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"/>
    </mc:Choice>
  </mc:AlternateContent>
  <xr:revisionPtr revIDLastSave="0" documentId="8_{6EF64AF1-62C3-4CD1-9710-2E375E89A2E2}" xr6:coauthVersionLast="47" xr6:coauthVersionMax="47" xr10:uidLastSave="{00000000-0000-0000-0000-000000000000}"/>
  <bookViews>
    <workbookView xWindow="2730" yWindow="2730" windowWidth="21600" windowHeight="11385" tabRatio="828" xr2:uid="{00000000-000D-0000-FFFF-FFFF00000000}"/>
  </bookViews>
  <sheets>
    <sheet name="Summary" sheetId="10" r:id="rId1"/>
    <sheet name="CY2022 YTD" sheetId="1" r:id="rId2"/>
    <sheet name="Account data" sheetId="11" r:id="rId3"/>
    <sheet name="ARO Cash Flows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0">[1]Jan!#REF!</definedName>
    <definedName name="\A">#REF!</definedName>
    <definedName name="\M">[1]Jan!#REF!</definedName>
    <definedName name="\P">#REF!</definedName>
    <definedName name="_________Top1">[1]Jan!#REF!</definedName>
    <definedName name="________TOP1">[1]Jan!#REF!</definedName>
    <definedName name="_______MEN3">[1]Jan!#REF!</definedName>
    <definedName name="______MEN2">[1]Jan!#REF!</definedName>
    <definedName name="______MEN3">[1]Jan!#REF!</definedName>
    <definedName name="______TOP1">[1]Jan!#REF!</definedName>
    <definedName name="_____MEN2">[1]Jan!#REF!</definedName>
    <definedName name="_____MEN3">[1]Jan!#REF!</definedName>
    <definedName name="_____TOP1">[1]Jan!#REF!</definedName>
    <definedName name="____MEN2">[1]Jan!#REF!</definedName>
    <definedName name="____MEN3">[1]Jan!#REF!</definedName>
    <definedName name="___MEN2">[1]Jan!#REF!</definedName>
    <definedName name="___MEN3">[1]Jan!#REF!</definedName>
    <definedName name="___TOP1">[1]Jan!#REF!</definedName>
    <definedName name="__123Graph_A" hidden="1">[2]Inputs!#REF!</definedName>
    <definedName name="__123Graph_B" hidden="1">[2]Inputs!#REF!</definedName>
    <definedName name="__123Graph_D" hidden="1">[2]Inputs!#REF!</definedName>
    <definedName name="__123Graph_E" hidden="1">[3]Input!$E$22:$E$37</definedName>
    <definedName name="__123Graph_F" hidden="1">[3]Input!$D$22:$D$37</definedName>
    <definedName name="__MEN2">[1]Jan!#REF!</definedName>
    <definedName name="__MEN3">[1]Jan!#REF!</definedName>
    <definedName name="__TOP1">[1]Jan!#REF!</definedName>
    <definedName name="_100_SUM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idahoshr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EN2">[1]Jan!#REF!</definedName>
    <definedName name="_MEN3">[1]Jan!#REF!</definedName>
    <definedName name="_Order1" hidden="1">255</definedName>
    <definedName name="_Order2" hidden="1">0</definedName>
    <definedName name="_Sort" hidden="1">#REF!</definedName>
    <definedName name="_tab10">#REF!</definedName>
    <definedName name="_tab11">#REF!</definedName>
    <definedName name="_tab1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OP1">[1]Jan!#REF!</definedName>
    <definedName name="_WO800">#REF!</definedName>
    <definedName name="_WO800802">#REF!</definedName>
    <definedName name="Access_Button1" hidden="1">"Headcount_Workbook_Schedules_List"</definedName>
    <definedName name="AccessDatabase" hidden="1">"P:\HR\SharonPlummer\Headcount Workbook.mdb"</definedName>
    <definedName name="AcctTable">[4]Variables!$AK$42:$AK$396</definedName>
    <definedName name="Additions_by_Function_Project_State_Month">'[5]Apr 05 - Mar 06 Adds'!#REF!</definedName>
    <definedName name="Adjs2avg">[6]Inputs!$L$255:'[6]Inputs'!$T$505</definedName>
    <definedName name="aftertax_ror">[7]Utah!#REF!</definedName>
    <definedName name="APR">[1]Jan!#REF!</definedName>
    <definedName name="ARO_2016" comment="Asset Retirement Obligations as of Q4 2016">[8]!Table13[[#All],[Plant]:[Corp 2077]]</definedName>
    <definedName name="AUG">[1]Jan!#REF!</definedName>
    <definedName name="AverageFactors">[6]UTCR!$AC$22:$AQ$108</definedName>
    <definedName name="AverageFuelCost">#REF!</definedName>
    <definedName name="AverageInput">[6]Inputs!$F$3:$I$1722</definedName>
    <definedName name="AvgFactorCopy">#REF!</definedName>
    <definedName name="AvgFactors">[9]Factors!$B$3:$P$99</definedName>
    <definedName name="B1_Print">[10]BW!#REF!</definedName>
    <definedName name="B2_Print">#REF!</definedName>
    <definedName name="B3_Print">#REF!</definedName>
    <definedName name="Bottom">[11]Variance!#REF!</definedName>
    <definedName name="budsum2">[12]Att1!#REF!</definedName>
    <definedName name="bump">[7]Utah!#REF!</definedName>
    <definedName name="C_">'[13]Other States WZAMRT98'!#REF!</definedName>
    <definedName name="CARBON_LONG">#REF!</definedName>
    <definedName name="COAL_RECEIVED">#REF!</definedName>
    <definedName name="COAL_SALES">#REF!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">[7]Utah!#REF!</definedName>
    <definedName name="comm_cost">[7]Utah!#REF!</definedName>
    <definedName name="Controls">[14]Controls!$A$1:$I$543</definedName>
    <definedName name="Controls2013">[14]Controls2013!$A$8:$AP$762</definedName>
    <definedName name="Conversion">[15]Conversion!$A$2:$E$1253</definedName>
    <definedName name="Cost">#REF!</definedName>
    <definedName name="CustNames">[16]Codes!$F$1:$H$121</definedName>
    <definedName name="D_TWKSHT">#REF!</definedName>
    <definedName name="DATA1" localSheetId="3">'[17]144135'!#REF!</definedName>
    <definedName name="DATA1" localSheetId="0">'[18]144135'!#REF!</definedName>
    <definedName name="DATA1">#REF!</definedName>
    <definedName name="DATA10" localSheetId="3">#REF!</definedName>
    <definedName name="DATA10">#REF!</definedName>
    <definedName name="DATA11" localSheetId="3">#REF!</definedName>
    <definedName name="DATA11">#REF!</definedName>
    <definedName name="DATA12" localSheetId="3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 localSheetId="3">#REF!</definedName>
    <definedName name="DATA2">#REF!</definedName>
    <definedName name="DATA20">#REF!</definedName>
    <definedName name="DATA21">#REF!</definedName>
    <definedName name="DATA22">'[19]390.1'!#REF!</definedName>
    <definedName name="DATA23">'[19]390.1'!#REF!</definedName>
    <definedName name="DATA24">'[19]390.1'!#REF!</definedName>
    <definedName name="DATA3" localSheetId="3">#REF!</definedName>
    <definedName name="DATA3">#REF!</definedName>
    <definedName name="DATA4" localSheetId="3">#REF!</definedName>
    <definedName name="DATA4">#REF!</definedName>
    <definedName name="DATA5" localSheetId="3">#REF!</definedName>
    <definedName name="DATA5">#REF!</definedName>
    <definedName name="DATA6" localSheetId="3">#REF!</definedName>
    <definedName name="DATA6">#REF!</definedName>
    <definedName name="DATA7" localSheetId="3">#REF!</definedName>
    <definedName name="DATA7">#REF!</definedName>
    <definedName name="DATA8" localSheetId="3">#REF!</definedName>
    <definedName name="DATA8">#REF!</definedName>
    <definedName name="DATA9" localSheetId="3">#REF!</definedName>
    <definedName name="DATA9">#REF!</definedName>
    <definedName name="DATE">[20]Jan!#REF!</definedName>
    <definedName name="debt">[7]Utah!#REF!</definedName>
    <definedName name="debt_cost">[7]Utah!#REF!</definedName>
    <definedName name="DebtCost">#REF!</definedName>
    <definedName name="DEC">[1]Jan!#REF!</definedName>
    <definedName name="DeprAcctCheck">#REF!</definedName>
    <definedName name="DeprAdjCheck">#REF!</definedName>
    <definedName name="DEPRAdjNumber">#REF!</definedName>
    <definedName name="DeprAdjNumberPaste">#REF!</definedName>
    <definedName name="DeprAdjSortData">#REF!</definedName>
    <definedName name="DeprAdjSortOrder">#REF!</definedName>
    <definedName name="DeprateTransmissionJune2013">[14]TransmissionJune2013!$A$1:$S$11</definedName>
    <definedName name="DeprFactorCheck">#REF!</definedName>
    <definedName name="DeprNumberSort">#REF!</definedName>
    <definedName name="DeprTypeCheck">#REF!</definedName>
    <definedName name="DispatchSum">"GRID Thermal Generation!R2C1:R4C2"</definedName>
    <definedName name="DUDE" hidden="1">#REF!</definedName>
    <definedName name="EffectiveTaxRate">#REF!</definedName>
    <definedName name="EmbeddedCapCost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>#REF!</definedName>
    <definedName name="_xlnm.Extract">'[21]Aug 03'!#REF!</definedName>
    <definedName name="Extract_MI">'[21]Aug 03'!#REF!</definedName>
    <definedName name="FactorMethod">[6]Variables!$AB$2</definedName>
    <definedName name="FactorType">[9]Variables!$AK$2:$AL$12</definedName>
    <definedName name="FEB">[1]Jan!#REF!</definedName>
    <definedName name="FedTax">[7]Utah!#REF!</definedName>
    <definedName name="FIT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UEL_CONS_P2">#REF!</definedName>
    <definedName name="FUEL_CONSUMED">#REF!</definedName>
    <definedName name="GADSBY_GAS">#REF!</definedName>
    <definedName name="GWI_Annualized">#REF!</definedName>
    <definedName name="GWI_Proforma">#REF!</definedName>
    <definedName name="HALE_COAL">#REF!</definedName>
    <definedName name="HALE_GAS">#REF!</definedName>
    <definedName name="High_Plan">#REF!</definedName>
    <definedName name="HUNTER_COAL">#REF!</definedName>
    <definedName name="HUNTINGTON_COAL">#REF!</definedName>
    <definedName name="IDAHOSHR">#REF!</definedName>
    <definedName name="IDAllocMethod">#REF!</definedName>
    <definedName name="IDRateBase">#REF!</definedName>
    <definedName name="INVENTORY">#REF!</definedName>
    <definedName name="Item_Number">"GP Detail"</definedName>
    <definedName name="JAN">[1]Jan!#REF!</definedName>
    <definedName name="JETSET">'[13]Other States WZAMRT98'!#REF!</definedName>
    <definedName name="JUL">[1]Jan!#REF!</definedName>
    <definedName name="JUN">[1]Jan!#REF!</definedName>
    <definedName name="Jurisdiction">[9]Variables!$AK$15</definedName>
    <definedName name="JurisNumber">[9]Variables!$AL$15</definedName>
    <definedName name="JurisTitle">#REF!</definedName>
    <definedName name="JVENTRY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Actual_Year">[22]Variables!$B$7</definedName>
    <definedName name="LastCell">[11]Variance!#REF!</definedName>
    <definedName name="limcount" hidden="1">1</definedName>
    <definedName name="ListOffset" hidden="1">1</definedName>
    <definedName name="LITTLE_MTN_COMB">#REF!</definedName>
    <definedName name="LITTLE_MTN_GAS">#REF!</definedName>
    <definedName name="LOAD">#REF!</definedName>
    <definedName name="Low_Plan">#REF!</definedName>
    <definedName name="MAR">[1]Jan!#REF!</definedName>
    <definedName name="Master" hidden="1">{#N/A,#N/A,FALSE,"Actual";#N/A,#N/A,FALSE,"Normalized";#N/A,#N/A,FALSE,"Electric Actual";#N/A,#N/A,FALSE,"Electric Normalized"}</definedName>
    <definedName name="MAY">[1]Jan!#REF!</definedName>
    <definedName name="MD_High1">'[11]Master Data'!$A$2</definedName>
    <definedName name="MD_Low1">'[11]Master Data'!$D$28</definedName>
    <definedName name="MEN">[1]Jan!#REF!</definedName>
    <definedName name="Mill">#REF!</definedName>
    <definedName name="Misc1AcctCheck">#REF!</definedName>
    <definedName name="Misc1Adjcheck">#REF!</definedName>
    <definedName name="MISC1AdjNumber">#REF!</definedName>
    <definedName name="MISC1AdjNumberPaste">#REF!</definedName>
    <definedName name="MISC1AdjSortData">#REF!</definedName>
    <definedName name="MISC1AdjSortOrder">#REF!</definedName>
    <definedName name="Misc1FactorCheck">#REF!</definedName>
    <definedName name="MISC1NumberSort">#REF!</definedName>
    <definedName name="Misc1TypeCheck">#REF!</definedName>
    <definedName name="Misc2AcctCheck">#REF!</definedName>
    <definedName name="Misc2AdjCheck">#REF!</definedName>
    <definedName name="MISC2AdjNumber">#REF!</definedName>
    <definedName name="MISC2AdjNumberPaste">#REF!</definedName>
    <definedName name="MISC2AdjSortData">#REF!</definedName>
    <definedName name="MISC2AdjSortOrder">#REF!</definedName>
    <definedName name="Misc2FactorCheck">#REF!</definedName>
    <definedName name="MISC2NumberSort">#REF!</definedName>
    <definedName name="Misc2TypeCheck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list">'[23]DSM Output'!$AL$1:$AM$12</definedName>
    <definedName name="monthtotals">'[23]DSM Output'!$M$38:$X$38</definedName>
    <definedName name="MSPAverageInput">[6]Inputs!#REF!</definedName>
    <definedName name="MSPYearEndInput">[6]Inputs!#REF!</definedName>
    <definedName name="MTAllocMethod">#REF!</definedName>
    <definedName name="MTRateBase">#REF!</definedName>
    <definedName name="MWh">#REF!</definedName>
    <definedName name="NameAverageFuelCost">#REF!</definedName>
    <definedName name="NameCost">#REF!</definedName>
    <definedName name="NameMill">#REF!</definedName>
    <definedName name="NameMMBtu">#REF!</definedName>
    <definedName name="NameMWh">#REF!</definedName>
    <definedName name="NamePeak">#REF!</definedName>
    <definedName name="NAUGHTON_COAL">#REF!</definedName>
    <definedName name="NAUGHTON_OIL">#REF!</definedName>
    <definedName name="NetToGross">#REF!</definedName>
    <definedName name="NEWMO1">[1]Jan!#REF!</definedName>
    <definedName name="NEWMO2">[1]Jan!#REF!</definedName>
    <definedName name="NEWMONTH">[1]Jan!#REF!</definedName>
    <definedName name="NormalizedFedTaxExp">[7]Utah!#REF!</definedName>
    <definedName name="NormalizedOMExp">[7]Utah!#REF!</definedName>
    <definedName name="NormalizedState">[7]Utah!#REF!</definedName>
    <definedName name="NormalizedStateTaxExp">[7]Utah!#REF!</definedName>
    <definedName name="NormalizedTOIExp">[7]Utah!#REF!</definedName>
    <definedName name="NOV">[1]Jan!#REF!</definedName>
    <definedName name="NPCAcctCheck">#REF!</definedName>
    <definedName name="NPCAdjcheck">#REF!</definedName>
    <definedName name="NPCAdjNumber">#REF!</definedName>
    <definedName name="NPCAdjNumberPaste">#REF!</definedName>
    <definedName name="NPCAdjSortData">#REF!</definedName>
    <definedName name="NPCAdjSortOrder">#REF!</definedName>
    <definedName name="NPCFactorCheck">#REF!</definedName>
    <definedName name="NPCNumberSort">#REF!</definedName>
    <definedName name="NPCTypeCheck">#REF!</definedName>
    <definedName name="O_MLIST">#REF!</definedName>
    <definedName name="OCT">[1]Jan!#REF!</definedName>
    <definedName name="OIL_RECEIVED">#REF!</definedName>
    <definedName name="OMAcctCheck">#REF!</definedName>
    <definedName name="OMAdjCheck">#REF!</definedName>
    <definedName name="OMAdjNumber">#REF!</definedName>
    <definedName name="OMAdjNumberPaste">#REF!</definedName>
    <definedName name="OMAdjSortData">#REF!</definedName>
    <definedName name="OMAdjSortOrder">#REF!</definedName>
    <definedName name="OMEX_High1">'[24]Master Data'!$P$2</definedName>
    <definedName name="OMEX_Low1">'[24]Master Data'!$P$36</definedName>
    <definedName name="OMEX_Low2">'[24]Master Data'!$S$36</definedName>
    <definedName name="OMFactorCheck">#REF!</definedName>
    <definedName name="OMNumberSort">#REF!</definedName>
    <definedName name="OMTypeCheck">#REF!</definedName>
    <definedName name="ONE">[1]Jan!#REF!</definedName>
    <definedName name="OpRevReturn">#REF!</definedName>
    <definedName name="ORAllocMethod">#REF!</definedName>
    <definedName name="ORRateBase">#REF!</definedName>
    <definedName name="OtherAcctCheck">#REF!</definedName>
    <definedName name="OtherAdjcheck">#REF!</definedName>
    <definedName name="OtherAdjNumber">#REF!</definedName>
    <definedName name="OTHERAdjNumberPaste">#REF!</definedName>
    <definedName name="OTHERAdjSortData">#REF!</definedName>
    <definedName name="OTHERAdjSortOrder">#REF!</definedName>
    <definedName name="OtherFactorCheck">#REF!</definedName>
    <definedName name="OTHERNumberSort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>#REF!</definedName>
    <definedName name="PasteCAData">#REF!</definedName>
    <definedName name="PasteContractAdj">#REF!</definedName>
    <definedName name="PasteDeprAdj">#REF!</definedName>
    <definedName name="PasteIDData">#REF!</definedName>
    <definedName name="PasteMisc1Adj">#REF!</definedName>
    <definedName name="PasteMisc2Adj">#REF!</definedName>
    <definedName name="PasteMTData">#REF!</definedName>
    <definedName name="PasteNPCAdj">#REF!</definedName>
    <definedName name="PasteOMAdj">#REF!</definedName>
    <definedName name="PasteORData">#REF!</definedName>
    <definedName name="PasteOtherAdj">#REF!</definedName>
    <definedName name="PasteRBAdj">#REF!</definedName>
    <definedName name="PasteRevAdj">#REF!</definedName>
    <definedName name="PasteTaxAdj">#REF!</definedName>
    <definedName name="PasteUTData">#REF!</definedName>
    <definedName name="PasteWAData">#REF!</definedName>
    <definedName name="PasteWYEData">#REF!</definedName>
    <definedName name="PasteWYWData">#REF!</definedName>
    <definedName name="Peak">#REF!</definedName>
    <definedName name="Period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>#REF!</definedName>
    <definedName name="pref">[7]Utah!#REF!</definedName>
    <definedName name="pref_cost">[7]Utah!#REF!</definedName>
    <definedName name="PrefCost">#REF!</definedName>
    <definedName name="Pretax_ror">[7]Utah!#REF!</definedName>
    <definedName name="_xlnm.Print_Area" localSheetId="2">'Account data'!#REF!</definedName>
    <definedName name="_xlnm.Print_Area" localSheetId="3">'ARO Cash Flows'!$K$1:$P$50</definedName>
    <definedName name="_xlnm.Print_Area" localSheetId="0">Summary!$A$1:$F$44</definedName>
    <definedName name="Print_Area_MI">#REF!</definedName>
    <definedName name="_xlnm.Print_Titles" localSheetId="2">'Account data'!$A:$C</definedName>
    <definedName name="_xlnm.Print_Titles" localSheetId="3">'ARO Cash Flows'!$A:$C</definedName>
    <definedName name="_xlnm.Print_Titles">#REF!</definedName>
    <definedName name="PrintAdjVariable">#REF!</definedName>
    <definedName name="PrintContractChange">#REF!</definedName>
    <definedName name="PrintDepr">#REF!</definedName>
    <definedName name="PrintMisc1">#REF!</definedName>
    <definedName name="PrintMisc2">#REF!</definedName>
    <definedName name="PrintNPC">#REF!</definedName>
    <definedName name="PrintOM">#REF!</definedName>
    <definedName name="PrintOther">#REF!</definedName>
    <definedName name="PrintRB">#REF!</definedName>
    <definedName name="PrintRev">#REF!</definedName>
    <definedName name="PrintSumContract">#REF!</definedName>
    <definedName name="PrintSumDep">#REF!</definedName>
    <definedName name="PrintSummaryVariable">#REF!</definedName>
    <definedName name="PrintSumMisc1">#REF!</definedName>
    <definedName name="PrintSumMisc2">#REF!</definedName>
    <definedName name="PrintSumNPC">#REF!</definedName>
    <definedName name="PrintSumOM">#REF!</definedName>
    <definedName name="PrintSumOther">#REF!</definedName>
    <definedName name="PrintSumRB">#REF!</definedName>
    <definedName name="PrintSumRev">#REF!</definedName>
    <definedName name="PrintSumTax">#REF!</definedName>
    <definedName name="PrintTax">#REF!</definedName>
    <definedName name="ProjectsByTime_TotalByProjAFUDC">#REF!</definedName>
    <definedName name="ProRate1">#REF!</definedName>
    <definedName name="RANGE_NAMES">#REF!</definedName>
    <definedName name="RateBase">#REF!</definedName>
    <definedName name="RateBaseType">#REF!</definedName>
    <definedName name="RBAcctCheck">#REF!</definedName>
    <definedName name="RBAdjCheck">#REF!</definedName>
    <definedName name="RBAdjNumber">#REF!</definedName>
    <definedName name="RBAdjNumberPaste">#REF!</definedName>
    <definedName name="RBAdjSortData">#REF!</definedName>
    <definedName name="RBAdjSortOrder">#REF!</definedName>
    <definedName name="RBFactorCheck">#REF!</definedName>
    <definedName name="RBNumberSort">#REF!</definedName>
    <definedName name="RBTypeCheck">#REF!</definedName>
    <definedName name="Reg_ROR">[7]Utah!#REF!</definedName>
    <definedName name="ReportAdjData">#REF!</definedName>
    <definedName name="Repower_Info">'[25]Repower Info'!$A$5:$AD$23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urn_107">#REF!</definedName>
    <definedName name="Return_115">#REF!</definedName>
    <definedName name="RevAcctCheck">#REF!</definedName>
    <definedName name="RevAdjCheck">#REF!</definedName>
    <definedName name="RevAdjNumber">#REF!</definedName>
    <definedName name="RevAdjNumberPaste">#REF!</definedName>
    <definedName name="RevAdjSortData">#REF!</definedName>
    <definedName name="RevAdjSortOrder">#REF!</definedName>
    <definedName name="RevenueSum">"GRID Thermal Revenue!R2C1:R4C2"</definedName>
    <definedName name="RevFactorCheck">#REF!</definedName>
    <definedName name="RevNumberSort">#REF!</definedName>
    <definedName name="RevTypeCheck">#REF!</definedName>
    <definedName name="RFMData">#REF!</definedName>
    <definedName name="ROE">#REF!</definedName>
    <definedName name="S_TEMPLE_GAS">#REF!</definedName>
    <definedName name="S_TEMPLE_OIL">#REF!</definedName>
    <definedName name="SameStateCheck">#REF!</definedName>
    <definedName name="SameStateCheckError">#REF!</definedName>
    <definedName name="SAPBEXrevision" hidden="1">1</definedName>
    <definedName name="SAPBEXsysID" hidden="1">"BWP"</definedName>
    <definedName name="SAPBEXwbID" hidden="1">"45EQYSCWE9WJMGB34OOD1BOQZ"</definedName>
    <definedName name="SECOND">[1]Jan!#REF!</definedName>
    <definedName name="SEP">[1]Jan!#REF!</definedName>
    <definedName name="SettingAlloc">#REF!</definedName>
    <definedName name="SettingRB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us">#REF!</definedName>
    <definedName name="SortContract">#REF!</definedName>
    <definedName name="SortDepr">#REF!</definedName>
    <definedName name="SortMisc1">#REF!</definedName>
    <definedName name="SortMisc2">#REF!</definedName>
    <definedName name="SortNPC">#REF!</definedName>
    <definedName name="SortOM">#REF!</definedName>
    <definedName name="SortOther">#REF!</definedName>
    <definedName name="SortRB">#REF!</definedName>
    <definedName name="SortRev">#REF!</definedName>
    <definedName name="SortTax">#REF!</definedName>
    <definedName name="SP_LABOR___BENEFITS_P76640_ACCRUAL_JAN00">#REF!</definedName>
    <definedName name="spippw" hidden="1">{#N/A,#N/A,FALSE,"Actual";#N/A,#N/A,FALSE,"Normalized";#N/A,#N/A,FALSE,"Electric Actual";#N/A,#N/A,FALSE,"Electric Normalized"}</definedName>
    <definedName name="ST_Bottom1">[11]Variance!#REF!</definedName>
    <definedName name="ST_Top1">[11]Variance!#REF!</definedName>
    <definedName name="ST_Top2">[11]Variance!#REF!</definedName>
    <definedName name="ST_Top3">[10]BW!#REF!</definedName>
    <definedName name="standard1" hidden="1">{"YTD-Total",#N/A,FALSE,"Provision"}</definedName>
    <definedName name="START">[1]Jan!#REF!</definedName>
    <definedName name="StateTax">[7]Utah!#REF!</definedName>
    <definedName name="SumAdjContract">[7]Utah!#REF!</definedName>
    <definedName name="SumAdjDepr">[7]Utah!#REF!</definedName>
    <definedName name="SumAdjMisc1">[7]Utah!#REF!</definedName>
    <definedName name="SumAdjMisc2">[7]Utah!#REF!</definedName>
    <definedName name="SumAdjNPC">[7]Utah!#REF!</definedName>
    <definedName name="SumAdjOM">[7]Utah!#REF!</definedName>
    <definedName name="SumAdjOther">[7]Utah!#REF!</definedName>
    <definedName name="SumAdjRB">[7]Utah!#REF!</definedName>
    <definedName name="SumAdjRev">[7]Utah!#REF!</definedName>
    <definedName name="SumAdjTax">[7]Utah!#REF!</definedName>
    <definedName name="SUMMARY">#REF!</definedName>
    <definedName name="SUMMARY23">[7]Utah!#REF!</definedName>
    <definedName name="SUMMARY3">[7]Utah!#REF!</definedName>
    <definedName name="SumSortAdjContract">#REF!</definedName>
    <definedName name="SumSortAdjDepr">#REF!</definedName>
    <definedName name="SumSortAdjMisc1">#REF!</definedName>
    <definedName name="SumSortAdjMisc2">#REF!</definedName>
    <definedName name="SumSortAdjNPC">#REF!</definedName>
    <definedName name="SumSortAdjOM">#REF!</definedName>
    <definedName name="SumSortAdjOther">#REF!</definedName>
    <definedName name="SumSortAdjRB">#REF!</definedName>
    <definedName name="SumSortAdjRev">#REF!</definedName>
    <definedName name="SumSortAdjTax">#REF!</definedName>
    <definedName name="SumSortVariable">#REF!</definedName>
    <definedName name="SumTitle">#REF!</definedName>
    <definedName name="T">#REF!</definedName>
    <definedName name="T1_Print">#REF!</definedName>
    <definedName name="T1MAAVGRBCA">#REF!</definedName>
    <definedName name="T1MAAVGRBWA">#REF!</definedName>
    <definedName name="T1MAYERBCA">#REF!</definedName>
    <definedName name="T1MAYERBOR">#REF!</definedName>
    <definedName name="T1MAYERBWA">#REF!</definedName>
    <definedName name="T1RIAVGRBCA">#REF!</definedName>
    <definedName name="T1RIAVGRBOR">#REF!</definedName>
    <definedName name="T1RIAVGRBWA">#REF!</definedName>
    <definedName name="T1RIYERBCA">#REF!</definedName>
    <definedName name="T1RIYERBOR">#REF!</definedName>
    <definedName name="T1RIYERBWA">#REF!</definedName>
    <definedName name="T2_Print">#REF!</definedName>
    <definedName name="T2MAAVGRBCA">#REF!</definedName>
    <definedName name="T2MAAVGRBOR">#REF!</definedName>
    <definedName name="T2MAAVGRBWA">#REF!</definedName>
    <definedName name="T2MAYERBCA">#REF!</definedName>
    <definedName name="T2MAYERBOR">#REF!</definedName>
    <definedName name="T2MAYERBWA">#REF!</definedName>
    <definedName name="T2RateBase">[7]Utah!#REF!</definedName>
    <definedName name="T2RIAVGRBCA">#REF!</definedName>
    <definedName name="T2RIAVGRBOR">#REF!</definedName>
    <definedName name="T2RIAVGRBWA">#REF!</definedName>
    <definedName name="T2RIYERBCA">#REF!</definedName>
    <definedName name="T2RIYERBOR">#REF!</definedName>
    <definedName name="T2RIYERBWA">#REF!</definedName>
    <definedName name="T3_Print">#REF!</definedName>
    <definedName name="T3MAAVGRBCA">#REF!</definedName>
    <definedName name="T3MAAVGRBOR">#REF!</definedName>
    <definedName name="T3MAAVGRBWA">#REF!</definedName>
    <definedName name="T3MAYERBCA">#REF!</definedName>
    <definedName name="T3MAYERBOR">#REF!</definedName>
    <definedName name="T3MAYERBWA">#REF!</definedName>
    <definedName name="T3RateBase">[7]Utah!#REF!</definedName>
    <definedName name="T3RIAVGRBCA">#REF!</definedName>
    <definedName name="T3RIAVGRBOR">#REF!</definedName>
    <definedName name="T3RIAVGRBWA">#REF!</definedName>
    <definedName name="T3RIYERBCA">#REF!</definedName>
    <definedName name="T3RIYERBOR">#REF!</definedName>
    <definedName name="T3RIYERBWA">#REF!</definedName>
    <definedName name="table1">'[26]Allocation FY2005'!#REF!</definedName>
    <definedName name="table2">'[26]Allocation FY2005'!#REF!</definedName>
    <definedName name="table3">'[26]Allocation FY2004'!#REF!</definedName>
    <definedName name="table4">'[26]Allocation FY2004'!#REF!</definedName>
    <definedName name="tableb">#REF!</definedName>
    <definedName name="tablec">#REF!</definedName>
    <definedName name="tablex">#REF!</definedName>
    <definedName name="tabley">#REF!</definedName>
    <definedName name="TaxAcctCheck">#REF!</definedName>
    <definedName name="TaxAdjCheck">#REF!</definedName>
    <definedName name="TaxAdjNumber">#REF!</definedName>
    <definedName name="TaxAdjNumberPaste">#REF!</definedName>
    <definedName name="TaxAdjSortData">#REF!</definedName>
    <definedName name="TaxAdjSortOrder">#REF!</definedName>
    <definedName name="TaxFactorCheck">#REF!</definedName>
    <definedName name="TaxNumberSort">#REF!</definedName>
    <definedName name="TaxRate">[7]Utah!#REF!</definedName>
    <definedName name="TaxTypeCheck">#REF!</definedName>
    <definedName name="TEST0">#REF!</definedName>
    <definedName name="TEST1" localSheetId="3">#REF!</definedName>
    <definedName name="TEST1">#REF!</definedName>
    <definedName name="TEST2">#REF!</definedName>
    <definedName name="TESTHKEY" localSheetId="3">#REF!</definedName>
    <definedName name="TESTHKEY">#REF!</definedName>
    <definedName name="TESTKEYS" localSheetId="3">#REF!</definedName>
    <definedName name="TESTKEYS">#REF!</definedName>
    <definedName name="TESTVKEY" localSheetId="3">#REF!</definedName>
    <definedName name="TESTVKEY">#REF!</definedName>
    <definedName name="ThreeFactorElectric">#REF!</definedName>
    <definedName name="TIMAAVGRBOR">#REF!</definedName>
    <definedName name="Top">#REF!</definedName>
    <definedName name="Type1Adj">[7]Utah!#REF!</definedName>
    <definedName name="Type1AdjTax">[7]Utah!#REF!</definedName>
    <definedName name="Type2Adj">[7]Utah!#REF!</definedName>
    <definedName name="Type2AdjTax">[7]Utah!#REF!</definedName>
    <definedName name="Type3Adj">[7]Utah!#REF!</definedName>
    <definedName name="Type3AdjTax">[7]Utah!#REF!</definedName>
    <definedName name="UnadjBegEnd">#REF!</definedName>
    <definedName name="UnadjYE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AllocMethod">#REF!</definedName>
    <definedName name="UTGrossReceipts">#REF!</definedName>
    <definedName name="UTRateBase">#REF!</definedName>
    <definedName name="ValidAccount">[9]Variables!$AK$43:$AK$367</definedName>
    <definedName name="ValidFactor">#REF!</definedName>
    <definedName name="WAAllocMethod">#REF!</definedName>
    <definedName name="WARateBase">#REF!</definedName>
    <definedName name="WARevenueTax">#REF!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Sheet";#N/A,#N/A,FALSE,"T-Accounts";#N/A,#N/A,FALSE,"Ins &amp; Prem ActualEstimates"}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YEAllocMethod">#REF!</definedName>
    <definedName name="WYERateBase">#REF!</definedName>
    <definedName name="WYO_IND_GAS">#REF!</definedName>
    <definedName name="WYWAllocMethod">#REF!</definedName>
    <definedName name="WYWRateBase">#REF!</definedName>
    <definedName name="xxx">[9]Variables!$AK$2:$AL$12</definedName>
    <definedName name="y" hidden="1">'[27]DSM Output'!$B$21:$B$23</definedName>
    <definedName name="YearEndInput">[6]Inputs!$A$3:$D$1671</definedName>
    <definedName name="YEFactorCopy">#REF!</definedName>
    <definedName name="YEFactors">[9]Factors!$S$3:$AG$99</definedName>
    <definedName name="YTD">'[28]Actuals - Data Input'!#REF!</definedName>
    <definedName name="z" hidden="1">'[27]DSM Output'!$G$21:$G$23</definedName>
    <definedName name="Z_01844156_6462_4A28_9785_1A86F4D0C834_.wvu.PrintTitles" hidden="1">#REF!</definedName>
    <definedName name="ZA">'[29] annual balance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1" l="1"/>
  <c r="G19" i="11"/>
  <c r="F33" i="11" l="1"/>
  <c r="G33" i="11"/>
  <c r="H33" i="11"/>
  <c r="I33" i="11"/>
  <c r="J33" i="11"/>
  <c r="K33" i="11"/>
  <c r="L33" i="11"/>
  <c r="M33" i="11"/>
  <c r="N33" i="11"/>
  <c r="O33" i="11"/>
  <c r="P33" i="11"/>
  <c r="E33" i="11"/>
  <c r="X33" i="11" s="1"/>
  <c r="Y33" i="11" s="1"/>
  <c r="D33" i="11"/>
  <c r="F14" i="11"/>
  <c r="G14" i="11"/>
  <c r="H14" i="11"/>
  <c r="I14" i="11"/>
  <c r="J14" i="11"/>
  <c r="K14" i="11"/>
  <c r="L14" i="11"/>
  <c r="M14" i="11"/>
  <c r="N14" i="11"/>
  <c r="O14" i="11"/>
  <c r="P14" i="11"/>
  <c r="E14" i="11"/>
  <c r="D14" i="11"/>
  <c r="X14" i="11" l="1"/>
  <c r="Y14" i="11" s="1"/>
  <c r="D2" i="11"/>
  <c r="D8" i="11" s="1"/>
  <c r="E2" i="11"/>
  <c r="K8" i="11" s="1"/>
  <c r="D27" i="11" l="1"/>
  <c r="E8" i="11"/>
  <c r="J8" i="11"/>
  <c r="N8" i="11"/>
  <c r="I8" i="11"/>
  <c r="P8" i="11"/>
  <c r="H8" i="11"/>
  <c r="O8" i="11"/>
  <c r="G8" i="11"/>
  <c r="F8" i="11"/>
  <c r="M8" i="11"/>
  <c r="E27" i="11"/>
  <c r="L8" i="11"/>
  <c r="X12" i="11"/>
  <c r="X7" i="11"/>
  <c r="X31" i="11"/>
  <c r="X26" i="11"/>
  <c r="F38" i="11" l="1"/>
  <c r="C29" i="1" s="1"/>
  <c r="P27" i="11"/>
  <c r="O27" i="11"/>
  <c r="N27" i="11"/>
  <c r="N28" i="11" s="1"/>
  <c r="M27" i="11"/>
  <c r="M28" i="11" s="1"/>
  <c r="L27" i="11"/>
  <c r="L28" i="11" s="1"/>
  <c r="K27" i="11"/>
  <c r="K28" i="11" s="1"/>
  <c r="J27" i="11"/>
  <c r="J28" i="11" s="1"/>
  <c r="I27" i="11"/>
  <c r="H27" i="11"/>
  <c r="G27" i="11"/>
  <c r="F27" i="11"/>
  <c r="F28" i="11" s="1"/>
  <c r="D28" i="11"/>
  <c r="E38" i="11" s="1"/>
  <c r="Q31" i="11"/>
  <c r="Q30" i="11"/>
  <c r="G28" i="11"/>
  <c r="H28" i="11"/>
  <c r="O28" i="11"/>
  <c r="P28" i="11"/>
  <c r="Q26" i="11"/>
  <c r="Q24" i="11"/>
  <c r="C27" i="10"/>
  <c r="C26" i="10"/>
  <c r="C18" i="1"/>
  <c r="E28" i="11" l="1"/>
  <c r="X27" i="11"/>
  <c r="Y27" i="11" s="1"/>
  <c r="A29" i="1"/>
  <c r="Q27" i="11"/>
  <c r="Q28" i="11" s="1"/>
  <c r="I28" i="11"/>
  <c r="Q33" i="11"/>
  <c r="F19" i="11"/>
  <c r="C9" i="1" s="1"/>
  <c r="D7" i="11"/>
  <c r="Q5" i="11"/>
  <c r="G38" i="11" l="1"/>
  <c r="B29" i="1" s="1"/>
  <c r="C19" i="10" s="1"/>
  <c r="X8" i="11"/>
  <c r="Y8" i="11" s="1"/>
  <c r="E9" i="11"/>
  <c r="Q12" i="11"/>
  <c r="F9" i="11"/>
  <c r="G9" i="11"/>
  <c r="H9" i="11"/>
  <c r="I9" i="11"/>
  <c r="J9" i="11"/>
  <c r="K9" i="11"/>
  <c r="L9" i="11"/>
  <c r="M9" i="11"/>
  <c r="N9" i="11"/>
  <c r="O9" i="11"/>
  <c r="P9" i="11"/>
  <c r="D9" i="11"/>
  <c r="E19" i="11" s="1"/>
  <c r="Q8" i="11"/>
  <c r="Q7" i="11"/>
  <c r="H38" i="11" l="1"/>
  <c r="D29" i="1"/>
  <c r="D19" i="10" s="1"/>
  <c r="H39" i="11"/>
  <c r="B9" i="1"/>
  <c r="C18" i="10" s="1"/>
  <c r="Q14" i="11"/>
  <c r="A9" i="1"/>
  <c r="Q9" i="11"/>
  <c r="Q11" i="11" l="1"/>
  <c r="C16" i="1" l="1"/>
  <c r="C35" i="1"/>
  <c r="C36" i="1" s="1"/>
  <c r="AK3" i="6" l="1"/>
  <c r="AJ4" i="6"/>
  <c r="AJ34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47" i="6"/>
  <c r="AJ26" i="6" l="1"/>
  <c r="AJ19" i="6"/>
  <c r="AJ20" i="6"/>
  <c r="AJ27" i="6"/>
  <c r="AJ24" i="6"/>
  <c r="AJ21" i="6"/>
  <c r="AJ22" i="6"/>
  <c r="AJ25" i="6"/>
  <c r="AJ18" i="6"/>
  <c r="AJ23" i="6"/>
  <c r="AJ28" i="6"/>
  <c r="AJ14" i="6" l="1"/>
  <c r="AJ10" i="6"/>
  <c r="AJ29" i="6"/>
  <c r="AJ9" i="6"/>
  <c r="AJ15" i="6"/>
  <c r="AJ8" i="6"/>
  <c r="AJ7" i="6"/>
  <c r="AJ13" i="6"/>
  <c r="AJ6" i="6"/>
  <c r="AJ12" i="6"/>
  <c r="AJ5" i="6"/>
  <c r="AJ11" i="6"/>
  <c r="AJ30" i="6" l="1"/>
  <c r="AJ32" i="6" s="1"/>
  <c r="C37" i="1" l="1"/>
  <c r="C19" i="1"/>
  <c r="C20" i="1" l="1"/>
  <c r="AG4" i="6"/>
  <c r="AJ50" i="6"/>
  <c r="AJ53" i="6" l="1"/>
  <c r="AH16" i="6" l="1"/>
  <c r="AH17" i="6"/>
  <c r="AH3" i="6"/>
  <c r="H19" i="11" l="1"/>
  <c r="AD4" i="6"/>
  <c r="D9" i="1" l="1"/>
  <c r="D18" i="10" s="1"/>
  <c r="F11" i="10"/>
  <c r="F10" i="10"/>
  <c r="AG35" i="6" l="1"/>
  <c r="AK35" i="6" s="1"/>
  <c r="AG36" i="6"/>
  <c r="AK36" i="6" s="1"/>
  <c r="AG37" i="6"/>
  <c r="AK37" i="6" s="1"/>
  <c r="AG38" i="6"/>
  <c r="AK38" i="6" s="1"/>
  <c r="AG39" i="6"/>
  <c r="AK39" i="6" s="1"/>
  <c r="AG40" i="6"/>
  <c r="AK40" i="6" s="1"/>
  <c r="AG41" i="6"/>
  <c r="AK41" i="6" s="1"/>
  <c r="AG42" i="6"/>
  <c r="AK42" i="6" s="1"/>
  <c r="AG43" i="6"/>
  <c r="AK43" i="6" s="1"/>
  <c r="AG44" i="6"/>
  <c r="AK44" i="6" s="1"/>
  <c r="AG45" i="6"/>
  <c r="AK45" i="6" s="1"/>
  <c r="AG46" i="6"/>
  <c r="AK46" i="6" s="1"/>
  <c r="AG47" i="6"/>
  <c r="AK47" i="6" s="1"/>
  <c r="AG34" i="6"/>
  <c r="AK34" i="6" s="1"/>
  <c r="AG5" i="6"/>
  <c r="AK5" i="6" s="1"/>
  <c r="AG6" i="6"/>
  <c r="AK6" i="6" s="1"/>
  <c r="AG7" i="6"/>
  <c r="AK7" i="6" s="1"/>
  <c r="AG8" i="6"/>
  <c r="AK8" i="6" s="1"/>
  <c r="AG9" i="6"/>
  <c r="AK9" i="6" s="1"/>
  <c r="AG10" i="6"/>
  <c r="AK10" i="6" s="1"/>
  <c r="AG11" i="6"/>
  <c r="AK11" i="6" s="1"/>
  <c r="AG12" i="6"/>
  <c r="AK12" i="6" s="1"/>
  <c r="AG13" i="6"/>
  <c r="AK13" i="6" s="1"/>
  <c r="AG14" i="6"/>
  <c r="AK14" i="6" s="1"/>
  <c r="AG15" i="6"/>
  <c r="AK15" i="6" s="1"/>
  <c r="AG18" i="6"/>
  <c r="AK18" i="6" s="1"/>
  <c r="AG19" i="6"/>
  <c r="AK19" i="6" s="1"/>
  <c r="AG20" i="6"/>
  <c r="AK20" i="6" s="1"/>
  <c r="AG21" i="6"/>
  <c r="AK21" i="6" s="1"/>
  <c r="AG22" i="6"/>
  <c r="AK22" i="6" s="1"/>
  <c r="AG23" i="6"/>
  <c r="AK23" i="6" s="1"/>
  <c r="AG24" i="6"/>
  <c r="AK24" i="6" s="1"/>
  <c r="AG25" i="6"/>
  <c r="AK25" i="6" s="1"/>
  <c r="AG26" i="6"/>
  <c r="AK26" i="6" s="1"/>
  <c r="AG27" i="6"/>
  <c r="AK27" i="6" s="1"/>
  <c r="AG28" i="6"/>
  <c r="AK28" i="6" s="1"/>
  <c r="AG29" i="6"/>
  <c r="AK29" i="6" s="1"/>
  <c r="AG30" i="6"/>
  <c r="AK30" i="6" s="1"/>
  <c r="AK50" i="6" l="1"/>
  <c r="C34" i="10" s="1"/>
  <c r="AH4" i="6"/>
  <c r="AK4" i="6"/>
  <c r="AK32" i="6" s="1"/>
  <c r="C35" i="10" s="1"/>
  <c r="AD35" i="6" l="1"/>
  <c r="AH35" i="6" s="1"/>
  <c r="AD36" i="6"/>
  <c r="AH36" i="6" s="1"/>
  <c r="AD37" i="6"/>
  <c r="AH37" i="6" s="1"/>
  <c r="AD38" i="6"/>
  <c r="AH38" i="6" s="1"/>
  <c r="AD39" i="6"/>
  <c r="AH39" i="6" s="1"/>
  <c r="AD40" i="6"/>
  <c r="AH40" i="6" s="1"/>
  <c r="AD41" i="6"/>
  <c r="AH41" i="6" s="1"/>
  <c r="AD42" i="6"/>
  <c r="AH42" i="6" s="1"/>
  <c r="AD43" i="6"/>
  <c r="AH43" i="6" s="1"/>
  <c r="AD44" i="6"/>
  <c r="AH44" i="6" s="1"/>
  <c r="AD45" i="6"/>
  <c r="AH45" i="6" s="1"/>
  <c r="AD46" i="6"/>
  <c r="AH46" i="6" s="1"/>
  <c r="AD47" i="6"/>
  <c r="AH47" i="6" s="1"/>
  <c r="AD34" i="6"/>
  <c r="AH34" i="6" s="1"/>
  <c r="AD5" i="6"/>
  <c r="AH5" i="6" s="1"/>
  <c r="AD6" i="6"/>
  <c r="AH6" i="6" s="1"/>
  <c r="AD7" i="6"/>
  <c r="AH7" i="6" s="1"/>
  <c r="AD8" i="6"/>
  <c r="AH8" i="6" s="1"/>
  <c r="AD9" i="6"/>
  <c r="AH9" i="6" s="1"/>
  <c r="AD10" i="6"/>
  <c r="AH10" i="6" s="1"/>
  <c r="AD11" i="6"/>
  <c r="AH11" i="6" s="1"/>
  <c r="AD12" i="6"/>
  <c r="AH12" i="6" s="1"/>
  <c r="AD13" i="6"/>
  <c r="AH13" i="6" s="1"/>
  <c r="AD14" i="6"/>
  <c r="AH14" i="6" s="1"/>
  <c r="AD15" i="6"/>
  <c r="AH15" i="6" s="1"/>
  <c r="AD18" i="6"/>
  <c r="AH18" i="6" s="1"/>
  <c r="AD19" i="6"/>
  <c r="AH19" i="6" s="1"/>
  <c r="AD20" i="6"/>
  <c r="AH20" i="6" s="1"/>
  <c r="AD21" i="6"/>
  <c r="AH21" i="6" s="1"/>
  <c r="AD22" i="6"/>
  <c r="AH22" i="6" s="1"/>
  <c r="AD23" i="6"/>
  <c r="AH23" i="6" s="1"/>
  <c r="AD24" i="6"/>
  <c r="AH24" i="6" s="1"/>
  <c r="AD25" i="6"/>
  <c r="AH25" i="6" s="1"/>
  <c r="AD26" i="6"/>
  <c r="AH26" i="6" s="1"/>
  <c r="AD27" i="6"/>
  <c r="AH27" i="6" s="1"/>
  <c r="AD28" i="6"/>
  <c r="AH28" i="6" s="1"/>
  <c r="AD29" i="6"/>
  <c r="AH29" i="6" s="1"/>
  <c r="AD30" i="6"/>
  <c r="AH30" i="6" s="1"/>
  <c r="AH50" i="6" l="1"/>
  <c r="AE30" i="6"/>
  <c r="AE17" i="6"/>
  <c r="AE16" i="6"/>
  <c r="AE3" i="6"/>
  <c r="AD32" i="6" l="1"/>
  <c r="AD50" i="6"/>
  <c r="AB34" i="6" l="1"/>
  <c r="AB46" i="6"/>
  <c r="AB37" i="6"/>
  <c r="AA47" i="6" l="1"/>
  <c r="AB47" i="6" s="1"/>
  <c r="AA45" i="6"/>
  <c r="AB45" i="6" s="1"/>
  <c r="AA44" i="6"/>
  <c r="AB44" i="6" s="1"/>
  <c r="AA43" i="6"/>
  <c r="AB43" i="6" s="1"/>
  <c r="AA42" i="6"/>
  <c r="AB42" i="6" s="1"/>
  <c r="AA41" i="6"/>
  <c r="AB41" i="6" s="1"/>
  <c r="AA40" i="6"/>
  <c r="AB40" i="6" s="1"/>
  <c r="AA39" i="6"/>
  <c r="AB39" i="6" s="1"/>
  <c r="AB38" i="6"/>
  <c r="AA36" i="6"/>
  <c r="AB36" i="6" s="1"/>
  <c r="AA35" i="6"/>
  <c r="AB35" i="6" s="1"/>
  <c r="AA29" i="6"/>
  <c r="AB29" i="6" s="1"/>
  <c r="AB28" i="6"/>
  <c r="AB27" i="6"/>
  <c r="AB26" i="6"/>
  <c r="AA25" i="6"/>
  <c r="AB25" i="6" s="1"/>
  <c r="AA24" i="6"/>
  <c r="AB24" i="6" s="1"/>
  <c r="AA23" i="6"/>
  <c r="AB23" i="6" s="1"/>
  <c r="AA22" i="6"/>
  <c r="AB22" i="6" s="1"/>
  <c r="AA21" i="6"/>
  <c r="AB21" i="6" s="1"/>
  <c r="AA20" i="6"/>
  <c r="AB20" i="6" s="1"/>
  <c r="AA19" i="6"/>
  <c r="AB19" i="6" s="1"/>
  <c r="AA18" i="6"/>
  <c r="AB18" i="6" s="1"/>
  <c r="AB17" i="6"/>
  <c r="AB16" i="6"/>
  <c r="AA15" i="6"/>
  <c r="AB15" i="6" s="1"/>
  <c r="AA14" i="6"/>
  <c r="AB14" i="6" s="1"/>
  <c r="AA13" i="6"/>
  <c r="AB13" i="6" s="1"/>
  <c r="AA12" i="6"/>
  <c r="AB12" i="6" s="1"/>
  <c r="AA11" i="6"/>
  <c r="AB11" i="6" s="1"/>
  <c r="AB10" i="6"/>
  <c r="AB9" i="6"/>
  <c r="AA8" i="6"/>
  <c r="AB8" i="6" s="1"/>
  <c r="AA7" i="6"/>
  <c r="AB7" i="6" s="1"/>
  <c r="AB6" i="6"/>
  <c r="AA5" i="6"/>
  <c r="AB5" i="6" s="1"/>
  <c r="AA4" i="6"/>
  <c r="AB4" i="6" s="1"/>
  <c r="AB3" i="6"/>
  <c r="AB50" i="6" l="1"/>
  <c r="AB32" i="6"/>
  <c r="AA32" i="6"/>
  <c r="AA50" i="6"/>
  <c r="Y16" i="6" l="1"/>
  <c r="Y17" i="6"/>
  <c r="Y3" i="6"/>
  <c r="X18" i="6"/>
  <c r="X19" i="6"/>
  <c r="X20" i="6"/>
  <c r="X21" i="6"/>
  <c r="X22" i="6"/>
  <c r="X23" i="6"/>
  <c r="X24" i="6"/>
  <c r="X25" i="6"/>
  <c r="X26" i="6"/>
  <c r="X27" i="6"/>
  <c r="X28" i="6"/>
  <c r="X29" i="6"/>
  <c r="X15" i="6"/>
  <c r="X8" i="6"/>
  <c r="X9" i="6"/>
  <c r="X10" i="6"/>
  <c r="X11" i="6"/>
  <c r="X12" i="6"/>
  <c r="X13" i="6"/>
  <c r="X14" i="6"/>
  <c r="X6" i="6"/>
  <c r="X7" i="6"/>
  <c r="X4" i="6"/>
  <c r="X5" i="6"/>
  <c r="X41" i="6"/>
  <c r="X42" i="6"/>
  <c r="X43" i="6"/>
  <c r="X44" i="6"/>
  <c r="X45" i="6"/>
  <c r="X46" i="6"/>
  <c r="X47" i="6"/>
  <c r="X39" i="6"/>
  <c r="X40" i="6"/>
  <c r="X38" i="6"/>
  <c r="X37" i="6"/>
  <c r="X36" i="6"/>
  <c r="X35" i="6"/>
  <c r="X34" i="6"/>
  <c r="Y45" i="6" l="1"/>
  <c r="AE45" i="6"/>
  <c r="Y6" i="6"/>
  <c r="AE6" i="6"/>
  <c r="Y15" i="6"/>
  <c r="AE15" i="6"/>
  <c r="Y22" i="6"/>
  <c r="AE22" i="6"/>
  <c r="Y36" i="6"/>
  <c r="AE36" i="6"/>
  <c r="Y29" i="6"/>
  <c r="AE29" i="6"/>
  <c r="Y21" i="6"/>
  <c r="AE21" i="6"/>
  <c r="Y37" i="6"/>
  <c r="AE37" i="6"/>
  <c r="Y28" i="6"/>
  <c r="AE28" i="6"/>
  <c r="Y20" i="6"/>
  <c r="AE20" i="6"/>
  <c r="Y43" i="6"/>
  <c r="AE43" i="6"/>
  <c r="Y12" i="6"/>
  <c r="AE12" i="6"/>
  <c r="Y27" i="6"/>
  <c r="AE27" i="6"/>
  <c r="Y19" i="6"/>
  <c r="AE19" i="6"/>
  <c r="Y14" i="6"/>
  <c r="AE14" i="6"/>
  <c r="Y40" i="6"/>
  <c r="AE40" i="6"/>
  <c r="Y26" i="6"/>
  <c r="AE26" i="6"/>
  <c r="Y18" i="6"/>
  <c r="AE18" i="6"/>
  <c r="Y44" i="6"/>
  <c r="AE44" i="6"/>
  <c r="Y38" i="6"/>
  <c r="AE38" i="6"/>
  <c r="Y39" i="6"/>
  <c r="AE39" i="6"/>
  <c r="Y5" i="6"/>
  <c r="AE5" i="6"/>
  <c r="Y10" i="6"/>
  <c r="AE10" i="6"/>
  <c r="Y25" i="6"/>
  <c r="AE25" i="6"/>
  <c r="Y42" i="6"/>
  <c r="AE42" i="6"/>
  <c r="Y11" i="6"/>
  <c r="AE11" i="6"/>
  <c r="Y47" i="6"/>
  <c r="AE47" i="6"/>
  <c r="Y4" i="6"/>
  <c r="AE4" i="6"/>
  <c r="Y9" i="6"/>
  <c r="AE9" i="6"/>
  <c r="Y24" i="6"/>
  <c r="AE24" i="6"/>
  <c r="Y35" i="6"/>
  <c r="AE35" i="6"/>
  <c r="Y13" i="6"/>
  <c r="AE13" i="6"/>
  <c r="Y41" i="6"/>
  <c r="AE41" i="6"/>
  <c r="Y34" i="6"/>
  <c r="AE34" i="6"/>
  <c r="Y46" i="6"/>
  <c r="AE46" i="6"/>
  <c r="Y7" i="6"/>
  <c r="AE7" i="6"/>
  <c r="Y8" i="6"/>
  <c r="AE8" i="6"/>
  <c r="Y23" i="6"/>
  <c r="AE23" i="6"/>
  <c r="X50" i="6"/>
  <c r="X32" i="6"/>
  <c r="AE32" i="6" l="1"/>
  <c r="AE50" i="6"/>
  <c r="Y50" i="6"/>
  <c r="Y32" i="6"/>
  <c r="U32" i="6" l="1"/>
  <c r="U50" i="6"/>
  <c r="V40" i="6"/>
  <c r="V43" i="6"/>
  <c r="V44" i="6"/>
  <c r="V47" i="6"/>
  <c r="V34" i="6"/>
  <c r="V39" i="6"/>
  <c r="V35" i="6"/>
  <c r="V29" i="6"/>
  <c r="V26" i="6"/>
  <c r="V27" i="6"/>
  <c r="V5" i="6"/>
  <c r="V6" i="6"/>
  <c r="V46" i="6"/>
  <c r="V45" i="6"/>
  <c r="V42" i="6"/>
  <c r="V41" i="6"/>
  <c r="V38" i="6"/>
  <c r="V37" i="6"/>
  <c r="V3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8" i="6"/>
  <c r="V3" i="6"/>
  <c r="V50" i="6" l="1"/>
  <c r="V4" i="6"/>
  <c r="V32" i="6" s="1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16" i="6"/>
  <c r="S17" i="6"/>
  <c r="S28" i="6" l="1"/>
  <c r="S24" i="6"/>
  <c r="S25" i="6"/>
  <c r="S27" i="6"/>
  <c r="S26" i="6"/>
  <c r="S20" i="6"/>
  <c r="S21" i="6"/>
  <c r="S19" i="6"/>
  <c r="S23" i="6"/>
  <c r="S18" i="6"/>
  <c r="S22" i="6"/>
  <c r="S11" i="6" l="1"/>
  <c r="S12" i="6"/>
  <c r="S13" i="6"/>
  <c r="S7" i="6"/>
  <c r="S10" i="6"/>
  <c r="S4" i="6"/>
  <c r="S14" i="6"/>
  <c r="S8" i="6"/>
  <c r="S15" i="6"/>
  <c r="S9" i="6"/>
  <c r="S5" i="6"/>
  <c r="S6" i="6"/>
  <c r="S32" i="6" l="1"/>
  <c r="R50" i="6" l="1"/>
  <c r="R32" i="6" l="1"/>
  <c r="S3" i="6" l="1"/>
  <c r="S34" i="6" l="1"/>
  <c r="S50" i="6" s="1"/>
  <c r="P35" i="6" l="1"/>
  <c r="P36" i="6"/>
  <c r="P37" i="6"/>
  <c r="P38" i="6"/>
  <c r="P39" i="6"/>
  <c r="P40" i="6"/>
  <c r="P41" i="6"/>
  <c r="P42" i="6"/>
  <c r="P43" i="6"/>
  <c r="P44" i="6"/>
  <c r="P45" i="6"/>
  <c r="M35" i="6"/>
  <c r="M36" i="6"/>
  <c r="M37" i="6"/>
  <c r="M38" i="6"/>
  <c r="M39" i="6"/>
  <c r="M40" i="6"/>
  <c r="M41" i="6"/>
  <c r="M42" i="6"/>
  <c r="M43" i="6"/>
  <c r="M44" i="6"/>
  <c r="M45" i="6"/>
  <c r="M34" i="6"/>
  <c r="M5" i="6"/>
  <c r="M6" i="6"/>
  <c r="M7" i="6"/>
  <c r="M8" i="6"/>
  <c r="M9" i="6"/>
  <c r="M10" i="6"/>
  <c r="M11" i="6"/>
  <c r="M12" i="6"/>
  <c r="M13" i="6"/>
  <c r="M14" i="6"/>
  <c r="M15" i="6"/>
  <c r="M4" i="6"/>
  <c r="J35" i="6"/>
  <c r="J36" i="6"/>
  <c r="J37" i="6"/>
  <c r="J38" i="6"/>
  <c r="J39" i="6"/>
  <c r="J40" i="6"/>
  <c r="J41" i="6"/>
  <c r="J42" i="6"/>
  <c r="J43" i="6"/>
  <c r="J44" i="6"/>
  <c r="J45" i="6"/>
  <c r="J34" i="6"/>
  <c r="I50" i="6"/>
  <c r="I32" i="6"/>
  <c r="J50" i="6" l="1"/>
  <c r="P34" i="6" l="1"/>
  <c r="P5" i="6"/>
  <c r="P6" i="6"/>
  <c r="P7" i="6"/>
  <c r="P8" i="6"/>
  <c r="P9" i="6"/>
  <c r="P10" i="6"/>
  <c r="P11" i="6"/>
  <c r="P12" i="6"/>
  <c r="P13" i="6"/>
  <c r="P14" i="6"/>
  <c r="P15" i="6"/>
  <c r="P4" i="6"/>
  <c r="O50" i="6"/>
  <c r="O32" i="6"/>
  <c r="P50" i="6" l="1"/>
  <c r="P32" i="6"/>
  <c r="L50" i="6" l="1"/>
  <c r="E50" i="6"/>
  <c r="D50" i="6"/>
  <c r="F45" i="6"/>
  <c r="F44" i="6"/>
  <c r="F43" i="6"/>
  <c r="F42" i="6"/>
  <c r="F41" i="6"/>
  <c r="F40" i="6"/>
  <c r="F39" i="6"/>
  <c r="F38" i="6"/>
  <c r="F37" i="6"/>
  <c r="M50" i="6"/>
  <c r="F36" i="6"/>
  <c r="F35" i="6"/>
  <c r="F34" i="6"/>
  <c r="L32" i="6"/>
  <c r="M32" i="6" s="1"/>
  <c r="E32" i="6"/>
  <c r="J32" i="6" s="1"/>
  <c r="D32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50" i="6" l="1"/>
  <c r="F32" i="6"/>
  <c r="AH32" i="6" l="1"/>
  <c r="AG32" i="6"/>
  <c r="AG50" i="6" l="1"/>
  <c r="AG5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Evangelista, Justus (PacifiCorp)</author>
    <author>Rosanna Del Rosario (PacifiCorp)</author>
  </authors>
  <commentList>
    <comment ref="C8" authorId="0" shapeId="0" xr:uid="{788CE27D-01A9-471C-85A1-5B363A58F2D7}">
      <text>
        <r>
          <rPr>
            <b/>
            <sz val="9"/>
            <color indexed="81"/>
            <rFont val="Tahoma"/>
            <family val="2"/>
          </rPr>
          <t>Evangelista, Justus (PacifiCorp):</t>
        </r>
        <r>
          <rPr>
            <sz val="9"/>
            <color indexed="81"/>
            <rFont val="Tahoma"/>
            <family val="2"/>
          </rPr>
          <t xml:space="preserve">
Grossed up WA incremental portion.</t>
        </r>
      </text>
    </comment>
    <comment ref="P11" authorId="1" shapeId="0" xr:uid="{87160040-6D76-44B7-9C93-D6567EC394E3}">
      <text>
        <r>
          <rPr>
            <b/>
            <sz val="9"/>
            <color indexed="81"/>
            <rFont val="Tahoma"/>
            <charset val="1"/>
          </rPr>
          <t>Rosanna Del Rosario (PacifiCorp):</t>
        </r>
        <r>
          <rPr>
            <sz val="9"/>
            <color indexed="81"/>
            <rFont val="Tahoma"/>
            <charset val="1"/>
          </rPr>
          <t xml:space="preserve">
CY2022 - Acct 145137
Back out ARO Close Out of Jim Bridger Irrigation Pivot
145,396.64 
PDW AW: ARO Close out entry likely to zero out account, but is NOT Actual Spend. Amount backed OUT to reflect actual spend only.</t>
        </r>
      </text>
    </comment>
    <comment ref="C14" authorId="0" shapeId="0" xr:uid="{367F8C54-65E3-4624-A6FA-1ACCC6892B61}">
      <text>
        <r>
          <rPr>
            <b/>
            <sz val="9"/>
            <color indexed="81"/>
            <rFont val="Tahoma"/>
            <family val="2"/>
          </rPr>
          <t>Evangelista, Justus (PacifiCorp):</t>
        </r>
        <r>
          <rPr>
            <sz val="9"/>
            <color indexed="81"/>
            <rFont val="Tahoma"/>
            <family val="2"/>
          </rPr>
          <t xml:space="preserve">
WA incremental decom balance grossed up to 100%.</t>
        </r>
      </text>
    </comment>
    <comment ref="C27" authorId="0" shapeId="0" xr:uid="{BCF0A655-419E-4DA8-B650-2C61F0DDEA62}">
      <text>
        <r>
          <rPr>
            <b/>
            <sz val="9"/>
            <color indexed="81"/>
            <rFont val="Tahoma"/>
            <family val="2"/>
          </rPr>
          <t>Evangelista, Justus (PacifiCorp):</t>
        </r>
        <r>
          <rPr>
            <sz val="9"/>
            <color indexed="81"/>
            <rFont val="Tahoma"/>
            <family val="2"/>
          </rPr>
          <t xml:space="preserve">
Grossed up WA incremental portion.</t>
        </r>
      </text>
    </comment>
    <comment ref="C33" authorId="0" shapeId="0" xr:uid="{88470060-4FE0-480C-A713-3DAD2D93B10E}">
      <text>
        <r>
          <rPr>
            <b/>
            <sz val="9"/>
            <color indexed="81"/>
            <rFont val="Tahoma"/>
            <family val="2"/>
          </rPr>
          <t>Evangelista, Justus (PacifiCorp):</t>
        </r>
        <r>
          <rPr>
            <sz val="9"/>
            <color indexed="81"/>
            <rFont val="Tahoma"/>
            <family val="2"/>
          </rPr>
          <t xml:space="preserve">
WA incremental decom balance grossed up to 100%.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Rosanna Del Rosario (PacifiCorp)</author>
  </authors>
  <commentList>
    <comment ref="AI14" authorId="0" shapeId="0" xr:uid="{FD3DBAC5-7201-4B82-80E4-FE3D18CD3714}">
      <text>
        <r>
          <rPr>
            <b/>
            <sz val="9"/>
            <color indexed="81"/>
            <rFont val="Tahoma"/>
            <family val="2"/>
          </rPr>
          <t>Rosanna Del Rosario (PacifiCorp):</t>
        </r>
        <r>
          <rPr>
            <sz val="9"/>
            <color indexed="81"/>
            <rFont val="Tahoma"/>
            <family val="2"/>
          </rPr>
          <t xml:space="preserve">
CY2021 File: Description
"Design/Close C/G"
CY2022 File: Updated
"Design/Close C/G (G-1 Cell)"</t>
        </r>
      </text>
    </comment>
  </commentList>
</comments>
</file>

<file path=xl/sharedStrings.xml><?xml version="1.0" encoding="utf-8"?>
<sst xmlns="http://schemas.openxmlformats.org/spreadsheetml/2006/main" count="589" uniqueCount="187">
  <si>
    <t>Colstrip</t>
  </si>
  <si>
    <t>Jim Bridger</t>
  </si>
  <si>
    <t>Beg Balance</t>
  </si>
  <si>
    <t>Accrual</t>
  </si>
  <si>
    <t>Spend</t>
  </si>
  <si>
    <t>End Balance</t>
  </si>
  <si>
    <t>PacifiCorp</t>
  </si>
  <si>
    <t>Decommissioning &amp; Remediation Report</t>
  </si>
  <si>
    <t>Plant</t>
  </si>
  <si>
    <t>Bridger Plant</t>
  </si>
  <si>
    <t>D&amp;R Expenditures:</t>
  </si>
  <si>
    <t>Amount</t>
  </si>
  <si>
    <t>Description</t>
  </si>
  <si>
    <t>Terminal Removal</t>
  </si>
  <si>
    <t xml:space="preserve">D&amp;R Spend:   </t>
  </si>
  <si>
    <t xml:space="preserve">Interim Spend:   </t>
  </si>
  <si>
    <t>Asbestos - Jim Bridger Plant</t>
  </si>
  <si>
    <t>Colstrip Plant Ponds</t>
  </si>
  <si>
    <t>Jim Bridger Ponds</t>
  </si>
  <si>
    <t>Jim Bridger Landfill</t>
  </si>
  <si>
    <t>Interim Removal</t>
  </si>
  <si>
    <t>Total Removal</t>
  </si>
  <si>
    <t>Cash Flow Estimates</t>
  </si>
  <si>
    <t>Unit ID</t>
  </si>
  <si>
    <t>Change</t>
  </si>
  <si>
    <t>New Description</t>
  </si>
  <si>
    <t>New Amount</t>
  </si>
  <si>
    <t>Process Ponds / Coal Pile</t>
  </si>
  <si>
    <t>COLP14</t>
  </si>
  <si>
    <t>Total Colstrip Estimate</t>
  </si>
  <si>
    <t>Units 3 4 Duct Pond Closure</t>
  </si>
  <si>
    <t>COLP15</t>
  </si>
  <si>
    <t>Close EHP J Cell</t>
  </si>
  <si>
    <t>Units 3 4 Wash Tray Pond</t>
  </si>
  <si>
    <t>COLP16</t>
  </si>
  <si>
    <t>Design/Close A Cell Closure</t>
  </si>
  <si>
    <t>Units 3 4 Scrubber Drain Pond</t>
  </si>
  <si>
    <t>COLP17</t>
  </si>
  <si>
    <t>Forced Evaporation</t>
  </si>
  <si>
    <t>Units 3 4 BA Pond</t>
  </si>
  <si>
    <t>COLP03</t>
  </si>
  <si>
    <t>Design/Close G Cell Closure</t>
  </si>
  <si>
    <t>Units 3 4 EHP A</t>
  </si>
  <si>
    <t>COLP18</t>
  </si>
  <si>
    <t>Design/Close EHP B Cell Closure</t>
  </si>
  <si>
    <t>Units 3 4 EHP B</t>
  </si>
  <si>
    <t>COLP19</t>
  </si>
  <si>
    <t>Colstrip Post Closure Care (All)</t>
  </si>
  <si>
    <t>Units 3 4 EHP C</t>
  </si>
  <si>
    <t>COLP20</t>
  </si>
  <si>
    <t>Design/Close Plant Area Bottom Ash Pond</t>
  </si>
  <si>
    <t>Units 3 4 EHP F</t>
  </si>
  <si>
    <t>COLP21</t>
  </si>
  <si>
    <t>Design/Close EHP D/E Cells</t>
  </si>
  <si>
    <t>Units 3 4 EHP GN</t>
  </si>
  <si>
    <t>COLP22</t>
  </si>
  <si>
    <t>Design/Close EHP C Cell Closure</t>
  </si>
  <si>
    <t>Units 3 4 EHP GS</t>
  </si>
  <si>
    <t>COLP23</t>
  </si>
  <si>
    <t>Design/Close EHP J-1 Cell</t>
  </si>
  <si>
    <t>Units 3 4 EHP H</t>
  </si>
  <si>
    <t>COLP01</t>
  </si>
  <si>
    <t>Design/Close C/G</t>
  </si>
  <si>
    <t>Units 3 4 Old Clearwell</t>
  </si>
  <si>
    <t>COLP24</t>
  </si>
  <si>
    <t>Monitoring</t>
  </si>
  <si>
    <t>Units 3 4 Area GW</t>
  </si>
  <si>
    <t>COLM01</t>
  </si>
  <si>
    <t>All Units Area GW - Entire Plant Site</t>
  </si>
  <si>
    <t>COLM02</t>
  </si>
  <si>
    <t>Industrial Landfill located on ash landfill</t>
  </si>
  <si>
    <t>JIML02</t>
  </si>
  <si>
    <t>Post-Closure for Industrial Landfill</t>
  </si>
  <si>
    <t>Pond Closure - FGD Pond #1</t>
  </si>
  <si>
    <t>JIMP01</t>
  </si>
  <si>
    <t>Pond Closure/5-7yr Cell Retrofit - FGD Pond #2</t>
  </si>
  <si>
    <t>JIMP02</t>
  </si>
  <si>
    <t>Post-Closure for FGD Pond 2</t>
  </si>
  <si>
    <t>01 Pond</t>
  </si>
  <si>
    <t>JIMP10</t>
  </si>
  <si>
    <t>91 Pond</t>
  </si>
  <si>
    <t>JIMP09</t>
  </si>
  <si>
    <t>Evaporation Pond</t>
  </si>
  <si>
    <t>JIMP03</t>
  </si>
  <si>
    <t>Surge Pond</t>
  </si>
  <si>
    <t>JIMP04</t>
  </si>
  <si>
    <t>Irrigation Pivot</t>
  </si>
  <si>
    <t>JIMP08</t>
  </si>
  <si>
    <t>Water Supply Pipeline</t>
  </si>
  <si>
    <t>JIMM01</t>
  </si>
  <si>
    <t>Asbestos - Jim Bridger</t>
  </si>
  <si>
    <t>JIMA01</t>
  </si>
  <si>
    <t>Ponds and Landfills</t>
  </si>
  <si>
    <t>Account</t>
  </si>
  <si>
    <t>Note 1</t>
  </si>
  <si>
    <t>Note 2</t>
  </si>
  <si>
    <t>Note 3</t>
  </si>
  <si>
    <t>Estimate of Removal in Excess of Salvage:</t>
  </si>
  <si>
    <t>Colstrip Units 3 &amp; 4</t>
  </si>
  <si>
    <t>Depreciation Expense Related to Removal:</t>
  </si>
  <si>
    <t>Asset Retirement Obligation Updates - Note 2</t>
  </si>
  <si>
    <t>Cash Flow Estimates at 12/31/2017</t>
  </si>
  <si>
    <t>Cash Flow Estimates at 6/30/2018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</si>
  <si>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</si>
  <si>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</si>
  <si>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</si>
  <si>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</si>
  <si>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</si>
  <si>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</si>
  <si>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</si>
  <si>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</si>
  <si>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</si>
  <si>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</si>
  <si>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</si>
  <si>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</si>
  <si>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144901</t>
  </si>
  <si>
    <t>144911</t>
  </si>
  <si>
    <t>145137</t>
  </si>
  <si>
    <t>145138</t>
  </si>
  <si>
    <t>Total Colstrip</t>
  </si>
  <si>
    <t>Cash Flow Estimates at 6/30/2017</t>
  </si>
  <si>
    <t>Total</t>
  </si>
  <si>
    <t>Cash Flow Estimates at 12/31/2018</t>
  </si>
  <si>
    <t>Design/Close EHP New Clearwell</t>
  </si>
  <si>
    <t>Close 3&amp;4 North Plant Drain Pond</t>
  </si>
  <si>
    <t>Close EHP F Cell for post-close stormwater mgmt</t>
  </si>
  <si>
    <t>Close EHP H Cell for post-close stormwater mgmt</t>
  </si>
  <si>
    <t>Close Scrubber Pipeline &amp; Drain Ponds</t>
  </si>
  <si>
    <t>Close SWP-1 (old 3&amp;4 Wash Tray Pond)</t>
  </si>
  <si>
    <t>Close SWP-2 (old 3&amp;4 Scrubber DC Pond)</t>
  </si>
  <si>
    <t>Close Brine Concentrator Solids Disposal Area</t>
  </si>
  <si>
    <t>Close Sediment Retention Pond</t>
  </si>
  <si>
    <t>Close North Plant Sediment Retention Pond</t>
  </si>
  <si>
    <t>Design/Close Capture Sys Trtmnt Solids Disp</t>
  </si>
  <si>
    <t>Post-Closure - FGD Pond #1</t>
  </si>
  <si>
    <t>Rail Storage Yard</t>
  </si>
  <si>
    <t>Pond Closure - FGD Pond #2</t>
  </si>
  <si>
    <t>Post-Closure for FGD Pond #2</t>
  </si>
  <si>
    <t>Cash Flow Estimates at 6/30/2019</t>
  </si>
  <si>
    <t>Close No. Portion EHP A Cell for post-close SW Mgmt</t>
  </si>
  <si>
    <t>Cash Flow Estimates at 12/31/2019</t>
  </si>
  <si>
    <t>Cash Flow Estimates at 6/30/2020</t>
  </si>
  <si>
    <t>Source File: S:\ACCTNG\ARO FAS 143\2020_06_Workpapers\[Q2 2020 ARO Estimate Updates - 06-30-2020.xlsx]</t>
  </si>
  <si>
    <t>Cash Flow Estimates at 12/31/2020</t>
  </si>
  <si>
    <t>Asbestos - Colstrip</t>
  </si>
  <si>
    <t>Source File: S:\ACCTNG\ARO FAS 143\2020_12_Workpapers\[Q4 2020 ARO Estimate Updates - 12-18-2020.xlsx]</t>
  </si>
  <si>
    <t>Jim Bridger Landfill &amp; Ponds</t>
  </si>
  <si>
    <t>Cash Flow Estimates at 12/31/2021</t>
  </si>
  <si>
    <t>Total Jim Bridger</t>
  </si>
  <si>
    <t>Source File: S:\ACCTNG\ARO FAS 143\2021_12 Workpapers\Q4 2021 ARO Estimate Updates - 12-30-21.xlsx</t>
  </si>
  <si>
    <t>Incremental Decom. Total Co.</t>
  </si>
  <si>
    <t>ck</t>
  </si>
  <si>
    <t>=VLOOKUP(AC4,'\\PacifiCorp.us\DFS\ACCTNG\ARO FAS 143\2020_12_Workpapers\[Q4 2020 ARO Estimate Updates - 12-18-20.xlsx]Reported to Corp Acctg'!$G:$AR,38,FALSE)</t>
  </si>
  <si>
    <t>=VLOOKUP(AF5,'\\PacifiCorp.us\DFS\ACCTNG\ARO FAS 143\2021_12 Workpapers\[Q4 2021 ARO Estimate Updates - 12-30-21.xlsx]Reported to Corp Acctg'!$G:$AR,38,FALSE)</t>
  </si>
  <si>
    <t>288365</t>
  </si>
  <si>
    <t xml:space="preserve">Amounts for accrued removal based on depreciation rates and incremental decommissioning </t>
  </si>
  <si>
    <t>as approved under dockets UE-180778 (2018 Depreciation Study) and UE-191024 (2021 GRC).</t>
  </si>
  <si>
    <t>Tab: Reported to Corp Acctg</t>
  </si>
  <si>
    <t>PLANT</t>
  </si>
  <si>
    <t>CY2020:</t>
  </si>
  <si>
    <t>CY2021:</t>
  </si>
  <si>
    <t>Colstrip - Formulas</t>
  </si>
  <si>
    <t>Cash Flow Estimates at 12/31/2022</t>
  </si>
  <si>
    <t>Source File: S:\ACCTNG\ARO FAS 143\2022_12_Workpapers\Q4 2022 ARO Estimate Updates - 12-29-22.xlsx</t>
  </si>
  <si>
    <t>Design/Close C/G (G-1 Cell)</t>
  </si>
  <si>
    <t>Jim Bridger Irrigation Pivot</t>
  </si>
  <si>
    <t>CY2022:</t>
  </si>
  <si>
    <t>=VLOOKUP(AI4,'S:\ACCTNG\ARO FAS 143\2022_12_Workpapers\[Q4 2022 ARO Estimate Updates - 12-29-22.xlsx]Reported to Corp Acctg'!$G:$AR,38,FALSE)</t>
  </si>
  <si>
    <t>JIM BRIDGER</t>
  </si>
  <si>
    <t>2018 Depreciation Study + Incremental Decommissioning</t>
  </si>
  <si>
    <t>Washington Results of Operations - December 2022</t>
  </si>
  <si>
    <r>
      <rPr>
        <b/>
        <sz val="10"/>
        <rFont val="Arial"/>
        <family val="2"/>
      </rPr>
      <t>2022</t>
    </r>
    <r>
      <rPr>
        <b/>
        <sz val="10"/>
        <color theme="1"/>
        <rFont val="Arial"/>
        <family val="2"/>
      </rPr>
      <t xml:space="preserve"> Removal Accrual - </t>
    </r>
    <r>
      <rPr>
        <b/>
        <sz val="10"/>
        <color rgb="FFFF0000"/>
        <rFont val="Arial"/>
        <family val="2"/>
      </rPr>
      <t>Note 3</t>
    </r>
  </si>
  <si>
    <r>
      <t xml:space="preserve">December 31, </t>
    </r>
    <r>
      <rPr>
        <b/>
        <sz val="10"/>
        <rFont val="Arial"/>
        <family val="2"/>
      </rPr>
      <t>2022</t>
    </r>
    <r>
      <rPr>
        <b/>
        <sz val="10"/>
        <color theme="1"/>
        <rFont val="Arial"/>
        <family val="2"/>
      </rPr>
      <t xml:space="preserve"> Balance - </t>
    </r>
    <r>
      <rPr>
        <b/>
        <sz val="10"/>
        <color rgb="FFFF0000"/>
        <rFont val="Arial"/>
        <family val="2"/>
      </rPr>
      <t>Note 1</t>
    </r>
  </si>
  <si>
    <t>check - okay - close out entry that is not spend</t>
  </si>
  <si>
    <t>CY2022 Removal Costs</t>
  </si>
  <si>
    <t>2022 Amount</t>
  </si>
  <si>
    <t>Represents changes to asset retirement obligation cash flows in 2022.</t>
  </si>
  <si>
    <t>Net accumulated removal included in accumulated depreciation as of 12/31/2022.</t>
  </si>
  <si>
    <t xml:space="preserve">TOTAL JIM BRIDGER   </t>
  </si>
  <si>
    <t>COLSTRIP</t>
  </si>
  <si>
    <t xml:space="preserve">TOTAL COLSTRIP   </t>
  </si>
  <si>
    <t>D&amp;R Spend (i.e. AROs)</t>
  </si>
  <si>
    <t>FBL3N - GL 144911, 145138, 288365</t>
  </si>
  <si>
    <t xml:space="preserve">SG   </t>
  </si>
  <si>
    <t>Decom</t>
  </si>
  <si>
    <t>YTD Accr</t>
  </si>
  <si>
    <t>WA Alloc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</si>
</sst>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theme="8" tint="-0.249977111117893"/>
      <name val="Arial"/>
      <family val="2"/>
    </font>
    <font>
      <i/>
      <sz val="8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i/>
      <sz val="10"/>
      <color theme="1"/>
      <name val="Arial"/>
      <family val="2"/>
    </font>
    <font>
      <sz val="1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Times New Roman"/>
      <family val="2"/>
    </font>
    <font>
      <b/>
      <sz val="11"/>
      <color rgb="FF0000FF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CC00CC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43" fontId="0" fillId="0" borderId="0" xfId="1" applyFont="1"/>
    <xf numFmtId="0" fontId="2" fillId="0" borderId="0" xfId="0" applyFont="1"/>
    <xf numFmtId="0" fontId="3" fillId="0" borderId="0" xfId="0" applyFont="1"/>
    <xf numFmtId="0" fontId="2" fillId="0" borderId="4" xfId="0" applyFont="1" applyBorder="1" applyAlignment="1">
      <alignment horizontal="centerContinuous"/>
    </xf>
    <xf numFmtId="164" fontId="2" fillId="0" borderId="2" xfId="1" applyNumberFormat="1" applyFont="1" applyBorder="1"/>
    <xf numFmtId="164" fontId="2" fillId="0" borderId="3" xfId="1" applyNumberFormat="1" applyFont="1" applyBorder="1"/>
    <xf numFmtId="0" fontId="4" fillId="0" borderId="0" xfId="0" applyFont="1"/>
    <xf numFmtId="0" fontId="0" fillId="0" borderId="5" xfId="0" applyBorder="1"/>
    <xf numFmtId="14" fontId="0" fillId="0" borderId="5" xfId="1" applyNumberFormat="1" applyFont="1" applyBorder="1"/>
    <xf numFmtId="0" fontId="0" fillId="0" borderId="5" xfId="0" applyBorder="1" applyAlignment="1">
      <alignment horizontal="center"/>
    </xf>
    <xf numFmtId="43" fontId="0" fillId="0" borderId="0" xfId="0" applyNumberFormat="1"/>
    <xf numFmtId="43" fontId="0" fillId="0" borderId="1" xfId="1" applyFont="1" applyBorder="1"/>
    <xf numFmtId="43" fontId="0" fillId="0" borderId="1" xfId="0" applyNumberFormat="1" applyBorder="1"/>
    <xf numFmtId="0" fontId="5" fillId="0" borderId="0" xfId="0" applyFont="1"/>
    <xf numFmtId="43" fontId="0" fillId="2" borderId="1" xfId="0" applyNumberForma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Continuous" vertical="center" wrapText="1"/>
    </xf>
    <xf numFmtId="43" fontId="0" fillId="0" borderId="0" xfId="1" applyFont="1" applyFill="1"/>
    <xf numFmtId="39" fontId="0" fillId="0" borderId="0" xfId="0" applyNumberFormat="1"/>
    <xf numFmtId="0" fontId="0" fillId="2" borderId="0" xfId="0" applyFill="1"/>
    <xf numFmtId="0" fontId="9" fillId="0" borderId="0" xfId="0" applyFont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0" xfId="0" applyFont="1"/>
    <xf numFmtId="39" fontId="10" fillId="0" borderId="0" xfId="0" applyNumberFormat="1" applyFont="1"/>
    <xf numFmtId="43" fontId="10" fillId="0" borderId="0" xfId="1" applyFont="1"/>
    <xf numFmtId="43" fontId="10" fillId="2" borderId="1" xfId="0" applyNumberFormat="1" applyFont="1" applyFill="1" applyBorder="1"/>
    <xf numFmtId="0" fontId="10" fillId="0" borderId="11" xfId="0" applyFont="1" applyBorder="1"/>
    <xf numFmtId="0" fontId="0" fillId="0" borderId="11" xfId="0" applyBorder="1"/>
    <xf numFmtId="39" fontId="0" fillId="0" borderId="11" xfId="0" applyNumberFormat="1" applyBorder="1"/>
    <xf numFmtId="0" fontId="10" fillId="5" borderId="5" xfId="0" applyFont="1" applyFill="1" applyBorder="1" applyAlignment="1">
      <alignment horizontal="center"/>
    </xf>
    <xf numFmtId="0" fontId="15" fillId="0" borderId="0" xfId="0" applyFont="1"/>
    <xf numFmtId="0" fontId="0" fillId="0" borderId="3" xfId="0" applyBorder="1"/>
    <xf numFmtId="0" fontId="0" fillId="0" borderId="9" xfId="0" applyBorder="1"/>
    <xf numFmtId="0" fontId="0" fillId="0" borderId="4" xfId="0" applyBorder="1" applyAlignment="1">
      <alignment horizontal="center"/>
    </xf>
    <xf numFmtId="43" fontId="0" fillId="0" borderId="10" xfId="0" applyNumberFormat="1" applyBorder="1"/>
    <xf numFmtId="0" fontId="0" fillId="0" borderId="10" xfId="0" applyBorder="1"/>
    <xf numFmtId="43" fontId="18" fillId="5" borderId="0" xfId="1" applyFont="1" applyFill="1"/>
    <xf numFmtId="43" fontId="0" fillId="0" borderId="1" xfId="1" applyFont="1" applyFill="1" applyBorder="1"/>
    <xf numFmtId="0" fontId="21" fillId="0" borderId="0" xfId="0" applyFont="1"/>
    <xf numFmtId="0" fontId="3" fillId="0" borderId="0" xfId="0" applyFont="1" applyAlignment="1">
      <alignment horizontal="center" wrapText="1"/>
    </xf>
    <xf numFmtId="164" fontId="2" fillId="0" borderId="0" xfId="1" applyNumberFormat="1" applyFont="1" applyBorder="1"/>
    <xf numFmtId="0" fontId="22" fillId="0" borderId="0" xfId="0" applyFont="1"/>
    <xf numFmtId="0" fontId="23" fillId="0" borderId="0" xfId="0" applyFont="1"/>
    <xf numFmtId="0" fontId="0" fillId="0" borderId="0" xfId="0" quotePrefix="1"/>
    <xf numFmtId="0" fontId="25" fillId="6" borderId="0" xfId="0" applyFont="1" applyFill="1"/>
    <xf numFmtId="0" fontId="25" fillId="6" borderId="10" xfId="0" applyFont="1" applyFill="1" applyBorder="1"/>
    <xf numFmtId="0" fontId="27" fillId="0" borderId="0" xfId="0" applyFont="1"/>
    <xf numFmtId="43" fontId="17" fillId="2" borderId="12" xfId="0" applyNumberFormat="1" applyFont="1" applyFill="1" applyBorder="1"/>
    <xf numFmtId="0" fontId="6" fillId="0" borderId="0" xfId="0" applyFont="1" applyAlignment="1">
      <alignment horizontal="center" wrapText="1"/>
    </xf>
    <xf numFmtId="0" fontId="25" fillId="6" borderId="5" xfId="0" applyFont="1" applyFill="1" applyBorder="1"/>
    <xf numFmtId="0" fontId="25" fillId="6" borderId="8" xfId="0" applyFont="1" applyFill="1" applyBorder="1"/>
    <xf numFmtId="0" fontId="32" fillId="0" borderId="0" xfId="0" applyFont="1"/>
    <xf numFmtId="0" fontId="26" fillId="0" borderId="0" xfId="0" applyFont="1"/>
    <xf numFmtId="0" fontId="32" fillId="0" borderId="0" xfId="0" applyFont="1" applyAlignment="1">
      <alignment horizontal="right"/>
    </xf>
    <xf numFmtId="0" fontId="32" fillId="0" borderId="0" xfId="0" quotePrefix="1" applyFont="1"/>
    <xf numFmtId="43" fontId="33" fillId="0" borderId="0" xfId="1" applyFont="1"/>
    <xf numFmtId="14" fontId="31" fillId="4" borderId="5" xfId="0" applyNumberFormat="1" applyFont="1" applyFill="1" applyBorder="1" applyAlignment="1">
      <alignment horizontal="center"/>
    </xf>
    <xf numFmtId="43" fontId="35" fillId="5" borderId="0" xfId="1" applyFont="1" applyFill="1"/>
    <xf numFmtId="0" fontId="13" fillId="0" borderId="0" xfId="0" applyFont="1"/>
    <xf numFmtId="0" fontId="38" fillId="0" borderId="0" xfId="0" applyFont="1"/>
    <xf numFmtId="39" fontId="16" fillId="0" borderId="0" xfId="0" applyNumberFormat="1" applyFont="1"/>
    <xf numFmtId="43" fontId="39" fillId="0" borderId="0" xfId="0" applyNumberFormat="1" applyFont="1"/>
    <xf numFmtId="0" fontId="24" fillId="0" borderId="9" xfId="0" applyFont="1" applyBorder="1"/>
    <xf numFmtId="0" fontId="10" fillId="0" borderId="0" xfId="0" applyFont="1" applyAlignment="1">
      <alignment horizontal="right"/>
    </xf>
    <xf numFmtId="164" fontId="40" fillId="0" borderId="0" xfId="0" applyNumberFormat="1" applyFont="1"/>
    <xf numFmtId="39" fontId="40" fillId="0" borderId="11" xfId="0" applyNumberFormat="1" applyFont="1" applyBorder="1"/>
    <xf numFmtId="0" fontId="26" fillId="0" borderId="9" xfId="0" applyFont="1" applyBorder="1"/>
    <xf numFmtId="0" fontId="17" fillId="0" borderId="0" xfId="0" applyFont="1" applyAlignment="1">
      <alignment horizontal="center"/>
    </xf>
    <xf numFmtId="164" fontId="3" fillId="0" borderId="2" xfId="1" applyNumberFormat="1" applyFont="1" applyBorder="1"/>
    <xf numFmtId="39" fontId="31" fillId="0" borderId="0" xfId="0" applyNumberFormat="1" applyFont="1"/>
    <xf numFmtId="14" fontId="10" fillId="0" borderId="5" xfId="0" applyNumberFormat="1" applyFont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43" fillId="0" borderId="0" xfId="0" applyFont="1"/>
    <xf numFmtId="43" fontId="43" fillId="0" borderId="0" xfId="1" applyFont="1"/>
    <xf numFmtId="43" fontId="31" fillId="0" borderId="0" xfId="1" applyFont="1"/>
    <xf numFmtId="43" fontId="5" fillId="0" borderId="0" xfId="1" applyFont="1"/>
    <xf numFmtId="43" fontId="11" fillId="0" borderId="0" xfId="1" applyFont="1"/>
    <xf numFmtId="43" fontId="5" fillId="0" borderId="0" xfId="1" applyFont="1" applyFill="1"/>
    <xf numFmtId="43" fontId="31" fillId="0" borderId="5" xfId="1" applyFont="1" applyBorder="1"/>
    <xf numFmtId="43" fontId="5" fillId="0" borderId="5" xfId="1" applyFont="1" applyFill="1" applyBorder="1"/>
    <xf numFmtId="43" fontId="10" fillId="0" borderId="5" xfId="1" applyFont="1" applyBorder="1"/>
    <xf numFmtId="43" fontId="11" fillId="0" borderId="0" xfId="1" applyFont="1" applyFill="1"/>
    <xf numFmtId="43" fontId="10" fillId="0" borderId="0" xfId="1" applyFont="1" applyFill="1" applyBorder="1"/>
    <xf numFmtId="0" fontId="0" fillId="0" borderId="0" xfId="0" applyAlignment="1">
      <alignment horizontal="right"/>
    </xf>
    <xf numFmtId="164" fontId="0" fillId="0" borderId="0" xfId="0" applyNumberFormat="1"/>
    <xf numFmtId="0" fontId="44" fillId="0" borderId="0" xfId="0" applyFont="1"/>
    <xf numFmtId="0" fontId="45" fillId="0" borderId="0" xfId="0" applyFont="1" applyAlignment="1">
      <alignment horizontal="right" vertical="center"/>
    </xf>
    <xf numFmtId="0" fontId="45" fillId="0" borderId="0" xfId="0" applyFont="1" applyAlignment="1">
      <alignment horizontal="right"/>
    </xf>
    <xf numFmtId="0" fontId="36" fillId="0" borderId="0" xfId="0" applyFont="1" applyAlignment="1">
      <alignment horizontal="right" vertical="center"/>
    </xf>
    <xf numFmtId="0" fontId="20" fillId="0" borderId="0" xfId="0" applyFont="1"/>
    <xf numFmtId="164" fontId="5" fillId="0" borderId="0" xfId="1" applyNumberFormat="1" applyFont="1" applyFill="1" applyBorder="1"/>
    <xf numFmtId="164" fontId="19" fillId="0" borderId="0" xfId="0" applyNumberFormat="1" applyFont="1" applyAlignment="1">
      <alignment horizontal="center"/>
    </xf>
    <xf numFmtId="43" fontId="34" fillId="5" borderId="0" xfId="1" applyFont="1" applyFill="1"/>
    <xf numFmtId="0" fontId="37" fillId="0" borderId="9" xfId="0" applyFont="1" applyBorder="1" applyAlignment="1">
      <alignment horizontal="right"/>
    </xf>
    <xf numFmtId="43" fontId="37" fillId="0" borderId="0" xfId="0" applyNumberFormat="1" applyFont="1"/>
    <xf numFmtId="0" fontId="6" fillId="0" borderId="0" xfId="0" applyFont="1"/>
    <xf numFmtId="164" fontId="6" fillId="0" borderId="2" xfId="1" applyNumberFormat="1" applyFont="1" applyFill="1" applyBorder="1"/>
    <xf numFmtId="164" fontId="5" fillId="0" borderId="0" xfId="1" applyNumberFormat="1" applyFont="1" applyFill="1"/>
    <xf numFmtId="164" fontId="1" fillId="0" borderId="1" xfId="1" applyNumberFormat="1" applyFont="1" applyFill="1" applyBorder="1"/>
    <xf numFmtId="164" fontId="43" fillId="0" borderId="0" xfId="1" applyNumberFormat="1" applyFont="1"/>
    <xf numFmtId="43" fontId="10" fillId="0" borderId="1" xfId="0" applyNumberFormat="1" applyFont="1" applyBorder="1"/>
    <xf numFmtId="0" fontId="12" fillId="0" borderId="0" xfId="0" applyFont="1"/>
    <xf numFmtId="0" fontId="6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3" fontId="10" fillId="0" borderId="1" xfId="1" applyFont="1" applyBorder="1"/>
    <xf numFmtId="0" fontId="46" fillId="7" borderId="9" xfId="0" applyFont="1" applyFill="1" applyBorder="1"/>
    <xf numFmtId="0" fontId="28" fillId="7" borderId="0" xfId="0" applyFont="1" applyFill="1"/>
    <xf numFmtId="0" fontId="28" fillId="7" borderId="10" xfId="0" applyFont="1" applyFill="1" applyBorder="1"/>
    <xf numFmtId="0" fontId="47" fillId="6" borderId="9" xfId="0" applyFont="1" applyFill="1" applyBorder="1"/>
    <xf numFmtId="0" fontId="46" fillId="7" borderId="7" xfId="0" applyFont="1" applyFill="1" applyBorder="1"/>
    <xf numFmtId="0" fontId="28" fillId="7" borderId="5" xfId="0" applyFont="1" applyFill="1" applyBorder="1"/>
    <xf numFmtId="0" fontId="28" fillId="7" borderId="8" xfId="0" applyFont="1" applyFill="1" applyBorder="1"/>
    <xf numFmtId="0" fontId="47" fillId="6" borderId="7" xfId="0" applyFont="1" applyFill="1" applyBorder="1"/>
    <xf numFmtId="0" fontId="2" fillId="0" borderId="2" xfId="0" applyFont="1" applyBorder="1" applyAlignment="1">
      <alignment horizontal="left"/>
    </xf>
    <xf numFmtId="43" fontId="11" fillId="0" borderId="0" xfId="1" applyFont="1" applyFill="1" applyBorder="1"/>
    <xf numFmtId="43" fontId="0" fillId="2" borderId="0" xfId="0" applyNumberFormat="1" applyFill="1"/>
    <xf numFmtId="0" fontId="0" fillId="0" borderId="2" xfId="0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165" fontId="0" fillId="0" borderId="2" xfId="0" applyNumberFormat="1" applyBorder="1"/>
    <xf numFmtId="0" fontId="2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4" fillId="6" borderId="2" xfId="0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7" borderId="2" xfId="0" applyFont="1" applyFill="1" applyBorder="1" applyAlignment="1">
      <alignment horizontal="center"/>
    </xf>
  </cellXfs>
  <cellStyles count="8">
    <cellStyle name="Comma" xfId="1" builtinId="3"/>
    <cellStyle name="Comma 11 3" xfId="4" xr:uid="{55143EF6-4838-4419-9B8A-FA8882FDF2CF}"/>
    <cellStyle name="Comma 2" xfId="2" xr:uid="{5423BE97-BFBD-450F-9734-B8BD4C436298}"/>
    <cellStyle name="Comma 2 2" xfId="3" xr:uid="{46C09CBC-EFCE-4D45-8F39-CD163CCF9CB4}"/>
    <cellStyle name="Comma 3" xfId="6" xr:uid="{003911A0-372A-4869-8BFC-02035B48CA2E}"/>
    <cellStyle name="Normal" xfId="0" builtinId="0"/>
    <cellStyle name="Normal 2" xfId="5" xr:uid="{7F8A32DA-93C7-4B51-B7FF-E50D8416B6D9}"/>
    <cellStyle name="Normal 2 2" xfId="7" xr:uid="{71108740-5AAB-4B92-920D-CB8252BFE318}"/>
  </cellStyles>
  <dxfs count="0"/>
  <tableStyles count="0" defaultTableStyle="TableStyleMedium2" defaultPivotStyle="PivotStyleLight16"/>
  <colors>
    <mruColors>
      <color rgb="FFFFFF99"/>
      <color rgb="FF0000FF"/>
      <color rgb="FF99FFCC"/>
      <color rgb="FFCC00CC"/>
      <color rgb="FFFFFF66"/>
      <color rgb="FF00FF00"/>
      <color rgb="FFFFB9B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ustomXml" Target="../customXml/item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customXml" Target="../customXml/item4.xml"/><Relationship Id="rId20" Type="http://schemas.openxmlformats.org/officeDocument/2006/relationships/externalLink" Target="externalLinks/externalLink16.xml"/><Relationship Id="rId4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25</xdr:col>
      <xdr:colOff>345786</xdr:colOff>
      <xdr:row>44</xdr:row>
      <xdr:rowOff>170405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B12CBE6-038C-9622-A9DD-36D530EF3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0917" y="190500"/>
          <a:ext cx="10780952" cy="836190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26</xdr:col>
      <xdr:colOff>151000</xdr:colOff>
      <xdr:row>68</xdr:row>
      <xdr:rowOff>161429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980A0E0-E466-4322-8F9C-8047DCA76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10917" y="9144000"/>
          <a:ext cx="11200000" cy="39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46</xdr:row>
      <xdr:rowOff>0</xdr:rowOff>
    </xdr:from>
    <xdr:to>
      <xdr:col>15</xdr:col>
      <xdr:colOff>132012</xdr:colOff>
      <xdr:row>91</xdr:row>
      <xdr:rowOff>65595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F1AAA45-0BE5-955D-07C7-B7FB4E29B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6833" y="7249583"/>
          <a:ext cx="10704762" cy="8638095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31</xdr:col>
      <xdr:colOff>601881</xdr:colOff>
      <xdr:row>81</xdr:row>
      <xdr:rowOff>103928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34200D3-2A24-971C-3D08-1DDB780E8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0333" y="7249583"/>
          <a:ext cx="10952381" cy="67714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4092.000/Local%20Settings/Temporary%20Internet%20Files/OLK1AC/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70596/Local%20Settings/Temporary%20Internet%20Files/OLK3B/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0306%20SEMI\Tab%20%238%20-%20Rate%20Base\Major%20Plant%20Additions\Major%20Plant%20Addition%20Adjust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SLREG1/ARCHIVE/2005/Wyoming%20GRC/SEPT%202006/Models/JAM%20-%20WY%20Sep%202006%20GR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SLREG1/ARCHIVE/2004/Balanced%20Scorecard/2005%20Comparisons/ROE%20-%20Q3/Bus%20U%20Comparisons/2005%20Run%20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7\Plant%20Lives%20&amp;%20Decommissioning\Generation%20Plant%20Lives_Coal%202017%2003%2001%2001%20-%20Revise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M%20Mar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7\SEMI%20Dec%202007\8%20-%20Rate%20Base\Misc%20Rate%20Base\8.7%20-%20Misc%20Rate%20Base%20Adjustment%20-%20BE%20Av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7\SEMI%20Dec%202007\8%20-%20Rate%20Base\Misc%20Rate%20Base\M&amp;S%20Analysis\Total%20Company%203%20200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Attach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MKT/Dsmmkt/Arnold/Amortization%20Schedules/WZAMT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Approved\Pacificorp%202013%20Depr%20Schedules%20-%20Final%20Settlement%20August%2021%20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nas01\Joanne\SAP\RC_CCvlook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17149/Local%20Settings/Temporary%20Internet%20Files/OLK7/WA%20SB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09945/AppData/Local/Microsoft/Windows/Temporary%20Internet%20Files/Content.Outlook/3MRP85HE/Bridger_Colstrip%20D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2710/AppData/Local/Microsoft/Windows/Temporary%20Internet%20Files/Content.Outlook/LQTQDTZZ/Bridger_Colstrip%20DR%20-%20WA%20Dec%202016%20(00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247/Local%20Settings/Temporary%20Internet%20Files/Content.Outlook/YA2M27IX/Depreciation%20Rates%20Dec%202011%20For%20Regulatio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ACCTNG\FUEL\Mike\Closing\Deer%20Creek\FY%202005\Deer%20Creek%20Royalties%20Cal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LREG1/ARCHIVE/2000/Oregon%20SB1149/CA%20Removed/1999%20RFM%20(CA%20and%20Centralia%20Removed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RECOV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~1\p23042\LOCALS~1\Temp\xSAPtemp238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Financial%20Analysis\Projects\Mark\Wind\2018\2018%2003%20Filing\Linked%20Repower%20Case%202018.01.30%20Steward\Repower%20Case%20LJ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6\SEMI%20Mar%202006\Tab%20%234%20-%20O&amp;M\Affiliate%20Management%20Fee%20Commitment\MGMT%20FEE%20ACTUALS%20FY%202001%20thru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c/2004_05/Actuals/09_December%2004/PPW%20CEC_Board/CEC%20Meeting/02_03_Financial%20Results%20vs%20Budge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Evangelista%20-%20Depreciation\Allocation%20Factors\Copy%20of%202022%20Factors%20for%20Justu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ACCTNG\ARO%20FAS%20143\2019_12_Workpapers\Q4%202019%20ARO%20Estimate%20Updates%20-%2012-23-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ACCTNG\ARO%20FAS%20143\2020_12_Workpapers\Q4%202020%20ARO%20Estimate%20Updates%20-%2012-18-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ACCTNG\ARO%20FAS%20143\2021_12%20Workpapers\Q4%202021%20ARO%20Estimate%20Updates%20-%2012-30-2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ARO%20FAS%20143\2022_12_Workpapers\Q4%202022%20ARO%20Estimate%20Updates%20-%2012-29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  <sheetName val="Apr 05 - Mar 06 Cap Add Detail"/>
      <sheetName val="DIT - Type 2"/>
      <sheetName val="DIT - Type 3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/>
      <sheetData sheetId="9"/>
      <sheetData sheetId="10"/>
      <sheetData sheetId="11">
        <row r="2">
          <cell r="AB2">
            <v>3</v>
          </cell>
        </row>
      </sheetData>
      <sheetData sheetId="12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Recommendation"/>
      <sheetName val="Summary"/>
      <sheetName val="Directory"/>
      <sheetName val="Reported to Corp Acctg"/>
      <sheetName val="2014 Demo Study"/>
      <sheetName val="All Ponds-Landfills, Pac"/>
      <sheetName val="Escalation"/>
      <sheetName val="Coal"/>
      <sheetName val="Coal Unit Ratings"/>
      <sheetName val="Hydro Decom"/>
      <sheetName val="Other"/>
      <sheetName val="Base Estimates"/>
      <sheetName val="Assumptions"/>
      <sheetName val="Generation Plant Lives_Coal 2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OREGON</v>
          </cell>
          <cell r="AL15">
            <v>2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2.2940681663414002E-2</v>
          </cell>
          <cell r="G4">
            <v>0.33475636880285425</v>
          </cell>
          <cell r="H4">
            <v>9.1691028651668255E-2</v>
          </cell>
          <cell r="I4">
            <v>0.13383388602381463</v>
          </cell>
          <cell r="J4">
            <v>0.1130833583173852</v>
          </cell>
          <cell r="K4">
            <v>0.3714362910447892</v>
          </cell>
          <cell r="L4">
            <v>4.3566100607818306E-2</v>
          </cell>
          <cell r="M4">
            <v>2.075052770642943E-2</v>
          </cell>
          <cell r="N4">
            <v>1.7756432056413294E-3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0.12947098714244668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2.2940681663414002E-2</v>
          </cell>
          <cell r="G5">
            <v>0.33475636880285425</v>
          </cell>
          <cell r="H5">
            <v>9.1691028651668255E-2</v>
          </cell>
          <cell r="I5">
            <v>0.13383388602381463</v>
          </cell>
          <cell r="J5">
            <v>0.1130833583173852</v>
          </cell>
          <cell r="K5">
            <v>0.3714362910447892</v>
          </cell>
          <cell r="L5">
            <v>4.3566100607818306E-2</v>
          </cell>
          <cell r="M5">
            <v>2.075052770642943E-2</v>
          </cell>
          <cell r="N5">
            <v>1.7756432056413294E-3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0.12947098714244668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2.2940681663414002E-2</v>
          </cell>
          <cell r="G6">
            <v>0.33475636880285425</v>
          </cell>
          <cell r="H6">
            <v>9.1691028651668255E-2</v>
          </cell>
          <cell r="I6">
            <v>0.13383388602381463</v>
          </cell>
          <cell r="J6">
            <v>0.1130833583173852</v>
          </cell>
          <cell r="K6">
            <v>0.3714362910447892</v>
          </cell>
          <cell r="L6">
            <v>4.3566100607818306E-2</v>
          </cell>
          <cell r="M6">
            <v>2.075052770642943E-2</v>
          </cell>
          <cell r="N6">
            <v>1.7756432056413294E-3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0.12947098714244668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4.0785505070294242E-2</v>
          </cell>
          <cell r="G7">
            <v>0.59515265402493922</v>
          </cell>
          <cell r="H7">
            <v>0.16301455069389503</v>
          </cell>
          <cell r="I7">
            <v>0.20104729021087153</v>
          </cell>
          <cell r="J7">
            <v>0.20104729021087153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0.1983463022900146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4.74266813229181E-2</v>
          </cell>
          <cell r="J8">
            <v>0</v>
          </cell>
          <cell r="K8">
            <v>0.84894181277566561</v>
          </cell>
          <cell r="L8">
            <v>9.9573157812704136E-2</v>
          </cell>
          <cell r="M8">
            <v>4.74266813229181E-2</v>
          </cell>
          <cell r="N8">
            <v>4.0583480887121338E-3</v>
          </cell>
          <cell r="O8">
            <v>0</v>
          </cell>
          <cell r="P8">
            <v>0</v>
          </cell>
          <cell r="S8" t="str">
            <v>DGU</v>
          </cell>
          <cell r="V8">
            <v>0.99999999999999989</v>
          </cell>
          <cell r="W8">
            <v>0</v>
          </cell>
          <cell r="X8">
            <v>0</v>
          </cell>
          <cell r="Y8">
            <v>0</v>
          </cell>
          <cell r="Z8">
            <v>3.5893606401678886E-2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0.99999999999999989</v>
          </cell>
          <cell r="F9">
            <v>2.348981895441693E-2</v>
          </cell>
          <cell r="G9">
            <v>0.33778159708348965</v>
          </cell>
          <cell r="H9">
            <v>9.3411955005935826E-2</v>
          </cell>
          <cell r="I9">
            <v>0.12861320202880014</v>
          </cell>
          <cell r="J9">
            <v>0.10905527095120804</v>
          </cell>
          <cell r="K9">
            <v>0.3722701578001314</v>
          </cell>
          <cell r="L9">
            <v>4.2627549690939119E-2</v>
          </cell>
          <cell r="M9">
            <v>1.955793107759209E-2</v>
          </cell>
          <cell r="N9">
            <v>1.8057194362869078E-3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0.12402268189645978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2.1293269790405221E-2</v>
          </cell>
          <cell r="G10">
            <v>0.32568068396094801</v>
          </cell>
          <cell r="H10">
            <v>8.65282495888655E-2</v>
          </cell>
          <cell r="I10">
            <v>0.14949593800885808</v>
          </cell>
          <cell r="J10">
            <v>0.12516762041591664</v>
          </cell>
          <cell r="K10">
            <v>0.36893469077876273</v>
          </cell>
          <cell r="L10">
            <v>4.6381753358455874E-2</v>
          </cell>
          <cell r="M10">
            <v>2.4328317592941448E-2</v>
          </cell>
          <cell r="N10">
            <v>1.6854145137045939E-3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0.14581590288040736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2.1293269790405221E-2</v>
          </cell>
          <cell r="G11">
            <v>0.32568068396094801</v>
          </cell>
          <cell r="H11">
            <v>8.65282495888655E-2</v>
          </cell>
          <cell r="I11">
            <v>0.14949593800885808</v>
          </cell>
          <cell r="J11">
            <v>0.12516762041591664</v>
          </cell>
          <cell r="K11">
            <v>0.36893469077876273</v>
          </cell>
          <cell r="L11">
            <v>4.6381753358455874E-2</v>
          </cell>
          <cell r="M11">
            <v>2.4328317592941448E-2</v>
          </cell>
          <cell r="N11">
            <v>1.6854145137045939E-3</v>
          </cell>
          <cell r="O11">
            <v>0</v>
          </cell>
          <cell r="P11">
            <v>0</v>
          </cell>
          <cell r="S11" t="str">
            <v>SE-P</v>
          </cell>
          <cell r="V11">
            <v>0.99999999999999978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0.14581590288040736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2.1293269790405221E-2</v>
          </cell>
          <cell r="G12">
            <v>0.32568068396094801</v>
          </cell>
          <cell r="H12">
            <v>8.65282495888655E-2</v>
          </cell>
          <cell r="I12">
            <v>0.14949593800885808</v>
          </cell>
          <cell r="J12">
            <v>0.12516762041591664</v>
          </cell>
          <cell r="K12">
            <v>0.36893469077876273</v>
          </cell>
          <cell r="L12">
            <v>4.6381753358455874E-2</v>
          </cell>
          <cell r="M12">
            <v>2.4328317592941448E-2</v>
          </cell>
          <cell r="N12">
            <v>1.6854145137045939E-3</v>
          </cell>
          <cell r="O12">
            <v>0</v>
          </cell>
          <cell r="P12">
            <v>0</v>
          </cell>
          <cell r="S12" t="str">
            <v>SE-U</v>
          </cell>
          <cell r="V12">
            <v>0.99999999999999978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0.14581590288040736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1.0000000000000002</v>
          </cell>
          <cell r="F13">
            <v>3.8114229344343345E-2</v>
          </cell>
          <cell r="G13">
            <v>0.58295735712246155</v>
          </cell>
          <cell r="H13">
            <v>0.15488262639121153</v>
          </cell>
          <cell r="I13">
            <v>0.22404578714198367</v>
          </cell>
          <cell r="J13">
            <v>0.22404578714198367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0.99999999999999989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0.2243111590903096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5.5124981028939236E-2</v>
          </cell>
          <cell r="J14">
            <v>0</v>
          </cell>
          <cell r="K14">
            <v>0.83596071748083112</v>
          </cell>
          <cell r="L14">
            <v>0.10509535911006192</v>
          </cell>
          <cell r="M14">
            <v>5.5124981028939236E-2</v>
          </cell>
          <cell r="N14">
            <v>3.8189423801677424E-3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4.0454086731165573E-2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</v>
          </cell>
          <cell r="F15">
            <v>2.8834295669603726E-2</v>
          </cell>
          <cell r="G15">
            <v>0.32307147045647827</v>
          </cell>
          <cell r="H15">
            <v>8.3797901375809114E-2</v>
          </cell>
          <cell r="I15">
            <v>0.12254573738927924</v>
          </cell>
          <cell r="J15">
            <v>0.10144960647871233</v>
          </cell>
          <cell r="K15">
            <v>0.39125388583585713</v>
          </cell>
          <cell r="L15">
            <v>4.9238339420471261E-2</v>
          </cell>
          <cell r="M15">
            <v>2.1096130910566897E-2</v>
          </cell>
          <cell r="N15">
            <v>1.2583698525015072E-3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0.99999999999999967</v>
          </cell>
          <cell r="W15">
            <v>3.0753840533129823E-2</v>
          </cell>
          <cell r="X15">
            <v>0.32309255860229802</v>
          </cell>
          <cell r="Y15">
            <v>8.7578682685102299E-2</v>
          </cell>
          <cell r="Z15">
            <v>0.11921353724026731</v>
          </cell>
          <cell r="AA15">
            <v>0.10195322355099581</v>
          </cell>
          <cell r="AB15">
            <v>0.38816721801297854</v>
          </cell>
          <cell r="AC15">
            <v>4.9890998416174517E-2</v>
          </cell>
          <cell r="AD15">
            <v>1.7260313689271493E-2</v>
          </cell>
          <cell r="AE15">
            <v>1.3031645100492425E-3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</v>
          </cell>
          <cell r="F16">
            <v>2.8834295669603726E-2</v>
          </cell>
          <cell r="G16">
            <v>0.32307147045647827</v>
          </cell>
          <cell r="H16">
            <v>8.3797901375809114E-2</v>
          </cell>
          <cell r="I16">
            <v>0.12254573738927924</v>
          </cell>
          <cell r="J16">
            <v>0.10144960647871233</v>
          </cell>
          <cell r="K16">
            <v>0.39125388583585713</v>
          </cell>
          <cell r="L16">
            <v>4.9238339420471261E-2</v>
          </cell>
          <cell r="M16">
            <v>2.1096130910566897E-2</v>
          </cell>
          <cell r="N16">
            <v>1.2583698525015072E-3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0.99999999999999967</v>
          </cell>
          <cell r="W16">
            <v>3.0753840533129823E-2</v>
          </cell>
          <cell r="X16">
            <v>0.32309255860229802</v>
          </cell>
          <cell r="Y16">
            <v>8.7578682685102299E-2</v>
          </cell>
          <cell r="Z16">
            <v>0.11921353724026731</v>
          </cell>
          <cell r="AA16">
            <v>0.10195322355099581</v>
          </cell>
          <cell r="AB16">
            <v>0.38816721801297854</v>
          </cell>
          <cell r="AC16">
            <v>4.9890998416174517E-2</v>
          </cell>
          <cell r="AD16">
            <v>1.7260313689271493E-2</v>
          </cell>
          <cell r="AE16">
            <v>1.3031645100492425E-3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</v>
          </cell>
          <cell r="F17">
            <v>2.8834295669603726E-2</v>
          </cell>
          <cell r="G17">
            <v>0.32307147045647827</v>
          </cell>
          <cell r="H17">
            <v>8.3797901375809114E-2</v>
          </cell>
          <cell r="I17">
            <v>0.12254573738927924</v>
          </cell>
          <cell r="J17">
            <v>0.10144960647871233</v>
          </cell>
          <cell r="K17">
            <v>0.39125388583585713</v>
          </cell>
          <cell r="L17">
            <v>4.9238339420471261E-2</v>
          </cell>
          <cell r="M17">
            <v>2.1096130910566897E-2</v>
          </cell>
          <cell r="N17">
            <v>1.2583698525015072E-3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0.99999999999999967</v>
          </cell>
          <cell r="W17">
            <v>3.0753840533129823E-2</v>
          </cell>
          <cell r="X17">
            <v>0.32309255860229802</v>
          </cell>
          <cell r="Y17">
            <v>8.7578682685102299E-2</v>
          </cell>
          <cell r="Z17">
            <v>0.11921353724026731</v>
          </cell>
          <cell r="AA17">
            <v>0.10195322355099581</v>
          </cell>
          <cell r="AB17">
            <v>0.38816721801297854</v>
          </cell>
          <cell r="AC17">
            <v>4.9890998416174517E-2</v>
          </cell>
          <cell r="AD17">
            <v>1.7260313689271493E-2</v>
          </cell>
          <cell r="AE17">
            <v>1.3031645100492425E-3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2.8834295669603719E-2</v>
          </cell>
          <cell r="G20">
            <v>0.32307147045647816</v>
          </cell>
          <cell r="H20">
            <v>8.3797901375809086E-2</v>
          </cell>
          <cell r="I20">
            <v>0.12254573738927924</v>
          </cell>
          <cell r="J20">
            <v>0.10144960647871235</v>
          </cell>
          <cell r="K20">
            <v>0.39125388583585702</v>
          </cell>
          <cell r="L20">
            <v>4.9238339420471254E-2</v>
          </cell>
          <cell r="M20">
            <v>2.1096130910566894E-2</v>
          </cell>
          <cell r="N20">
            <v>1.258369852501507E-3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0.99999999999999989</v>
          </cell>
          <cell r="W20">
            <v>3.0753840533129826E-2</v>
          </cell>
          <cell r="X20">
            <v>0.32309255860229807</v>
          </cell>
          <cell r="Y20">
            <v>8.7578682685102299E-2</v>
          </cell>
          <cell r="Z20">
            <v>0.11921353724026731</v>
          </cell>
          <cell r="AA20">
            <v>0.10195322355099581</v>
          </cell>
          <cell r="AB20">
            <v>0.38816721801297865</v>
          </cell>
          <cell r="AC20">
            <v>4.9890998416174524E-2</v>
          </cell>
          <cell r="AD20">
            <v>1.7260313689271493E-2</v>
          </cell>
          <cell r="AE20">
            <v>1.3031645100492427E-3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0.99999927860852367</v>
          </cell>
          <cell r="F23">
            <v>2.9526556177757585E-2</v>
          </cell>
          <cell r="G23">
            <v>0.32806972922701166</v>
          </cell>
          <cell r="H23">
            <v>8.4135168092409715E-2</v>
          </cell>
          <cell r="I23">
            <v>0.12158650419618411</v>
          </cell>
          <cell r="J23">
            <v>0.10107360984219881</v>
          </cell>
          <cell r="K23">
            <v>0.38832220355750946</v>
          </cell>
          <cell r="L23">
            <v>4.7160470993733147E-2</v>
          </cell>
          <cell r="M23">
            <v>2.05128943539853E-2</v>
          </cell>
          <cell r="N23">
            <v>1.1986463639178265E-3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3.1270461003046167E-2</v>
          </cell>
          <cell r="X23">
            <v>0.326738686277952</v>
          </cell>
          <cell r="Y23">
            <v>8.7268934320604633E-2</v>
          </cell>
          <cell r="Z23">
            <v>0.1178129302314942</v>
          </cell>
          <cell r="AA23">
            <v>0.10087635837302644</v>
          </cell>
          <cell r="AB23">
            <v>0.38743430957171959</v>
          </cell>
          <cell r="AC23">
            <v>4.8231092121678518E-2</v>
          </cell>
          <cell r="AD23">
            <v>1.693657185846776E-2</v>
          </cell>
          <cell r="AE23">
            <v>1.2435864735048116E-3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0.99999589884087325</v>
          </cell>
          <cell r="F32">
            <v>8.1685532317483447E-2</v>
          </cell>
          <cell r="G32">
            <v>0.62114375093974794</v>
          </cell>
          <cell r="H32">
            <v>0.13924737123576664</v>
          </cell>
          <cell r="I32">
            <v>0.15791924434787524</v>
          </cell>
          <cell r="J32">
            <v>0.15791924434787524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0.1573219670266624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3.6357343692647003E-2</v>
          </cell>
          <cell r="J33">
            <v>0</v>
          </cell>
          <cell r="K33">
            <v>0.85960544568760167</v>
          </cell>
          <cell r="L33">
            <v>0.1040372106197512</v>
          </cell>
          <cell r="M33">
            <v>3.6357343692647003E-2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3.610429053210832E-2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0.99999768285553281</v>
          </cell>
          <cell r="F34">
            <v>4.6152117836446432E-2</v>
          </cell>
          <cell r="G34">
            <v>0.35094463821726063</v>
          </cell>
          <cell r="H34">
            <v>7.8674410306964523E-2</v>
          </cell>
          <cell r="I34">
            <v>0.10503950813832924</v>
          </cell>
          <cell r="J34">
            <v>8.9223971087787998E-2</v>
          </cell>
          <cell r="K34">
            <v>0.37393055691988819</v>
          </cell>
          <cell r="L34">
            <v>4.5256451436643544E-2</v>
          </cell>
          <cell r="M34">
            <v>1.5815537050541239E-2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0.10468324128436825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2.1293269790405221E-2</v>
          </cell>
          <cell r="G38">
            <v>0.32568068396094801</v>
          </cell>
          <cell r="H38">
            <v>8.65282495888655E-2</v>
          </cell>
          <cell r="I38">
            <v>0.14949593800885808</v>
          </cell>
          <cell r="J38">
            <v>0.12516762041591664</v>
          </cell>
          <cell r="K38">
            <v>0.36893469077876279</v>
          </cell>
          <cell r="L38">
            <v>4.6381753358455881E-2</v>
          </cell>
          <cell r="M38">
            <v>2.4328317592941448E-2</v>
          </cell>
          <cell r="N38">
            <v>1.6854145137045939E-3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0.14581590288040736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2.8364784752014781E-2</v>
          </cell>
          <cell r="G47">
            <v>0.33496679334315721</v>
          </cell>
          <cell r="H47">
            <v>8.015859733339864E-2</v>
          </cell>
          <cell r="I47">
            <v>8.1761442724129621E-2</v>
          </cell>
          <cell r="J47">
            <v>7.2908375207328999E-2</v>
          </cell>
          <cell r="K47">
            <v>0.43741895630001237</v>
          </cell>
          <cell r="L47">
            <v>3.732942554728734E-2</v>
          </cell>
          <cell r="M47">
            <v>8.8530675168006223E-3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8.2286495009332716E-2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0.68635987253155351</v>
          </cell>
          <cell r="H48">
            <v>0.16424805605042977</v>
          </cell>
          <cell r="I48">
            <v>0.14939207141801678</v>
          </cell>
          <cell r="J48">
            <v>0.14939207141801678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0.14162720963798953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0.99999999999999989</v>
          </cell>
          <cell r="F49">
            <v>0</v>
          </cell>
          <cell r="G49">
            <v>0</v>
          </cell>
          <cell r="H49">
            <v>0</v>
          </cell>
          <cell r="I49">
            <v>1.8306536360554217E-2</v>
          </cell>
          <cell r="J49">
            <v>0</v>
          </cell>
          <cell r="K49">
            <v>0.90450298872177803</v>
          </cell>
          <cell r="L49">
            <v>7.7190474917667715E-2</v>
          </cell>
          <cell r="M49">
            <v>1.8306536360554217E-2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1.8453773183590979E-2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1.0004507163465857</v>
          </cell>
          <cell r="F53">
            <v>1.1129308740645356E-3</v>
          </cell>
          <cell r="G53">
            <v>0.44015092031798225</v>
          </cell>
          <cell r="H53">
            <v>0.11352747017886516</v>
          </cell>
          <cell r="I53">
            <v>0.14645028475407687</v>
          </cell>
          <cell r="J53">
            <v>0.13404870039024339</v>
          </cell>
          <cell r="K53">
            <v>0.23049330421965644</v>
          </cell>
          <cell r="L53">
            <v>6.7410656935615959E-2</v>
          </cell>
          <cell r="M53">
            <v>1.2401584363833497E-2</v>
          </cell>
          <cell r="N53">
            <v>5.971898532912575E-3</v>
          </cell>
          <cell r="O53">
            <v>-1.6770774201727403E-4</v>
          </cell>
          <cell r="P53">
            <v>-4.4990417245705924E-3</v>
          </cell>
          <cell r="S53" t="str">
            <v>EXCTAX</v>
          </cell>
          <cell r="V53">
            <v>1.0000000000000009</v>
          </cell>
          <cell r="W53">
            <v>6.0243066596050391E-3</v>
          </cell>
          <cell r="X53">
            <v>0.37608180242414352</v>
          </cell>
          <cell r="Y53">
            <v>7.534275526718387E-2</v>
          </cell>
          <cell r="Z53">
            <v>0.11985627274733526</v>
          </cell>
          <cell r="AA53">
            <v>9.9379617533168291E-2</v>
          </cell>
          <cell r="AB53">
            <v>0.34179576421023633</v>
          </cell>
          <cell r="AC53">
            <v>5.9353288520957809E-2</v>
          </cell>
          <cell r="AD53">
            <v>2.0476655214166976E-2</v>
          </cell>
          <cell r="AE53">
            <v>5.1052944376450519E-3</v>
          </cell>
          <cell r="AF53">
            <v>2.1710900150793511E-2</v>
          </cell>
          <cell r="AG53">
            <v>-5.2703844178997143E-3</v>
          </cell>
        </row>
        <row r="54">
          <cell r="B54" t="str">
            <v>INT</v>
          </cell>
          <cell r="E54">
            <v>0.9999992826346098</v>
          </cell>
          <cell r="F54">
            <v>2.9361768467729522E-2</v>
          </cell>
          <cell r="G54">
            <v>0.32623877206819574</v>
          </cell>
          <cell r="H54">
            <v>8.366560971928598E-2</v>
          </cell>
          <cell r="I54">
            <v>0.12090792991626521</v>
          </cell>
          <cell r="J54">
            <v>0.1005095180256695</v>
          </cell>
          <cell r="K54">
            <v>0.38615497733945503</v>
          </cell>
          <cell r="L54">
            <v>4.6897268405117126E-2</v>
          </cell>
          <cell r="M54">
            <v>2.039841189059571E-2</v>
          </cell>
          <cell r="N54">
            <v>1.1919567185608012E-3</v>
          </cell>
          <cell r="O54">
            <v>0</v>
          </cell>
          <cell r="P54">
            <v>5.581E-3</v>
          </cell>
          <cell r="S54" t="str">
            <v>INT</v>
          </cell>
          <cell r="V54">
            <v>1</v>
          </cell>
          <cell r="W54">
            <v>3.1095940560188169E-2</v>
          </cell>
          <cell r="X54">
            <v>0.32491515766983475</v>
          </cell>
          <cell r="Y54">
            <v>8.678188639816134E-2</v>
          </cell>
          <cell r="Z54">
            <v>0.11715541626787224</v>
          </cell>
          <cell r="AA54">
            <v>0.10031336741694659</v>
          </cell>
          <cell r="AB54">
            <v>0.38527203868999987</v>
          </cell>
          <cell r="AC54">
            <v>4.7961914396547435E-2</v>
          </cell>
          <cell r="AD54">
            <v>1.6842048850925651E-2</v>
          </cell>
          <cell r="AE54">
            <v>1.2366460173961814E-3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7.7795659599528791E-2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0.12603775527124295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1.0000000000000002</v>
          </cell>
          <cell r="F58">
            <v>2.2753387622369101E-2</v>
          </cell>
          <cell r="G58">
            <v>0.41312322075798702</v>
          </cell>
          <cell r="H58">
            <v>0.10084432583905176</v>
          </cell>
          <cell r="I58">
            <v>3.7659026300521453E-2</v>
          </cell>
          <cell r="J58">
            <v>2.7733081151266704E-2</v>
          </cell>
          <cell r="K58">
            <v>0.3954170549723392</v>
          </cell>
          <cell r="L58">
            <v>3.0202984507731526E-2</v>
          </cell>
          <cell r="M58">
            <v>9.925945149254746E-3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1.0000000000000002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8.1049126519715062E-2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0.99999999999999989</v>
          </cell>
          <cell r="W62">
            <v>0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2.1375633456991904E-2</v>
          </cell>
          <cell r="G69">
            <v>0.31191878000448747</v>
          </cell>
          <cell r="H69">
            <v>8.5435727172761114E-2</v>
          </cell>
          <cell r="I69">
            <v>0.12793905505395925</v>
          </cell>
          <cell r="J69">
            <v>0.10536863956109546</v>
          </cell>
          <cell r="K69">
            <v>0.40401244424312199</v>
          </cell>
          <cell r="L69">
            <v>4.7386987262868219E-2</v>
          </cell>
          <cell r="M69">
            <v>2.2570415492863802E-2</v>
          </cell>
          <cell r="N69">
            <v>1.931372805810032E-3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0.99999999999999956</v>
          </cell>
          <cell r="W69">
            <v>2.397709753737276E-2</v>
          </cell>
          <cell r="X69">
            <v>0.30763781363012893</v>
          </cell>
          <cell r="Y69">
            <v>8.9703262623200233E-2</v>
          </cell>
          <cell r="Z69">
            <v>0.12127245933352301</v>
          </cell>
          <cell r="AA69">
            <v>0.10424314401303929</v>
          </cell>
          <cell r="AB69">
            <v>0.40617996168125775</v>
          </cell>
          <cell r="AC69">
            <v>4.9213497079067713E-2</v>
          </cell>
          <cell r="AD69">
            <v>1.702931532048373E-2</v>
          </cell>
          <cell r="AE69">
            <v>2.0159081154494701E-3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0.99999999999999978</v>
          </cell>
          <cell r="F70">
            <v>2.0513337075165707E-2</v>
          </cell>
          <cell r="G70">
            <v>0.29933592785357099</v>
          </cell>
          <cell r="H70">
            <v>8.1989236636329121E-2</v>
          </cell>
          <cell r="I70">
            <v>0.12469117336192892</v>
          </cell>
          <cell r="J70">
            <v>0.10111805223537756</v>
          </cell>
          <cell r="K70">
            <v>0.42196096424491553</v>
          </cell>
          <cell r="L70">
            <v>4.9492185508198755E-2</v>
          </cell>
          <cell r="M70">
            <v>2.3573121126551352E-2</v>
          </cell>
          <cell r="N70">
            <v>2.0171753198908625E-3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1.0000000000000004</v>
          </cell>
          <cell r="W70">
            <v>2.3274510258415294E-2</v>
          </cell>
          <cell r="X70">
            <v>0.29862327740255101</v>
          </cell>
          <cell r="Y70">
            <v>8.7074738837041116E-2</v>
          </cell>
          <cell r="Z70">
            <v>0.11877065126987418</v>
          </cell>
          <cell r="AA70">
            <v>0.10118856633582317</v>
          </cell>
          <cell r="AB70">
            <v>0.41936451644648992</v>
          </cell>
          <cell r="AC70">
            <v>5.0810961524979353E-2</v>
          </cell>
          <cell r="AD70">
            <v>1.7582084934051015E-2</v>
          </cell>
          <cell r="AE70">
            <v>2.0813442606492593E-3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2.2133905574851565E-2</v>
          </cell>
          <cell r="G71">
            <v>0.32298368315180631</v>
          </cell>
          <cell r="H71">
            <v>8.8466445767113669E-2</v>
          </cell>
          <cell r="I71">
            <v>0.13079512424441295</v>
          </cell>
          <cell r="J71">
            <v>0.10910645166555261</v>
          </cell>
          <cell r="K71">
            <v>0.38822916767946164</v>
          </cell>
          <cell r="L71">
            <v>4.5535752390908617E-2</v>
          </cell>
          <cell r="M71">
            <v>2.1688672578860334E-2</v>
          </cell>
          <cell r="N71">
            <v>1.8559211914451815E-3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0.99999999999999978</v>
          </cell>
          <cell r="W71">
            <v>2.4879973310497433E-2</v>
          </cell>
          <cell r="X71">
            <v>0.31922214857270265</v>
          </cell>
          <cell r="Y71">
            <v>9.3081106937612665E-2</v>
          </cell>
          <cell r="Z71">
            <v>0.12448746472477951</v>
          </cell>
          <cell r="AA71">
            <v>0.1081684985767857</v>
          </cell>
          <cell r="AB71">
            <v>0.38923684951072823</v>
          </cell>
          <cell r="AC71">
            <v>4.7160639035890788E-2</v>
          </cell>
          <cell r="AD71">
            <v>1.6318966147993802E-2</v>
          </cell>
          <cell r="AE71">
            <v>1.9318179077884034E-3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</v>
          </cell>
          <cell r="F72">
            <v>2.8210680710936843E-2</v>
          </cell>
          <cell r="G72">
            <v>0.41165755991073449</v>
          </cell>
          <cell r="H72">
            <v>0.11275455417154466</v>
          </cell>
          <cell r="I72">
            <v>0.15368359638351409</v>
          </cell>
          <cell r="J72">
            <v>0.1390611910325189</v>
          </cell>
          <cell r="K72">
            <v>0.26174235598086865</v>
          </cell>
          <cell r="L72">
            <v>3.0699999135558039E-2</v>
          </cell>
          <cell r="M72">
            <v>1.4622405350995181E-2</v>
          </cell>
          <cell r="N72">
            <v>1.2512537068434728E-3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3.1845831686822618E-2</v>
          </cell>
          <cell r="X72">
            <v>0.4085974967610978</v>
          </cell>
          <cell r="Y72">
            <v>0.1191418185126295</v>
          </cell>
          <cell r="Z72">
            <v>0.14929184302491841</v>
          </cell>
          <cell r="AA72">
            <v>0.13845335589806379</v>
          </cell>
          <cell r="AB72">
            <v>0.25851751541491563</v>
          </cell>
          <cell r="AC72">
            <v>3.1322448643450268E-2</v>
          </cell>
          <cell r="AD72">
            <v>1.0838487126854607E-2</v>
          </cell>
          <cell r="AE72">
            <v>1.2830459561659095E-3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0.99999999999999989</v>
          </cell>
          <cell r="F73">
            <v>3.5529998795005277E-2</v>
          </cell>
          <cell r="G73">
            <v>0.51846294520333447</v>
          </cell>
          <cell r="H73">
            <v>0.14200895096775207</v>
          </cell>
          <cell r="I73">
            <v>0.18125216758990934</v>
          </cell>
          <cell r="J73">
            <v>0.17514089789056053</v>
          </cell>
          <cell r="K73">
            <v>0.10939227102148295</v>
          </cell>
          <cell r="L73">
            <v>1.2830719022188856E-2</v>
          </cell>
          <cell r="M73">
            <v>6.1112696993487915E-3</v>
          </cell>
          <cell r="N73">
            <v>5.229474003269882E-4</v>
          </cell>
          <cell r="O73">
            <v>0</v>
          </cell>
          <cell r="P73">
            <v>0</v>
          </cell>
          <cell r="S73" t="str">
            <v>SNPPN</v>
          </cell>
          <cell r="V73">
            <v>0.99999999999999978</v>
          </cell>
          <cell r="W73">
            <v>3.9925330391006424E-2</v>
          </cell>
          <cell r="X73">
            <v>0.51226139155521766</v>
          </cell>
          <cell r="Y73">
            <v>0.1493688880315959</v>
          </cell>
          <cell r="Z73">
            <v>0.1780617277264476</v>
          </cell>
          <cell r="AA73">
            <v>0.17357989052806314</v>
          </cell>
          <cell r="AB73">
            <v>0.10689992094466227</v>
          </cell>
          <cell r="AC73">
            <v>1.2952187314673871E-2</v>
          </cell>
          <cell r="AD73">
            <v>4.4818371983844614E-3</v>
          </cell>
          <cell r="AE73">
            <v>5.305540363962155E-4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2.2980783707202315E-2</v>
          </cell>
          <cell r="G74">
            <v>0.33534154821282619</v>
          </cell>
          <cell r="H74">
            <v>9.1851311493300156E-2</v>
          </cell>
          <cell r="I74">
            <v>0.13398493234220138</v>
          </cell>
          <cell r="J74">
            <v>0.11328103656659808</v>
          </cell>
          <cell r="K74">
            <v>0.37060157533657406</v>
          </cell>
          <cell r="L74">
            <v>4.3468196042756195E-2</v>
          </cell>
          <cell r="M74">
            <v>2.0703895775603318E-2</v>
          </cell>
          <cell r="N74">
            <v>1.7716528651396915E-3</v>
          </cell>
          <cell r="O74">
            <v>0</v>
          </cell>
          <cell r="P74">
            <v>0</v>
          </cell>
          <cell r="S74" t="str">
            <v>SNPPO</v>
          </cell>
          <cell r="V74">
            <v>1</v>
          </cell>
          <cell r="W74">
            <v>2.6312894278088538E-2</v>
          </cell>
          <cell r="X74">
            <v>0.33760722094801393</v>
          </cell>
          <cell r="Y74">
            <v>9.8441959545972166E-2</v>
          </cell>
          <cell r="Z74">
            <v>0.12958988166095059</v>
          </cell>
          <cell r="AA74">
            <v>0.1143982845861673</v>
          </cell>
          <cell r="AB74">
            <v>0.36234705868006112</v>
          </cell>
          <cell r="AC74">
            <v>4.3902623458203935E-2</v>
          </cell>
          <cell r="AD74">
            <v>1.5191597074783281E-2</v>
          </cell>
          <cell r="AE74">
            <v>1.7983614287097559E-3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1.0000000000000002</v>
          </cell>
          <cell r="F75">
            <v>2.3116699830205856E-2</v>
          </cell>
          <cell r="G75">
            <v>0.33138079919075047</v>
          </cell>
          <cell r="H75">
            <v>9.0778664702239678E-2</v>
          </cell>
          <cell r="I75">
            <v>0.12909206916582311</v>
          </cell>
          <cell r="J75">
            <v>0.10309451808324767</v>
          </cell>
          <cell r="K75">
            <v>0.36673382175419456</v>
          </cell>
          <cell r="L75">
            <v>5.8195579333919563E-2</v>
          </cell>
          <cell r="M75">
            <v>2.5997551082575433E-2</v>
          </cell>
          <cell r="N75">
            <v>7.0236602286704154E-4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1.0000000000000002</v>
          </cell>
          <cell r="W75">
            <v>2.4866632114640526E-2</v>
          </cell>
          <cell r="X75">
            <v>0.33020453702562758</v>
          </cell>
          <cell r="Y75">
            <v>9.4346260590027972E-2</v>
          </cell>
          <cell r="Z75">
            <v>0.12900006486766591</v>
          </cell>
          <cell r="AA75">
            <v>0.10483923523490503</v>
          </cell>
          <cell r="AB75">
            <v>0.36215524255205189</v>
          </cell>
          <cell r="AC75">
            <v>5.8704056108235134E-2</v>
          </cell>
          <cell r="AD75">
            <v>2.416082963276088E-2</v>
          </cell>
          <cell r="AE75">
            <v>7.2320674175124962E-4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2.7719661638868992E-2</v>
          </cell>
          <cell r="G76">
            <v>0.32739113534561004</v>
          </cell>
          <cell r="H76">
            <v>8.2271029852004643E-2</v>
          </cell>
          <cell r="I76">
            <v>0.11744830676195411</v>
          </cell>
          <cell r="J76">
            <v>9.776756137015391E-2</v>
          </cell>
          <cell r="K76">
            <v>0.39593532660737035</v>
          </cell>
          <cell r="L76">
            <v>4.8222872125054037E-2</v>
          </cell>
          <cell r="M76">
            <v>1.9680745391800206E-2</v>
          </cell>
          <cell r="N76">
            <v>1.0116676691377541E-3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0.99999999999999967</v>
          </cell>
          <cell r="W76">
            <v>2.9623314412940978E-2</v>
          </cell>
          <cell r="X76">
            <v>0.32429772671795759</v>
          </cell>
          <cell r="Y76">
            <v>8.6042838907540428E-2</v>
          </cell>
          <cell r="Z76">
            <v>0.11551205617269265</v>
          </cell>
          <cell r="AA76">
            <v>9.8796237222030459E-2</v>
          </cell>
          <cell r="AB76">
            <v>0.39454769324471339</v>
          </cell>
          <cell r="AC76">
            <v>4.8936881089217114E-2</v>
          </cell>
          <cell r="AD76">
            <v>1.6715818950662195E-2</v>
          </cell>
          <cell r="AE76">
            <v>1.0394894549374657E-3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0.99999999999999989</v>
          </cell>
          <cell r="F77">
            <v>3.3422200991676511E-2</v>
          </cell>
          <cell r="G77">
            <v>0.4899785257876893</v>
          </cell>
          <cell r="H77">
            <v>0.13380031748963328</v>
          </cell>
          <cell r="I77">
            <v>0.17663482491783988</v>
          </cell>
          <cell r="J77">
            <v>0.16782005114051232</v>
          </cell>
          <cell r="K77">
            <v>0.14767663725178287</v>
          </cell>
          <cell r="L77">
            <v>1.7793418359737304E-2</v>
          </cell>
          <cell r="M77">
            <v>8.8147737773275649E-3</v>
          </cell>
          <cell r="N77">
            <v>6.9407520164091734E-4</v>
          </cell>
          <cell r="O77">
            <v>0</v>
          </cell>
          <cell r="P77">
            <v>0</v>
          </cell>
          <cell r="S77" t="str">
            <v>TROJP</v>
          </cell>
          <cell r="V77">
            <v>0.99999999999999967</v>
          </cell>
          <cell r="W77">
            <v>3.7830167224261704E-2</v>
          </cell>
          <cell r="X77">
            <v>0.484757810565634</v>
          </cell>
          <cell r="Y77">
            <v>0.1409669004941119</v>
          </cell>
          <cell r="Z77">
            <v>0.17337512192596885</v>
          </cell>
          <cell r="AA77">
            <v>0.16699725753458688</v>
          </cell>
          <cell r="AB77">
            <v>0.14467106946985592</v>
          </cell>
          <cell r="AC77">
            <v>1.7692820421386257E-2</v>
          </cell>
          <cell r="AD77">
            <v>6.3778643913819611E-3</v>
          </cell>
          <cell r="AE77">
            <v>7.0610989878129408E-4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3.427767534230456E-2</v>
          </cell>
          <cell r="G78">
            <v>0.50286330662555767</v>
          </cell>
          <cell r="H78">
            <v>0.13725768590665971</v>
          </cell>
          <cell r="I78">
            <v>0.18044370480921271</v>
          </cell>
          <cell r="J78">
            <v>0.17257910898701781</v>
          </cell>
          <cell r="K78">
            <v>0.12888298481366034</v>
          </cell>
          <cell r="L78">
            <v>1.5672509929444665E-2</v>
          </cell>
          <cell r="M78">
            <v>7.8645958221948854E-3</v>
          </cell>
          <cell r="N78">
            <v>6.0213257316040283E-4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3.879090747939918E-2</v>
          </cell>
          <cell r="X78">
            <v>0.49697478438980519</v>
          </cell>
          <cell r="Y78">
            <v>0.14446169336929196</v>
          </cell>
          <cell r="Z78">
            <v>0.17728611083486359</v>
          </cell>
          <cell r="AA78">
            <v>0.17162038469011628</v>
          </cell>
          <cell r="AB78">
            <v>0.12636901753237881</v>
          </cell>
          <cell r="AC78">
            <v>1.5504314047165549E-2</v>
          </cell>
          <cell r="AD78">
            <v>5.665726144747303E-3</v>
          </cell>
          <cell r="AE78">
            <v>6.1317234709564795E-4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1.0004507163465857</v>
          </cell>
          <cell r="F79">
            <v>1.1129308740645356E-3</v>
          </cell>
          <cell r="G79">
            <v>0.4401509203179822</v>
          </cell>
          <cell r="H79">
            <v>0.11352747017886516</v>
          </cell>
          <cell r="I79">
            <v>0.14645028475407687</v>
          </cell>
          <cell r="J79">
            <v>0.13404870039024339</v>
          </cell>
          <cell r="K79">
            <v>0.23049330421965644</v>
          </cell>
          <cell r="L79">
            <v>6.7410656935615973E-2</v>
          </cell>
          <cell r="M79">
            <v>1.2401584363833497E-2</v>
          </cell>
          <cell r="N79">
            <v>5.971898532912575E-3</v>
          </cell>
          <cell r="O79">
            <v>-1.6770774201727403E-4</v>
          </cell>
          <cell r="P79">
            <v>-4.4990417245705924E-3</v>
          </cell>
          <cell r="S79" t="str">
            <v>IBT</v>
          </cell>
          <cell r="V79">
            <v>1.0000000000000009</v>
          </cell>
          <cell r="W79">
            <v>6.1714019829210822E-3</v>
          </cell>
          <cell r="X79">
            <v>0.38526458103197858</v>
          </cell>
          <cell r="Y79">
            <v>7.7182397166534744E-2</v>
          </cell>
          <cell r="Z79">
            <v>0.12278279992920038</v>
          </cell>
          <cell r="AA79">
            <v>0.10180616681062897</v>
          </cell>
          <cell r="AB79">
            <v>0.35014138160413155</v>
          </cell>
          <cell r="AC79">
            <v>6.0802516068320586E-2</v>
          </cell>
          <cell r="AD79">
            <v>2.0976633118571411E-2</v>
          </cell>
          <cell r="AE79">
            <v>5.2299502658359476E-3</v>
          </cell>
          <cell r="AF79">
            <v>-2.1759568055078594E-3</v>
          </cell>
          <cell r="AG79">
            <v>-5.3990712434142741E-3</v>
          </cell>
        </row>
        <row r="80">
          <cell r="B80" t="str">
            <v>DITEXPRL</v>
          </cell>
          <cell r="E80">
            <v>0.99999999999999978</v>
          </cell>
          <cell r="F80">
            <v>4.6162864785511362E-2</v>
          </cell>
          <cell r="G80">
            <v>0.44533070007462833</v>
          </cell>
          <cell r="H80">
            <v>0.13201566492519501</v>
          </cell>
          <cell r="I80">
            <v>0.15833695202015646</v>
          </cell>
          <cell r="J80">
            <v>0.15012418965815863</v>
          </cell>
          <cell r="K80">
            <v>0.20790603746067479</v>
          </cell>
          <cell r="L80">
            <v>2.5404397031333414E-2</v>
          </cell>
          <cell r="M80">
            <v>8.2127623619978347E-3</v>
          </cell>
          <cell r="N80">
            <v>2.4027036047523129E-4</v>
          </cell>
          <cell r="O80">
            <v>0</v>
          </cell>
          <cell r="P80">
            <v>-1.5396886657974614E-2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0.14941471105592175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1.0000000000000002</v>
          </cell>
          <cell r="F81">
            <v>2.4370037297614718E-2</v>
          </cell>
          <cell r="G81">
            <v>0.28612338457830622</v>
          </cell>
          <cell r="H81">
            <v>7.3212184023971866E-2</v>
          </cell>
          <cell r="I81">
            <v>0.11258414942249328</v>
          </cell>
          <cell r="J81">
            <v>9.0459606336194043E-2</v>
          </cell>
          <cell r="K81">
            <v>0.43436879914477344</v>
          </cell>
          <cell r="L81">
            <v>5.9365465009201264E-2</v>
          </cell>
          <cell r="M81">
            <v>2.2124543086299242E-2</v>
          </cell>
          <cell r="N81">
            <v>2.2444145651074384E-3</v>
          </cell>
          <cell r="O81">
            <v>1.3952272580165734E-3</v>
          </cell>
          <cell r="P81">
            <v>6.3363387005151541E-3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0.10803121874567498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1.0000000000000002</v>
          </cell>
          <cell r="F82">
            <v>3.1588812239881151E-2</v>
          </cell>
          <cell r="G82">
            <v>0.34555243367056593</v>
          </cell>
          <cell r="H82">
            <v>9.2528792082187297E-2</v>
          </cell>
          <cell r="I82">
            <v>0.12141202757881991</v>
          </cell>
          <cell r="J82">
            <v>0.10605304633870273</v>
          </cell>
          <cell r="K82">
            <v>0.35748958885427873</v>
          </cell>
          <cell r="L82">
            <v>4.5447234964201361E-2</v>
          </cell>
          <cell r="M82">
            <v>1.5358981240117189E-2</v>
          </cell>
          <cell r="N82">
            <v>9.863357592840166E-4</v>
          </cell>
          <cell r="O82">
            <v>1.7964572383558257E-4</v>
          </cell>
          <cell r="P82">
            <v>4.8151291269460817E-3</v>
          </cell>
          <cell r="S82" t="str">
            <v>TAXDEPRL</v>
          </cell>
          <cell r="V82">
            <v>0.99999999999999989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0.12138832185197035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1.0000000000000002</v>
          </cell>
          <cell r="F83">
            <v>4.7399051858883774E-2</v>
          </cell>
          <cell r="G83">
            <v>0.49318713341513415</v>
          </cell>
          <cell r="H83">
            <v>0.14010851514817119</v>
          </cell>
          <cell r="I83">
            <v>0.16965080906750693</v>
          </cell>
          <cell r="J83">
            <v>0.16323300805184129</v>
          </cell>
          <cell r="K83">
            <v>0.13889580426384754</v>
          </cell>
          <cell r="L83">
            <v>2.1415564873547829E-2</v>
          </cell>
          <cell r="M83">
            <v>6.4178010156656293E-3</v>
          </cell>
          <cell r="N83">
            <v>2.4210816007668627E-4</v>
          </cell>
          <cell r="O83">
            <v>0</v>
          </cell>
          <cell r="P83">
            <v>-1.0898986787168033E-2</v>
          </cell>
          <cell r="S83" t="str">
            <v>DITEXPMA</v>
          </cell>
          <cell r="V83">
            <v>1.0000000000000004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0.14642758386886701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0.99999999999999978</v>
          </cell>
          <cell r="F84">
            <v>2.1042950071620672E-2</v>
          </cell>
          <cell r="G84">
            <v>0.23422551629679803</v>
          </cell>
          <cell r="H84">
            <v>6.0206273832913132E-2</v>
          </cell>
          <cell r="I84">
            <v>9.9050301492668927E-2</v>
          </cell>
          <cell r="J84">
            <v>7.3486214681285744E-2</v>
          </cell>
          <cell r="K84">
            <v>0.50792955193052503</v>
          </cell>
          <cell r="L84">
            <v>6.8426153885614877E-2</v>
          </cell>
          <cell r="M84">
            <v>2.5564086811383186E-2</v>
          </cell>
          <cell r="N84">
            <v>1.9128256095917325E-3</v>
          </cell>
          <cell r="O84">
            <v>8.6939124758085909E-4</v>
          </cell>
          <cell r="P84">
            <v>6.3370356326868096E-3</v>
          </cell>
          <cell r="S84" t="str">
            <v>DITBALMA</v>
          </cell>
          <cell r="V84">
            <v>1.0000000000000002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9.7142318442144576E-2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0.99999999999999989</v>
          </cell>
          <cell r="F85">
            <v>3.1731343730165743E-2</v>
          </cell>
          <cell r="G85">
            <v>0.34641010157337171</v>
          </cell>
          <cell r="H85">
            <v>9.2808072491215837E-2</v>
          </cell>
          <cell r="I85">
            <v>0.12163751779050906</v>
          </cell>
          <cell r="J85">
            <v>0.10632311523910022</v>
          </cell>
          <cell r="K85">
            <v>0.35614086106605097</v>
          </cell>
          <cell r="L85">
            <v>4.5298106279163863E-2</v>
          </cell>
          <cell r="M85">
            <v>1.5314402551408843E-2</v>
          </cell>
          <cell r="N85">
            <v>9.7937762378475499E-4</v>
          </cell>
          <cell r="O85">
            <v>1.7949031879201119E-4</v>
          </cell>
          <cell r="P85">
            <v>4.8151291269460817E-3</v>
          </cell>
          <cell r="S85" t="str">
            <v>TAXDEPRMA</v>
          </cell>
          <cell r="V85">
            <v>1.0000000000000002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0.1216137680366428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0.99999999999999978</v>
          </cell>
          <cell r="F86">
            <v>3.0938346247843303E-2</v>
          </cell>
          <cell r="G86">
            <v>0.33465971045561188</v>
          </cell>
          <cell r="H86">
            <v>8.2974042350589153E-2</v>
          </cell>
          <cell r="I86">
            <v>0.11737570353302852</v>
          </cell>
          <cell r="J86">
            <v>9.6860159508238938E-2</v>
          </cell>
          <cell r="K86">
            <v>0.38308205366200898</v>
          </cell>
          <cell r="L86">
            <v>4.985678711347237E-2</v>
          </cell>
          <cell r="M86">
            <v>2.0515544024789587E-2</v>
          </cell>
          <cell r="N86">
            <v>1.1133566374457058E-3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3.1572628293554991E-2</v>
          </cell>
          <cell r="X86">
            <v>0.3297945955875291</v>
          </cell>
          <cell r="Y86">
            <v>8.5527833192310526E-2</v>
          </cell>
          <cell r="Z86">
            <v>0.11447425678931063</v>
          </cell>
          <cell r="AA86">
            <v>9.7261426716021226E-2</v>
          </cell>
          <cell r="AB86">
            <v>0.38564401835901535</v>
          </cell>
          <cell r="AC86">
            <v>5.1824345208386927E-2</v>
          </cell>
          <cell r="AD86">
            <v>1.7212830073289397E-2</v>
          </cell>
          <cell r="AE86">
            <v>1.1623225698925896E-3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1.0000000000000004</v>
          </cell>
          <cell r="F87">
            <v>2.8194087161696548E-2</v>
          </cell>
          <cell r="G87">
            <v>0.3384629059684845</v>
          </cell>
          <cell r="H87">
            <v>8.4018602543641421E-2</v>
          </cell>
          <cell r="I87">
            <v>0.12911965292079788</v>
          </cell>
          <cell r="J87">
            <v>0.10995571221400494</v>
          </cell>
          <cell r="K87">
            <v>0.37448450875572753</v>
          </cell>
          <cell r="L87">
            <v>4.4669537604687289E-2</v>
          </cell>
          <cell r="M87">
            <v>1.9163940706792951E-2</v>
          </cell>
          <cell r="N87">
            <v>1.0507050449651879E-3</v>
          </cell>
          <cell r="O87">
            <v>0</v>
          </cell>
          <cell r="P87">
            <v>0</v>
          </cell>
          <cell r="S87" t="str">
            <v>SCHMAEXP</v>
          </cell>
          <cell r="V87">
            <v>1</v>
          </cell>
          <cell r="W87">
            <v>3.0091609904050676E-2</v>
          </cell>
          <cell r="X87">
            <v>0.33452969652387987</v>
          </cell>
          <cell r="Y87">
            <v>8.7866036630209088E-2</v>
          </cell>
          <cell r="Z87">
            <v>0.12589122014741327</v>
          </cell>
          <cell r="AA87">
            <v>0.109833753166324</v>
          </cell>
          <cell r="AB87">
            <v>0.37499247596589597</v>
          </cell>
          <cell r="AC87">
            <v>4.5545907197585812E-2</v>
          </cell>
          <cell r="AD87">
            <v>1.6057466981089272E-2</v>
          </cell>
          <cell r="AE87">
            <v>1.0830536309650782E-3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0.99999999999999989</v>
          </cell>
          <cell r="F88">
            <v>2.2981488587479885E-2</v>
          </cell>
          <cell r="G88">
            <v>0.33535183400841068</v>
          </cell>
          <cell r="H88">
            <v>9.1854128811402327E-2</v>
          </cell>
          <cell r="I88">
            <v>0.13407194997084745</v>
          </cell>
          <cell r="J88">
            <v>0.1132845111899841</v>
          </cell>
          <cell r="K88">
            <v>0.37209700255922301</v>
          </cell>
          <cell r="L88">
            <v>4.3643596062636687E-2</v>
          </cell>
          <cell r="M88">
            <v>2.0787438780863355E-2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0.1297046463246152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Lead Sheet"/>
      <sheetName val="Cash"/>
      <sheetName val="Fuel Stock"/>
      <sheetName val="Backup"/>
      <sheetName val="BW"/>
      <sheetName val="Fuel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Oreg WZAMRT97"/>
      <sheetName val="WZ AMORT TO EXP"/>
      <sheetName val="Oreg WZAMRT00  1999"/>
      <sheetName val="Oreg WZAMRT00"/>
      <sheetName val="Other States WZAMRT00"/>
      <sheetName val="2002 Projection"/>
      <sheetName val="Oreg WZAMRT98"/>
      <sheetName val="Other States WZAMRT98"/>
      <sheetName val="Utah CC Amort"/>
      <sheetName val="Utah NLR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13Summary"/>
      <sheetName val="Depr Comparison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Mining"/>
      <sheetName val="Acct"/>
      <sheetName val="IdahoJun2013"/>
      <sheetName val="UtahJune2013"/>
      <sheetName val="WyomingJune2013"/>
      <sheetName val="TransmissionJune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D2"/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D3"/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D4"/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D5"/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D6"/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D7"/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B8"/>
          <cell r="C8"/>
          <cell r="D8"/>
          <cell r="E8"/>
          <cell r="F8" t="str">
            <v>BLUNDELL PLANT Total</v>
          </cell>
          <cell r="G8"/>
          <cell r="H8"/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D9"/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D10"/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D11"/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D12"/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D13"/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B14"/>
          <cell r="C14"/>
          <cell r="D14"/>
          <cell r="E14"/>
          <cell r="F14" t="str">
            <v>CARBON PLANT Total</v>
          </cell>
          <cell r="G14"/>
          <cell r="H14"/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D15"/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D16"/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D17"/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D18"/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D19"/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D20"/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B21"/>
          <cell r="C21"/>
          <cell r="D21"/>
          <cell r="E21"/>
          <cell r="F21" t="str">
            <v>CHOLLA PLANT Total</v>
          </cell>
          <cell r="G21"/>
          <cell r="H21"/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D22"/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D23"/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D24"/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D25"/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D26"/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B27"/>
          <cell r="C27"/>
          <cell r="D27"/>
          <cell r="E27"/>
          <cell r="F27" t="str">
            <v>COLSTRIP PLANT Total</v>
          </cell>
          <cell r="G27"/>
          <cell r="H27"/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D28"/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D29"/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D30"/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D31"/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D32"/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B33"/>
          <cell r="C33"/>
          <cell r="D33"/>
          <cell r="E33"/>
          <cell r="F33" t="str">
            <v>CRAIG PLANT Total</v>
          </cell>
          <cell r="G33"/>
          <cell r="H33"/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D34"/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D35"/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D36"/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D37"/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D38"/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D39"/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B40"/>
          <cell r="C40"/>
          <cell r="D40"/>
          <cell r="E40"/>
          <cell r="F40" t="str">
            <v>DAVE JOHNSTON PLANT Total</v>
          </cell>
          <cell r="G40"/>
          <cell r="H40"/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D41"/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D42"/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D43"/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D44"/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D45"/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B46"/>
          <cell r="C46"/>
          <cell r="D46"/>
          <cell r="E46"/>
          <cell r="F46" t="str">
            <v>GADSBY PLANT Total</v>
          </cell>
          <cell r="G46"/>
          <cell r="H46"/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D47"/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D48"/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D49"/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D50"/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D51"/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B52"/>
          <cell r="C52"/>
          <cell r="D52"/>
          <cell r="E52"/>
          <cell r="F52" t="str">
            <v>HAYDEN PLANT Total</v>
          </cell>
          <cell r="G52"/>
          <cell r="H52"/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D53"/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D54"/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D55"/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D56"/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D57"/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D58"/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B59"/>
          <cell r="C59"/>
          <cell r="D59"/>
          <cell r="E59"/>
          <cell r="F59" t="str">
            <v>HUNTER PLANT Total</v>
          </cell>
          <cell r="G59"/>
          <cell r="H59"/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D60"/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D61"/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D62"/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D63"/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D64"/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B65"/>
          <cell r="C65"/>
          <cell r="D65"/>
          <cell r="E65"/>
          <cell r="F65" t="str">
            <v>HUNTINGTON PLANT Total</v>
          </cell>
          <cell r="G65"/>
          <cell r="H65"/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D66"/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D67"/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D68"/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D69"/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B70"/>
          <cell r="C70"/>
          <cell r="D70"/>
          <cell r="E70"/>
          <cell r="F70" t="str">
            <v>JAMES RIVER PLANT Total</v>
          </cell>
          <cell r="G70"/>
          <cell r="H70"/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D71"/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D72"/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D73"/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D74"/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D75"/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D76"/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B77"/>
          <cell r="C77"/>
          <cell r="D77"/>
          <cell r="E77"/>
          <cell r="F77" t="str">
            <v>JIM BRIDGER PLANT Total</v>
          </cell>
          <cell r="G77"/>
          <cell r="H77"/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D78"/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D79"/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D80"/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D81"/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D82"/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D83"/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B84"/>
          <cell r="C84"/>
          <cell r="D84"/>
          <cell r="E84"/>
          <cell r="F84" t="str">
            <v>NAUGHTON PLANT Total</v>
          </cell>
          <cell r="G84"/>
          <cell r="H84"/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D85"/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D86"/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D87"/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D88"/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D89"/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D90"/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B91"/>
          <cell r="C91"/>
          <cell r="D91"/>
          <cell r="E91"/>
          <cell r="F91" t="str">
            <v>WYODAK PLANT Total</v>
          </cell>
          <cell r="G91"/>
          <cell r="H91"/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D92"/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D93"/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D94"/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D95"/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D96"/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D97"/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D98"/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D99"/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B100"/>
          <cell r="C100"/>
          <cell r="D100"/>
          <cell r="E100"/>
          <cell r="F100" t="str">
            <v>Water Rights Total</v>
          </cell>
          <cell r="G100"/>
          <cell r="H100"/>
          <cell r="I100">
            <v>36503523.319999993</v>
          </cell>
        </row>
        <row r="101">
          <cell r="A101" t="str">
            <v xml:space="preserve">0; </v>
          </cell>
          <cell r="B101"/>
          <cell r="C101" t="str">
            <v>S Total</v>
          </cell>
          <cell r="D101"/>
          <cell r="E101"/>
          <cell r="F101"/>
          <cell r="G101"/>
          <cell r="H101"/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D102"/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D103"/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D104"/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D105"/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D106"/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D107"/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D108"/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B109"/>
          <cell r="C109"/>
          <cell r="D109"/>
          <cell r="E109"/>
          <cell r="F109" t="str">
            <v>ASHTON / ST ANTHONY LICENSE (2381) Total</v>
          </cell>
          <cell r="G109"/>
          <cell r="H109"/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D110"/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D111"/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D112"/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D113"/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D114"/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D115"/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D116"/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B117"/>
          <cell r="C117"/>
          <cell r="D117"/>
          <cell r="E117"/>
          <cell r="F117" t="str">
            <v>BEAR RIVER LICENSE (20) Total</v>
          </cell>
          <cell r="G117"/>
          <cell r="H117"/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D118"/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D119"/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D120"/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D121"/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D122"/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D123"/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B124"/>
          <cell r="C124"/>
          <cell r="D124"/>
          <cell r="E124"/>
          <cell r="F124" t="str">
            <v>BEND (23) Total</v>
          </cell>
          <cell r="G124"/>
          <cell r="H124"/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D125"/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D126"/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D127"/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D128"/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D129"/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B130"/>
          <cell r="C130"/>
          <cell r="D130"/>
          <cell r="E130"/>
          <cell r="F130" t="str">
            <v>BIG FORK (410) Total</v>
          </cell>
          <cell r="G130"/>
          <cell r="H130"/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D131"/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D132"/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D133"/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D134"/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D135"/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D136"/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D137"/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D138"/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B139"/>
          <cell r="C139"/>
          <cell r="D139"/>
          <cell r="E139"/>
          <cell r="F139" t="str">
            <v>CONDIT (213) Total</v>
          </cell>
          <cell r="G139"/>
          <cell r="H139"/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D140"/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D141"/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D142"/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D143"/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D144"/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D145"/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D146"/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D147"/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B148"/>
          <cell r="C148"/>
          <cell r="D148"/>
          <cell r="E148"/>
          <cell r="F148" t="str">
            <v>CUTLER (444) Total</v>
          </cell>
          <cell r="G148"/>
          <cell r="H148"/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D149"/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D150"/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D151"/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D152"/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D153"/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D154"/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B155"/>
          <cell r="C155"/>
          <cell r="D155"/>
          <cell r="E155"/>
          <cell r="F155" t="str">
            <v>EAGLE POINT (36) Total</v>
          </cell>
          <cell r="G155"/>
          <cell r="H155"/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D156"/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D157"/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D158"/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D159"/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D160"/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B161"/>
          <cell r="C161"/>
          <cell r="D161"/>
          <cell r="E161"/>
          <cell r="F161" t="str">
            <v>FOUNTAIN GREEN (446) Total</v>
          </cell>
          <cell r="G161"/>
          <cell r="H161"/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D162"/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D163"/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D164"/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D165"/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D166"/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B167"/>
          <cell r="C167"/>
          <cell r="D167"/>
          <cell r="E167"/>
          <cell r="F167" t="str">
            <v>GRANITE (445) Total</v>
          </cell>
          <cell r="G167"/>
          <cell r="H167"/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D168"/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D169"/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D170"/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D171"/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D172"/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D173"/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D174"/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D175"/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B176"/>
          <cell r="C176"/>
          <cell r="D176"/>
          <cell r="E176"/>
          <cell r="F176" t="str">
            <v>KLAMATH DAMS - Accelerated Rates Total</v>
          </cell>
          <cell r="G176"/>
          <cell r="H176"/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D177"/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D178"/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D179"/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D180"/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D181"/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D182"/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D183"/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D184"/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B185"/>
          <cell r="C185"/>
          <cell r="D185"/>
          <cell r="E185"/>
          <cell r="F185" t="str">
            <v>KLAMATH RIVER LICENSE (2082) Total</v>
          </cell>
          <cell r="G185"/>
          <cell r="H185"/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D186"/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D187"/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D188"/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D189"/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D190"/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B191"/>
          <cell r="C191"/>
          <cell r="D191"/>
          <cell r="E191"/>
          <cell r="F191" t="str">
            <v>LAST CHANCE (468) Total</v>
          </cell>
          <cell r="G191"/>
          <cell r="H191"/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D192"/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D193"/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D194"/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D195"/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D196"/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D197"/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D198"/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D199"/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B200"/>
          <cell r="C200"/>
          <cell r="D200"/>
          <cell r="E200"/>
          <cell r="F200" t="str">
            <v>LIFTON (458) Total</v>
          </cell>
          <cell r="G200"/>
          <cell r="H200"/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D201"/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D202"/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D203"/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D204"/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D205"/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D206"/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D207"/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D208"/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B209"/>
          <cell r="C209"/>
          <cell r="D209"/>
          <cell r="E209"/>
          <cell r="F209" t="str">
            <v>MERWIN (215) Total</v>
          </cell>
          <cell r="G209"/>
          <cell r="H209"/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D210"/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D211"/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D212"/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D213"/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D214"/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D215"/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B216"/>
          <cell r="C216"/>
          <cell r="D216"/>
          <cell r="E216"/>
          <cell r="F216" t="str">
            <v>NORTH UMPQUA RIVER LICENSE (1927) Total</v>
          </cell>
          <cell r="G216"/>
          <cell r="H216"/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D217"/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D218"/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D219"/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D220"/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B221"/>
          <cell r="C221"/>
          <cell r="D221"/>
          <cell r="E221"/>
          <cell r="F221" t="str">
            <v>OLMSTED (448) Total</v>
          </cell>
          <cell r="G221"/>
          <cell r="H221"/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D222"/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D223"/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D224"/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D225"/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D226"/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B227"/>
          <cell r="C227"/>
          <cell r="D227"/>
          <cell r="E227"/>
          <cell r="F227" t="str">
            <v>PARIS (460) Total</v>
          </cell>
          <cell r="G227"/>
          <cell r="H227"/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D228"/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D229"/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D230"/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D231"/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D232"/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D233"/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D234"/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D235"/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B236"/>
          <cell r="C236"/>
          <cell r="D236"/>
          <cell r="E236"/>
          <cell r="F236" t="str">
            <v>PIONEER (449) Total</v>
          </cell>
          <cell r="G236"/>
          <cell r="H236"/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D237"/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D238"/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D239"/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D240"/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D241"/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D242"/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B243"/>
          <cell r="C243"/>
          <cell r="D243"/>
          <cell r="E243"/>
          <cell r="F243" t="str">
            <v>PROSPECT #3 (33) Total</v>
          </cell>
          <cell r="G243"/>
          <cell r="H243"/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D244"/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D245"/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D246"/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D247"/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D248"/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D249"/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D250"/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D251"/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B252"/>
          <cell r="C252"/>
          <cell r="D252"/>
          <cell r="E252"/>
          <cell r="F252" t="str">
            <v>PROSPECT 1,2&amp;4 LICENSE (2630) Total</v>
          </cell>
          <cell r="G252"/>
          <cell r="H252"/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D253"/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D254"/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D255"/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D256"/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D257"/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D258"/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B259"/>
          <cell r="C259"/>
          <cell r="D259"/>
          <cell r="E259"/>
          <cell r="F259" t="str">
            <v>SANTA CLARA LICENSE (9281) Total</v>
          </cell>
          <cell r="G259"/>
          <cell r="H259"/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D260"/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D261"/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D262"/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D263"/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D264"/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B265"/>
          <cell r="C265"/>
          <cell r="D265"/>
          <cell r="E265"/>
          <cell r="F265" t="str">
            <v>STAIRS (452) Total</v>
          </cell>
          <cell r="G265"/>
          <cell r="H265"/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D266"/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D267"/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D268"/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D269"/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D270"/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D271"/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D272"/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D273"/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B274"/>
          <cell r="C274"/>
          <cell r="D274"/>
          <cell r="E274"/>
          <cell r="F274" t="str">
            <v>SWIFT (218) Total</v>
          </cell>
          <cell r="G274"/>
          <cell r="H274"/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D275"/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D276"/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D277"/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D278"/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D279"/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B280"/>
          <cell r="C280"/>
          <cell r="D280"/>
          <cell r="E280"/>
          <cell r="F280" t="str">
            <v>VIVA NAUGHTON (467) Total</v>
          </cell>
          <cell r="G280"/>
          <cell r="H280"/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D281"/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D282"/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D283"/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D284"/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D285"/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B286"/>
          <cell r="C286"/>
          <cell r="D286"/>
          <cell r="E286"/>
          <cell r="F286" t="str">
            <v>WALLOWA FALLS (29) Total</v>
          </cell>
          <cell r="G286"/>
          <cell r="H286"/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D287"/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D288"/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D289"/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D290"/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D291"/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D292"/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B293"/>
          <cell r="C293"/>
          <cell r="D293"/>
          <cell r="E293"/>
          <cell r="F293" t="str">
            <v>WEBER (454) Total</v>
          </cell>
          <cell r="G293"/>
          <cell r="H293"/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D294"/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D295"/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D296"/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D297"/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D298"/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D299"/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D300"/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B301"/>
          <cell r="C301"/>
          <cell r="D301"/>
          <cell r="E301"/>
          <cell r="F301" t="str">
            <v>YALE (219) Total</v>
          </cell>
          <cell r="G301"/>
          <cell r="H301"/>
          <cell r="I301">
            <v>52367478.350000001</v>
          </cell>
        </row>
        <row r="302">
          <cell r="A302" t="str">
            <v xml:space="preserve">0; </v>
          </cell>
          <cell r="B302"/>
          <cell r="C302" t="str">
            <v>H Total</v>
          </cell>
          <cell r="D302"/>
          <cell r="E302"/>
          <cell r="F302"/>
          <cell r="G302"/>
          <cell r="H302"/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D303"/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D304"/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D305"/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D306"/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D307"/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D308"/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B309"/>
          <cell r="C309"/>
          <cell r="D309"/>
          <cell r="E309"/>
          <cell r="F309" t="str">
            <v>CHEHALIS CCCT PLANT Total</v>
          </cell>
          <cell r="G309"/>
          <cell r="H309"/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D310"/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D311"/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D312"/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D313"/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D314"/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D315"/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B316"/>
          <cell r="C316"/>
          <cell r="D316"/>
          <cell r="E316"/>
          <cell r="F316" t="str">
            <v>CURRANT CREEK CCCT PLANT Total</v>
          </cell>
          <cell r="G316"/>
          <cell r="H316"/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D317"/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D318"/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D319"/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D320"/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D321"/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D322"/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B323"/>
          <cell r="C323"/>
          <cell r="D323"/>
          <cell r="E323"/>
          <cell r="F323" t="str">
            <v>HERMISTON CCCT PLANT Total</v>
          </cell>
          <cell r="G323"/>
          <cell r="H323"/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D324"/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D325"/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D326"/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D327"/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D328"/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D329"/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B330"/>
          <cell r="C330"/>
          <cell r="D330"/>
          <cell r="E330"/>
          <cell r="F330" t="str">
            <v>LAKESIDE CCCT PLANT Total</v>
          </cell>
          <cell r="G330"/>
          <cell r="H330"/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D331"/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D332"/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D333"/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D334"/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D335"/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B336"/>
          <cell r="C336"/>
          <cell r="D336"/>
          <cell r="E336"/>
          <cell r="F336" t="str">
            <v>GADSBY CT PLANT - PEAKING UNITS 4-6 Total</v>
          </cell>
          <cell r="G336"/>
          <cell r="H336"/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D337"/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D338"/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D339"/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D340"/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B341"/>
          <cell r="C341"/>
          <cell r="D341"/>
          <cell r="E341"/>
          <cell r="F341" t="str">
            <v>LITTLE MOUNTAIN Total</v>
          </cell>
          <cell r="G341"/>
          <cell r="H341"/>
          <cell r="I341">
            <v>1731661.8200000003</v>
          </cell>
        </row>
        <row r="342">
          <cell r="A342" t="str">
            <v xml:space="preserve">34100; </v>
          </cell>
          <cell r="B342"/>
          <cell r="C342" t="str">
            <v>O</v>
          </cell>
          <cell r="D342"/>
          <cell r="E342"/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B343"/>
          <cell r="C343" t="str">
            <v>O</v>
          </cell>
          <cell r="D343"/>
          <cell r="E343"/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B344"/>
          <cell r="C344" t="str">
            <v>O</v>
          </cell>
          <cell r="D344"/>
          <cell r="E344"/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B345"/>
          <cell r="C345" t="str">
            <v>O</v>
          </cell>
          <cell r="D345"/>
          <cell r="E345"/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B346"/>
          <cell r="C346" t="str">
            <v>O</v>
          </cell>
          <cell r="D346"/>
          <cell r="E346"/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B347"/>
          <cell r="C347"/>
          <cell r="D347"/>
          <cell r="E347"/>
          <cell r="F347" t="str">
            <v>WIND PLANTS Total</v>
          </cell>
          <cell r="G347"/>
          <cell r="H347"/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D348"/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B349"/>
          <cell r="C349"/>
          <cell r="D349"/>
          <cell r="E349"/>
          <cell r="F349" t="str">
            <v>EAST SIDE MOBILE GENERATION EQUIP Total</v>
          </cell>
          <cell r="G349"/>
          <cell r="H349"/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D350"/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B351"/>
          <cell r="C351"/>
          <cell r="D351"/>
          <cell r="E351"/>
          <cell r="F351" t="str">
            <v>WEST SIDE MOBILE GENERATION EQUIP Total</v>
          </cell>
          <cell r="G351"/>
          <cell r="H351"/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D352"/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B353"/>
          <cell r="C353"/>
          <cell r="D353"/>
          <cell r="E353"/>
          <cell r="F353" t="str">
            <v>Solar Generation - Utah Total</v>
          </cell>
          <cell r="G353"/>
          <cell r="H353"/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D354"/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B355"/>
          <cell r="C355"/>
          <cell r="D355"/>
          <cell r="E355"/>
          <cell r="F355" t="str">
            <v>Solar Generation - Oregon Total</v>
          </cell>
          <cell r="G355"/>
          <cell r="H355"/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D356"/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B357"/>
          <cell r="C357"/>
          <cell r="D357"/>
          <cell r="E357"/>
          <cell r="F357" t="str">
            <v>Solar Generation - Wyoming Total</v>
          </cell>
          <cell r="G357"/>
          <cell r="H357"/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D358"/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B359"/>
          <cell r="C359"/>
          <cell r="D359"/>
          <cell r="E359"/>
          <cell r="F359" t="str">
            <v>Solar Generation - Atlantic City Total</v>
          </cell>
          <cell r="G359"/>
          <cell r="H359"/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D360"/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D361"/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B362"/>
          <cell r="C362"/>
          <cell r="D362"/>
          <cell r="E362"/>
          <cell r="F362" t="str">
            <v>Water Rights Total</v>
          </cell>
          <cell r="G362"/>
          <cell r="H362"/>
          <cell r="I362">
            <v>17420186.490000002</v>
          </cell>
        </row>
        <row r="363">
          <cell r="A363" t="str">
            <v xml:space="preserve">0; </v>
          </cell>
          <cell r="B363"/>
          <cell r="C363" t="str">
            <v>O Total</v>
          </cell>
          <cell r="D363"/>
          <cell r="E363"/>
          <cell r="F363"/>
          <cell r="G363"/>
          <cell r="H363"/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E364"/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E365"/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E366"/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E367"/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E368"/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E369"/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E370"/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E371"/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E372"/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E373"/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B374"/>
          <cell r="C374"/>
          <cell r="D374"/>
          <cell r="E374"/>
          <cell r="F374" t="str">
            <v>TRANSMISSION PLANT Total</v>
          </cell>
          <cell r="G374"/>
          <cell r="H374"/>
          <cell r="I374">
            <v>4450047956.6399927</v>
          </cell>
        </row>
        <row r="375">
          <cell r="A375" t="str">
            <v xml:space="preserve">0; </v>
          </cell>
          <cell r="B375"/>
          <cell r="C375" t="str">
            <v>T Total</v>
          </cell>
          <cell r="D375"/>
          <cell r="E375"/>
          <cell r="F375"/>
          <cell r="G375"/>
          <cell r="H375"/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E376"/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E377"/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E378"/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E379"/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E380"/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E381"/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E382"/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E383"/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E384"/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E385"/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E386"/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E387"/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E388"/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E389"/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B390"/>
          <cell r="C390"/>
          <cell r="D390"/>
          <cell r="E390"/>
          <cell r="F390" t="str">
            <v>DISTRIBUTION PLANT (OREGON) Total</v>
          </cell>
          <cell r="G390"/>
          <cell r="H390"/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E391"/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E392"/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E393"/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E394"/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E395"/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E396"/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E397"/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E398"/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E399"/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E400"/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E401"/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E402"/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E403"/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E404"/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B405"/>
          <cell r="C405"/>
          <cell r="D405"/>
          <cell r="E405"/>
          <cell r="F405" t="str">
            <v>DISTRIBUTION PLANT (WASHINGTON) Total</v>
          </cell>
          <cell r="G405"/>
          <cell r="H405"/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E406"/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E407"/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E408"/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E409"/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E410"/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E411"/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E412"/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E413"/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E414"/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E415"/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E416"/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E417"/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E418"/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E419"/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B420"/>
          <cell r="C420"/>
          <cell r="D420"/>
          <cell r="E420"/>
          <cell r="F420" t="str">
            <v>DISTRIBUTION PLANT (WYOMING) Total</v>
          </cell>
          <cell r="G420"/>
          <cell r="H420"/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E421"/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E422"/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E423"/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E424"/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E425"/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E426"/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E427"/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E428"/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E429"/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E430"/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E431"/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E432"/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E433"/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E434"/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B435"/>
          <cell r="C435"/>
          <cell r="D435"/>
          <cell r="E435"/>
          <cell r="F435" t="str">
            <v>DISTRIBUTION PLANT (CALIFORNIA) Total</v>
          </cell>
          <cell r="G435"/>
          <cell r="H435"/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E436"/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E437"/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E438"/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E439"/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E440"/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E441"/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E442"/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E443"/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E444"/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E445"/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E446"/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E447"/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E448"/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B449"/>
          <cell r="C449"/>
          <cell r="D449"/>
          <cell r="E449"/>
          <cell r="F449" t="str">
            <v>DISTRIBUTION PLANT (UTAH) Total</v>
          </cell>
          <cell r="G449"/>
          <cell r="H449"/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E450"/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E451"/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E452"/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E453"/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E454"/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E455"/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E456"/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E457"/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E458"/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E459"/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E460"/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E461"/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E462"/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B463"/>
          <cell r="C463"/>
          <cell r="D463"/>
          <cell r="E463"/>
          <cell r="F463" t="str">
            <v>DISTRIBUTION PLANT (IDAHO) Total</v>
          </cell>
          <cell r="G463"/>
          <cell r="H463"/>
          <cell r="I463">
            <v>282034462.51000005</v>
          </cell>
        </row>
        <row r="464">
          <cell r="A464" t="str">
            <v xml:space="preserve">0; </v>
          </cell>
          <cell r="B464"/>
          <cell r="C464" t="str">
            <v>D Total</v>
          </cell>
          <cell r="D464"/>
          <cell r="E464"/>
          <cell r="F464"/>
          <cell r="G464"/>
          <cell r="H464"/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E465"/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E466"/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E467"/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E468"/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E469"/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E470"/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B471"/>
          <cell r="C471"/>
          <cell r="D471"/>
          <cell r="E471"/>
          <cell r="F471" t="str">
            <v>GENERAL PLANT (OREGON) Total</v>
          </cell>
          <cell r="G471"/>
          <cell r="H471"/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E472"/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E473"/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E474"/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E475"/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E476"/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E477"/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B478"/>
          <cell r="C478"/>
          <cell r="D478"/>
          <cell r="E478"/>
          <cell r="F478" t="str">
            <v>GENERAL PLANT (WASHINGTON) Total</v>
          </cell>
          <cell r="G478"/>
          <cell r="H478"/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E479"/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E480"/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E481"/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E482"/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E483"/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E484"/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E485"/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B486"/>
          <cell r="C486"/>
          <cell r="D486"/>
          <cell r="E486"/>
          <cell r="F486" t="str">
            <v>GENERAL PLANT (WYOMING) Total</v>
          </cell>
          <cell r="G486"/>
          <cell r="H486"/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E487"/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E488"/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E489"/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E490"/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E491"/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E492"/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B493"/>
          <cell r="C493"/>
          <cell r="D493"/>
          <cell r="E493"/>
          <cell r="F493" t="str">
            <v>GENERAL PLANT (CALIFORNIA) Total</v>
          </cell>
          <cell r="G493"/>
          <cell r="H493"/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E494"/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E495"/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E496"/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E497"/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E498"/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B499"/>
          <cell r="C499"/>
          <cell r="D499"/>
          <cell r="E499"/>
          <cell r="F499" t="str">
            <v>GENERAL PLANT (AZ, CO, MT, etc.) Total</v>
          </cell>
          <cell r="G499"/>
          <cell r="H499"/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E500"/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E501"/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E502"/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E503"/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E504"/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E505"/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E506"/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E507"/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B508"/>
          <cell r="C508"/>
          <cell r="D508"/>
          <cell r="E508"/>
          <cell r="F508" t="str">
            <v>GENERAL PLANT (UTAH) Total</v>
          </cell>
          <cell r="G508"/>
          <cell r="H508"/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E509"/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E510"/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E511"/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E512"/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E513"/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E514"/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E515"/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B516"/>
          <cell r="C516"/>
          <cell r="D516"/>
          <cell r="E516"/>
          <cell r="F516" t="str">
            <v>GENERAL PLANT (IDAHO) Total</v>
          </cell>
          <cell r="G516"/>
          <cell r="H516"/>
          <cell r="I516">
            <v>27706981.32</v>
          </cell>
        </row>
        <row r="517">
          <cell r="A517">
            <v>390.3</v>
          </cell>
          <cell r="B517"/>
          <cell r="C517" t="str">
            <v>G</v>
          </cell>
          <cell r="D517"/>
          <cell r="E517"/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B518"/>
          <cell r="C518" t="str">
            <v>G</v>
          </cell>
          <cell r="D518"/>
          <cell r="E518"/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B519"/>
          <cell r="C519" t="str">
            <v>G</v>
          </cell>
          <cell r="D519"/>
          <cell r="E519"/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B520"/>
          <cell r="C520" t="str">
            <v>G</v>
          </cell>
          <cell r="D520"/>
          <cell r="E520"/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B521"/>
          <cell r="C521" t="str">
            <v>G</v>
          </cell>
          <cell r="D521"/>
          <cell r="E521"/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B522"/>
          <cell r="C522" t="str">
            <v>G</v>
          </cell>
          <cell r="D522"/>
          <cell r="E522"/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B523"/>
          <cell r="C523" t="str">
            <v>G</v>
          </cell>
          <cell r="D523"/>
          <cell r="E523"/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B524"/>
          <cell r="C524" t="str">
            <v>G</v>
          </cell>
          <cell r="D524"/>
          <cell r="E524"/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B525"/>
          <cell r="C525" t="str">
            <v>G</v>
          </cell>
          <cell r="D525"/>
          <cell r="E525"/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B526"/>
          <cell r="C526" t="str">
            <v>G</v>
          </cell>
          <cell r="D526"/>
          <cell r="E526"/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B527"/>
          <cell r="C527"/>
          <cell r="D527"/>
          <cell r="E527"/>
          <cell r="F527" t="str">
            <v>GENERAL VINTAGE ACCOUNTS Total</v>
          </cell>
          <cell r="G527"/>
          <cell r="H527"/>
          <cell r="I527">
            <v>514634341.2900002</v>
          </cell>
        </row>
        <row r="528">
          <cell r="A528" t="str">
            <v xml:space="preserve">0; </v>
          </cell>
          <cell r="B528"/>
          <cell r="C528" t="str">
            <v>G Total</v>
          </cell>
          <cell r="D528"/>
          <cell r="E528"/>
          <cell r="F528"/>
          <cell r="G528"/>
          <cell r="H528"/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D529"/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D530"/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D531"/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D532"/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D533"/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D534"/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D535"/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D536"/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D537"/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D538"/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B539"/>
          <cell r="C539"/>
          <cell r="D539"/>
          <cell r="E539"/>
          <cell r="F539" t="str">
            <v>MINING OPERATIONS (UTAH) Total</v>
          </cell>
          <cell r="G539"/>
          <cell r="H539"/>
          <cell r="I539">
            <v>235124849.29000002</v>
          </cell>
        </row>
        <row r="540">
          <cell r="B540"/>
          <cell r="C540" t="str">
            <v>M Total</v>
          </cell>
          <cell r="D540"/>
          <cell r="E540"/>
          <cell r="F540"/>
          <cell r="G540"/>
          <cell r="H540"/>
          <cell r="I540">
            <v>235124849.29000002</v>
          </cell>
        </row>
        <row r="541">
          <cell r="B541"/>
          <cell r="C541" t="str">
            <v>Grand Total</v>
          </cell>
          <cell r="D541"/>
          <cell r="E541"/>
          <cell r="F541"/>
          <cell r="G541"/>
          <cell r="H541"/>
          <cell r="I541">
            <v>21606320187.510002</v>
          </cell>
        </row>
      </sheetData>
      <sheetData sheetId="13"/>
      <sheetData sheetId="14"/>
      <sheetData sheetId="15">
        <row r="8">
          <cell r="A8"/>
          <cell r="B8"/>
          <cell r="C8"/>
          <cell r="D8"/>
          <cell r="E8"/>
          <cell r="F8" t="str">
            <v>ACCOUNT</v>
          </cell>
          <cell r="G8"/>
          <cell r="H8">
            <v>40908</v>
          </cell>
          <cell r="I8"/>
          <cell r="J8" t="str">
            <v>RETIREMENTS</v>
          </cell>
          <cell r="K8"/>
          <cell r="L8">
            <v>41274</v>
          </cell>
          <cell r="M8"/>
          <cell r="N8" t="str">
            <v>RETIREMENTS</v>
          </cell>
          <cell r="O8"/>
          <cell r="P8">
            <v>41639</v>
          </cell>
          <cell r="Q8"/>
          <cell r="R8">
            <v>40908</v>
          </cell>
          <cell r="S8"/>
          <cell r="T8" t="str">
            <v>RATE</v>
          </cell>
          <cell r="U8"/>
          <cell r="V8" t="str">
            <v>AMOUNT</v>
          </cell>
          <cell r="W8"/>
          <cell r="X8" t="str">
            <v>RETIREMENTS</v>
          </cell>
          <cell r="Y8"/>
          <cell r="Z8" t="str">
            <v>PCT</v>
          </cell>
          <cell r="AA8"/>
          <cell r="AB8" t="str">
            <v>AMOUNT</v>
          </cell>
          <cell r="AC8"/>
          <cell r="AD8">
            <v>41274</v>
          </cell>
          <cell r="AE8"/>
          <cell r="AF8" t="str">
            <v>RATE</v>
          </cell>
          <cell r="AG8"/>
          <cell r="AH8" t="str">
            <v>AMOUNT</v>
          </cell>
          <cell r="AI8"/>
          <cell r="AJ8" t="str">
            <v>RETIREMENTS</v>
          </cell>
          <cell r="AK8"/>
          <cell r="AL8" t="str">
            <v>PCT</v>
          </cell>
          <cell r="AM8"/>
          <cell r="AN8" t="str">
            <v>AMOUNT</v>
          </cell>
          <cell r="AO8"/>
          <cell r="AP8">
            <v>41274</v>
          </cell>
        </row>
        <row r="9">
          <cell r="A9"/>
          <cell r="B9"/>
          <cell r="C9"/>
          <cell r="D9"/>
          <cell r="E9"/>
          <cell r="F9">
            <v>-1</v>
          </cell>
          <cell r="G9"/>
          <cell r="H9">
            <v>-2</v>
          </cell>
          <cell r="I9"/>
          <cell r="J9">
            <v>-3</v>
          </cell>
          <cell r="K9"/>
          <cell r="L9" t="str">
            <v>(4)=(2)+(3)</v>
          </cell>
          <cell r="M9"/>
          <cell r="N9">
            <v>-5</v>
          </cell>
          <cell r="O9"/>
          <cell r="P9" t="str">
            <v>(6)=(4)+(5)</v>
          </cell>
          <cell r="Q9"/>
          <cell r="R9">
            <v>-7</v>
          </cell>
          <cell r="S9"/>
          <cell r="T9">
            <v>-8</v>
          </cell>
          <cell r="U9"/>
          <cell r="V9">
            <v>-9</v>
          </cell>
          <cell r="W9"/>
          <cell r="X9">
            <v>-10</v>
          </cell>
          <cell r="Y9"/>
          <cell r="Z9"/>
          <cell r="AA9"/>
          <cell r="AB9"/>
          <cell r="AC9"/>
          <cell r="AD9" t="str">
            <v>(11)=(7)+(9)+(10)</v>
          </cell>
          <cell r="AE9"/>
          <cell r="AF9">
            <v>-12</v>
          </cell>
          <cell r="AG9"/>
          <cell r="AH9">
            <v>-13</v>
          </cell>
          <cell r="AI9"/>
          <cell r="AJ9">
            <v>-14</v>
          </cell>
          <cell r="AK9"/>
          <cell r="AL9"/>
          <cell r="AM9"/>
          <cell r="AN9"/>
          <cell r="AO9"/>
          <cell r="AP9" t="str">
            <v>(15)=(11)+(13)+(14)</v>
          </cell>
        </row>
        <row r="10">
          <cell r="A10"/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</row>
        <row r="11">
          <cell r="A11"/>
          <cell r="B11" t="str">
            <v>Location</v>
          </cell>
          <cell r="C11"/>
          <cell r="D11"/>
          <cell r="E11" t="str">
            <v>STEAM PRODUCTION PLANT</v>
          </cell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</row>
        <row r="12">
          <cell r="A12"/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</row>
        <row r="13">
          <cell r="A13"/>
          <cell r="B13"/>
          <cell r="C13"/>
          <cell r="D13"/>
          <cell r="E13"/>
          <cell r="F13" t="str">
            <v>BLUNDELL</v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</row>
        <row r="14">
          <cell r="A14" t="str">
            <v xml:space="preserve">310.20 0181         </v>
          </cell>
          <cell r="B14">
            <v>181</v>
          </cell>
          <cell r="C14" t="str">
            <v>ProdTrans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G14"/>
          <cell r="H14">
            <v>35883106.869999997</v>
          </cell>
          <cell r="I14"/>
          <cell r="J14">
            <v>0</v>
          </cell>
          <cell r="K14"/>
          <cell r="L14">
            <v>35883106.869999997</v>
          </cell>
          <cell r="M14"/>
          <cell r="N14">
            <v>0</v>
          </cell>
          <cell r="O14"/>
          <cell r="P14">
            <v>35883106.869999997</v>
          </cell>
          <cell r="Q14"/>
          <cell r="R14">
            <v>18954981</v>
          </cell>
          <cell r="S14"/>
          <cell r="T14">
            <v>2.27</v>
          </cell>
          <cell r="U14"/>
          <cell r="V14">
            <v>814547</v>
          </cell>
          <cell r="W14"/>
          <cell r="X14">
            <v>0</v>
          </cell>
          <cell r="Y14"/>
          <cell r="Z14">
            <v>0</v>
          </cell>
          <cell r="AA14"/>
          <cell r="AB14">
            <v>0</v>
          </cell>
          <cell r="AC14"/>
          <cell r="AD14">
            <v>19769528</v>
          </cell>
          <cell r="AE14"/>
          <cell r="AF14">
            <v>2.27</v>
          </cell>
          <cell r="AG14"/>
          <cell r="AH14">
            <v>814547</v>
          </cell>
          <cell r="AI14"/>
          <cell r="AJ14">
            <v>0</v>
          </cell>
          <cell r="AK14"/>
          <cell r="AL14">
            <v>0</v>
          </cell>
          <cell r="AM14"/>
          <cell r="AN14">
            <v>0</v>
          </cell>
          <cell r="AO14"/>
          <cell r="AP14">
            <v>20584075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ProdTrans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G15"/>
          <cell r="H15">
            <v>8026576.1799999997</v>
          </cell>
          <cell r="I15"/>
          <cell r="J15">
            <v>-19101.739999999998</v>
          </cell>
          <cell r="K15"/>
          <cell r="L15">
            <v>8007474.4399999995</v>
          </cell>
          <cell r="M15"/>
          <cell r="N15">
            <v>-19707.560000000001</v>
          </cell>
          <cell r="O15"/>
          <cell r="P15">
            <v>7987766.8799999999</v>
          </cell>
          <cell r="Q15"/>
          <cell r="R15">
            <v>4056001</v>
          </cell>
          <cell r="S15"/>
          <cell r="T15">
            <v>1.69</v>
          </cell>
          <cell r="U15"/>
          <cell r="V15">
            <v>135488</v>
          </cell>
          <cell r="W15"/>
          <cell r="X15">
            <v>-19101.739999999998</v>
          </cell>
          <cell r="Y15"/>
          <cell r="Z15">
            <v>-30</v>
          </cell>
          <cell r="AA15"/>
          <cell r="AB15">
            <v>-5730.5219999999999</v>
          </cell>
          <cell r="AC15"/>
          <cell r="AD15">
            <v>4166656.7379999999</v>
          </cell>
          <cell r="AE15"/>
          <cell r="AF15">
            <v>1.69</v>
          </cell>
          <cell r="AG15"/>
          <cell r="AH15">
            <v>135160</v>
          </cell>
          <cell r="AI15"/>
          <cell r="AJ15">
            <v>-19707.560000000001</v>
          </cell>
          <cell r="AK15"/>
          <cell r="AL15">
            <v>-30</v>
          </cell>
          <cell r="AM15"/>
          <cell r="AN15">
            <v>-5912.268</v>
          </cell>
          <cell r="AO15"/>
          <cell r="AP15">
            <v>4276196.91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ProdTrans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G16"/>
          <cell r="H16">
            <v>28217346.91</v>
          </cell>
          <cell r="I16"/>
          <cell r="J16">
            <v>-224670.18</v>
          </cell>
          <cell r="K16"/>
          <cell r="L16">
            <v>27992676.73</v>
          </cell>
          <cell r="M16"/>
          <cell r="N16">
            <v>-234822.98999999996</v>
          </cell>
          <cell r="O16"/>
          <cell r="P16">
            <v>27757853.740000002</v>
          </cell>
          <cell r="Q16"/>
          <cell r="R16">
            <v>12572148</v>
          </cell>
          <cell r="S16"/>
          <cell r="T16">
            <v>3.14</v>
          </cell>
          <cell r="U16"/>
          <cell r="V16">
            <v>882497</v>
          </cell>
          <cell r="W16"/>
          <cell r="X16">
            <v>-224670.18</v>
          </cell>
          <cell r="Y16"/>
          <cell r="Z16">
            <v>-10</v>
          </cell>
          <cell r="AA16"/>
          <cell r="AB16">
            <v>-22467.017999999996</v>
          </cell>
          <cell r="AC16"/>
          <cell r="AD16">
            <v>13207507.802000001</v>
          </cell>
          <cell r="AE16"/>
          <cell r="AF16">
            <v>3.14</v>
          </cell>
          <cell r="AG16"/>
          <cell r="AH16">
            <v>875283</v>
          </cell>
          <cell r="AI16"/>
          <cell r="AJ16">
            <v>-234822.98999999996</v>
          </cell>
          <cell r="AK16"/>
          <cell r="AL16">
            <v>-10</v>
          </cell>
          <cell r="AM16"/>
          <cell r="AN16">
            <v>-23482.298999999995</v>
          </cell>
          <cell r="AO16"/>
          <cell r="AP16">
            <v>13824485.513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ProdTrans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G17"/>
          <cell r="H17">
            <v>32037766.34</v>
          </cell>
          <cell r="I17"/>
          <cell r="J17">
            <v>-236289.24000000005</v>
          </cell>
          <cell r="K17"/>
          <cell r="L17">
            <v>31801477.100000001</v>
          </cell>
          <cell r="M17"/>
          <cell r="N17">
            <v>-248067.71999999994</v>
          </cell>
          <cell r="O17"/>
          <cell r="P17">
            <v>31553409.380000003</v>
          </cell>
          <cell r="Q17"/>
          <cell r="R17">
            <v>11896784</v>
          </cell>
          <cell r="S17"/>
          <cell r="T17">
            <v>2.12</v>
          </cell>
          <cell r="U17"/>
          <cell r="V17">
            <v>676696</v>
          </cell>
          <cell r="W17"/>
          <cell r="X17">
            <v>-236289.24000000005</v>
          </cell>
          <cell r="Y17"/>
          <cell r="Z17">
            <v>-15</v>
          </cell>
          <cell r="AA17"/>
          <cell r="AB17">
            <v>-35443.386000000006</v>
          </cell>
          <cell r="AC17"/>
          <cell r="AD17">
            <v>12301747.374</v>
          </cell>
          <cell r="AE17"/>
          <cell r="AF17">
            <v>2.12</v>
          </cell>
          <cell r="AG17"/>
          <cell r="AH17">
            <v>671562</v>
          </cell>
          <cell r="AI17"/>
          <cell r="AJ17">
            <v>-248067.71999999994</v>
          </cell>
          <cell r="AK17"/>
          <cell r="AL17">
            <v>-15</v>
          </cell>
          <cell r="AM17"/>
          <cell r="AN17">
            <v>-37210.157999999996</v>
          </cell>
          <cell r="AO17"/>
          <cell r="AP17">
            <v>12688031.495999999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ProdTrans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G18"/>
          <cell r="H18">
            <v>7501209.7300000004</v>
          </cell>
          <cell r="I18"/>
          <cell r="J18">
            <v>-16803.150000000005</v>
          </cell>
          <cell r="K18"/>
          <cell r="L18">
            <v>7484406.5800000001</v>
          </cell>
          <cell r="M18"/>
          <cell r="N18">
            <v>-17696.71</v>
          </cell>
          <cell r="O18"/>
          <cell r="P18">
            <v>7466709.8700000001</v>
          </cell>
          <cell r="Q18"/>
          <cell r="R18">
            <v>3310874</v>
          </cell>
          <cell r="S18"/>
          <cell r="T18">
            <v>1.61</v>
          </cell>
          <cell r="U18"/>
          <cell r="V18">
            <v>120634</v>
          </cell>
          <cell r="W18"/>
          <cell r="X18">
            <v>-16803.150000000005</v>
          </cell>
          <cell r="Y18"/>
          <cell r="Z18">
            <v>-10</v>
          </cell>
          <cell r="AA18"/>
          <cell r="AB18">
            <v>-1680.3150000000005</v>
          </cell>
          <cell r="AC18"/>
          <cell r="AD18">
            <v>3413024.5350000001</v>
          </cell>
          <cell r="AE18"/>
          <cell r="AF18">
            <v>1.61</v>
          </cell>
          <cell r="AG18"/>
          <cell r="AH18">
            <v>120356</v>
          </cell>
          <cell r="AI18"/>
          <cell r="AJ18">
            <v>-17696.71</v>
          </cell>
          <cell r="AK18"/>
          <cell r="AL18">
            <v>-10</v>
          </cell>
          <cell r="AM18"/>
          <cell r="AN18">
            <v>-1769.6709999999998</v>
          </cell>
          <cell r="AO18"/>
          <cell r="AP18">
            <v>3513914.1540000001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ProdTrans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G19"/>
          <cell r="H19">
            <v>1241261.6299999999</v>
          </cell>
          <cell r="I19"/>
          <cell r="J19">
            <v>-20004.310000000001</v>
          </cell>
          <cell r="K19"/>
          <cell r="L19">
            <v>1221257.3199999998</v>
          </cell>
          <cell r="M19"/>
          <cell r="N19">
            <v>-20004.310000000001</v>
          </cell>
          <cell r="O19"/>
          <cell r="P19">
            <v>1201253.0099999998</v>
          </cell>
          <cell r="Q19"/>
          <cell r="R19">
            <v>447831</v>
          </cell>
          <cell r="S19"/>
          <cell r="T19">
            <v>1.96</v>
          </cell>
          <cell r="U19"/>
          <cell r="V19">
            <v>24133</v>
          </cell>
          <cell r="W19"/>
          <cell r="X19">
            <v>-20004.310000000001</v>
          </cell>
          <cell r="Y19"/>
          <cell r="Z19">
            <v>-10</v>
          </cell>
          <cell r="AA19"/>
          <cell r="AB19">
            <v>-2000.431</v>
          </cell>
          <cell r="AC19"/>
          <cell r="AD19">
            <v>449959.25900000002</v>
          </cell>
          <cell r="AE19"/>
          <cell r="AF19">
            <v>1.96</v>
          </cell>
          <cell r="AG19"/>
          <cell r="AH19">
            <v>23741</v>
          </cell>
          <cell r="AI19"/>
          <cell r="AJ19">
            <v>-20004.310000000001</v>
          </cell>
          <cell r="AK19"/>
          <cell r="AL19">
            <v>-10</v>
          </cell>
          <cell r="AM19"/>
          <cell r="AN19">
            <v>-2000.431</v>
          </cell>
          <cell r="AO19"/>
          <cell r="AP19">
            <v>451695.51800000004</v>
          </cell>
        </row>
        <row r="20">
          <cell r="A20">
            <v>0</v>
          </cell>
          <cell r="B20"/>
          <cell r="C20"/>
          <cell r="D20"/>
          <cell r="E20"/>
          <cell r="F20" t="str">
            <v>TOTAL BLUNDELL</v>
          </cell>
          <cell r="G20"/>
          <cell r="H20">
            <v>112907267.66</v>
          </cell>
          <cell r="I20"/>
          <cell r="J20">
            <v>-516868.62000000005</v>
          </cell>
          <cell r="K20"/>
          <cell r="L20">
            <v>112390399.03999998</v>
          </cell>
          <cell r="M20"/>
          <cell r="N20">
            <v>-540299.28999999992</v>
          </cell>
          <cell r="O20"/>
          <cell r="P20">
            <v>111850099.75000001</v>
          </cell>
          <cell r="Q20"/>
          <cell r="R20">
            <v>51238619</v>
          </cell>
          <cell r="S20"/>
          <cell r="T20"/>
          <cell r="U20"/>
          <cell r="V20">
            <v>2653995</v>
          </cell>
          <cell r="W20"/>
          <cell r="X20">
            <v>-516868.62000000005</v>
          </cell>
          <cell r="Y20"/>
          <cell r="Z20"/>
          <cell r="AA20"/>
          <cell r="AB20">
            <v>-67321.672000000006</v>
          </cell>
          <cell r="AC20"/>
          <cell r="AD20">
            <v>53308423.708000004</v>
          </cell>
          <cell r="AE20"/>
          <cell r="AF20"/>
          <cell r="AG20"/>
          <cell r="AH20">
            <v>2640649</v>
          </cell>
          <cell r="AI20"/>
          <cell r="AJ20">
            <v>-540299.28999999992</v>
          </cell>
          <cell r="AK20"/>
          <cell r="AL20"/>
          <cell r="AM20"/>
          <cell r="AN20">
            <v>-70374.82699999999</v>
          </cell>
          <cell r="AO20"/>
          <cell r="AP20">
            <v>55338398.590999998</v>
          </cell>
        </row>
        <row r="21">
          <cell r="A21">
            <v>0</v>
          </cell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</row>
        <row r="22">
          <cell r="A22">
            <v>0</v>
          </cell>
          <cell r="B22"/>
          <cell r="C22"/>
          <cell r="D22"/>
          <cell r="E22"/>
          <cell r="F22" t="str">
            <v>CARBON</v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</row>
        <row r="23">
          <cell r="A23" t="str">
            <v xml:space="preserve">311.00 0101         </v>
          </cell>
          <cell r="B23">
            <v>101</v>
          </cell>
          <cell r="C23" t="str">
            <v>ProdTrans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G23"/>
          <cell r="H23">
            <v>15364075.57</v>
          </cell>
          <cell r="I23"/>
          <cell r="J23">
            <v>-50484.289999999979</v>
          </cell>
          <cell r="K23"/>
          <cell r="L23">
            <v>15313591.280000001</v>
          </cell>
          <cell r="M23"/>
          <cell r="N23">
            <v>-51969.62</v>
          </cell>
          <cell r="O23"/>
          <cell r="P23">
            <v>15261621.660000002</v>
          </cell>
          <cell r="Q23"/>
          <cell r="R23">
            <v>9043571</v>
          </cell>
          <cell r="S23"/>
          <cell r="T23">
            <v>2.5499999999999998</v>
          </cell>
          <cell r="U23"/>
          <cell r="V23">
            <v>391140</v>
          </cell>
          <cell r="W23"/>
          <cell r="X23">
            <v>-50484.289999999979</v>
          </cell>
          <cell r="Y23"/>
          <cell r="Z23">
            <v>-30</v>
          </cell>
          <cell r="AA23"/>
          <cell r="AB23">
            <v>-15145.286999999993</v>
          </cell>
          <cell r="AC23"/>
          <cell r="AD23">
            <v>9369081.4230000004</v>
          </cell>
          <cell r="AE23"/>
          <cell r="AF23">
            <v>2.5499999999999998</v>
          </cell>
          <cell r="AG23"/>
          <cell r="AH23">
            <v>389834</v>
          </cell>
          <cell r="AI23"/>
          <cell r="AJ23">
            <v>-51969.62</v>
          </cell>
          <cell r="AK23"/>
          <cell r="AL23">
            <v>-30</v>
          </cell>
          <cell r="AM23"/>
          <cell r="AN23">
            <v>-15590.886</v>
          </cell>
          <cell r="AO23"/>
          <cell r="AP23">
            <v>9691354.9170000013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ProdTrans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G24"/>
          <cell r="H24">
            <v>68831424.890000001</v>
          </cell>
          <cell r="I24"/>
          <cell r="J24">
            <v>-525222.25999999989</v>
          </cell>
          <cell r="K24"/>
          <cell r="L24">
            <v>68306202.629999995</v>
          </cell>
          <cell r="M24"/>
          <cell r="N24">
            <v>-542397.47000000009</v>
          </cell>
          <cell r="O24"/>
          <cell r="P24">
            <v>67763805.159999996</v>
          </cell>
          <cell r="Q24"/>
          <cell r="R24">
            <v>36934687</v>
          </cell>
          <cell r="S24"/>
          <cell r="T24">
            <v>3.25</v>
          </cell>
          <cell r="U24"/>
          <cell r="V24">
            <v>2228486</v>
          </cell>
          <cell r="W24"/>
          <cell r="X24">
            <v>-525222.25999999989</v>
          </cell>
          <cell r="Y24"/>
          <cell r="Z24">
            <v>-10</v>
          </cell>
          <cell r="AA24"/>
          <cell r="AB24">
            <v>-52522.225999999988</v>
          </cell>
          <cell r="AC24"/>
          <cell r="AD24">
            <v>38585428.513999999</v>
          </cell>
          <cell r="AE24"/>
          <cell r="AF24">
            <v>3.25</v>
          </cell>
          <cell r="AG24"/>
          <cell r="AH24">
            <v>2211138</v>
          </cell>
          <cell r="AI24"/>
          <cell r="AJ24">
            <v>-542397.47000000009</v>
          </cell>
          <cell r="AK24"/>
          <cell r="AL24">
            <v>-10</v>
          </cell>
          <cell r="AM24"/>
          <cell r="AN24">
            <v>-54239.74700000001</v>
          </cell>
          <cell r="AO24"/>
          <cell r="AP24">
            <v>40199929.296999998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ProdTrans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G25"/>
          <cell r="H25">
            <v>28351048.870000001</v>
          </cell>
          <cell r="I25"/>
          <cell r="J25">
            <v>-254299.33999999994</v>
          </cell>
          <cell r="K25"/>
          <cell r="L25">
            <v>28096749.530000001</v>
          </cell>
          <cell r="M25"/>
          <cell r="N25">
            <v>-261850.21000000005</v>
          </cell>
          <cell r="O25"/>
          <cell r="P25">
            <v>27834899.32</v>
          </cell>
          <cell r="Q25"/>
          <cell r="R25">
            <v>14895098</v>
          </cell>
          <cell r="S25"/>
          <cell r="T25">
            <v>3</v>
          </cell>
          <cell r="U25"/>
          <cell r="V25">
            <v>846717</v>
          </cell>
          <cell r="W25"/>
          <cell r="X25">
            <v>-254299.33999999994</v>
          </cell>
          <cell r="Y25"/>
          <cell r="Z25">
            <v>-15</v>
          </cell>
          <cell r="AA25"/>
          <cell r="AB25">
            <v>-38144.900999999991</v>
          </cell>
          <cell r="AC25"/>
          <cell r="AD25">
            <v>15449370.759</v>
          </cell>
          <cell r="AE25"/>
          <cell r="AF25">
            <v>3</v>
          </cell>
          <cell r="AG25"/>
          <cell r="AH25">
            <v>838975</v>
          </cell>
          <cell r="AI25"/>
          <cell r="AJ25">
            <v>-261850.21000000005</v>
          </cell>
          <cell r="AK25"/>
          <cell r="AL25">
            <v>-15</v>
          </cell>
          <cell r="AM25"/>
          <cell r="AN25">
            <v>-39277.531500000012</v>
          </cell>
          <cell r="AO25"/>
          <cell r="AP25">
            <v>15987218.017499998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ProdTrans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G26"/>
          <cell r="H26">
            <v>6218094.1699999999</v>
          </cell>
          <cell r="I26"/>
          <cell r="J26">
            <v>-27291.839999999993</v>
          </cell>
          <cell r="K26"/>
          <cell r="L26">
            <v>6190802.3300000001</v>
          </cell>
          <cell r="M26"/>
          <cell r="N26">
            <v>-28451.760000000002</v>
          </cell>
          <cell r="O26"/>
          <cell r="P26">
            <v>6162350.5700000003</v>
          </cell>
          <cell r="Q26"/>
          <cell r="R26">
            <v>3254763</v>
          </cell>
          <cell r="S26"/>
          <cell r="T26">
            <v>2.31</v>
          </cell>
          <cell r="U26"/>
          <cell r="V26">
            <v>143323</v>
          </cell>
          <cell r="W26"/>
          <cell r="X26">
            <v>-27291.839999999993</v>
          </cell>
          <cell r="Y26"/>
          <cell r="Z26">
            <v>-10</v>
          </cell>
          <cell r="AA26"/>
          <cell r="AB26">
            <v>-2729.1839999999993</v>
          </cell>
          <cell r="AC26"/>
          <cell r="AD26">
            <v>3368064.9760000003</v>
          </cell>
          <cell r="AE26"/>
          <cell r="AF26">
            <v>2.31</v>
          </cell>
          <cell r="AG26"/>
          <cell r="AH26">
            <v>142679</v>
          </cell>
          <cell r="AI26"/>
          <cell r="AJ26">
            <v>-28451.760000000002</v>
          </cell>
          <cell r="AK26"/>
          <cell r="AL26">
            <v>-10</v>
          </cell>
          <cell r="AM26"/>
          <cell r="AN26">
            <v>-2845.1760000000004</v>
          </cell>
          <cell r="AO26"/>
          <cell r="AP26">
            <v>3479447.0400000005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ProdTrans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G27"/>
          <cell r="H27">
            <v>809545.62</v>
          </cell>
          <cell r="I27"/>
          <cell r="J27">
            <v>-12006.87</v>
          </cell>
          <cell r="K27"/>
          <cell r="L27">
            <v>797538.75</v>
          </cell>
          <cell r="M27"/>
          <cell r="N27">
            <v>-12006.85</v>
          </cell>
          <cell r="O27"/>
          <cell r="P27">
            <v>785531.9</v>
          </cell>
          <cell r="Q27"/>
          <cell r="R27">
            <v>313789</v>
          </cell>
          <cell r="S27"/>
          <cell r="T27">
            <v>2.58</v>
          </cell>
          <cell r="U27"/>
          <cell r="V27">
            <v>20731</v>
          </cell>
          <cell r="W27"/>
          <cell r="X27">
            <v>-12006.87</v>
          </cell>
          <cell r="Y27"/>
          <cell r="Z27">
            <v>-10</v>
          </cell>
          <cell r="AA27"/>
          <cell r="AB27">
            <v>-1200.6870000000001</v>
          </cell>
          <cell r="AC27"/>
          <cell r="AD27">
            <v>321312.44300000003</v>
          </cell>
          <cell r="AE27"/>
          <cell r="AF27">
            <v>2.58</v>
          </cell>
          <cell r="AG27"/>
          <cell r="AH27">
            <v>20422</v>
          </cell>
          <cell r="AI27"/>
          <cell r="AJ27">
            <v>-12006.85</v>
          </cell>
          <cell r="AK27"/>
          <cell r="AL27">
            <v>-10</v>
          </cell>
          <cell r="AM27"/>
          <cell r="AN27">
            <v>-1200.6849999999999</v>
          </cell>
          <cell r="AO27"/>
          <cell r="AP27">
            <v>328526.90800000005</v>
          </cell>
        </row>
        <row r="28">
          <cell r="A28">
            <v>0</v>
          </cell>
          <cell r="B28"/>
          <cell r="C28"/>
          <cell r="D28"/>
          <cell r="E28"/>
          <cell r="F28" t="str">
            <v>TOTAL CARBON</v>
          </cell>
          <cell r="G28"/>
          <cell r="H28">
            <v>119574189.12000002</v>
          </cell>
          <cell r="I28"/>
          <cell r="J28">
            <v>-869304.59999999974</v>
          </cell>
          <cell r="K28"/>
          <cell r="L28">
            <v>118704884.52</v>
          </cell>
          <cell r="M28"/>
          <cell r="N28">
            <v>-896675.91000000015</v>
          </cell>
          <cell r="O28"/>
          <cell r="P28">
            <v>117808208.60999998</v>
          </cell>
          <cell r="Q28"/>
          <cell r="R28">
            <v>64441908</v>
          </cell>
          <cell r="S28"/>
          <cell r="T28"/>
          <cell r="U28"/>
          <cell r="V28">
            <v>3630397</v>
          </cell>
          <cell r="W28"/>
          <cell r="X28">
            <v>-869304.59999999974</v>
          </cell>
          <cell r="Y28"/>
          <cell r="Z28"/>
          <cell r="AA28"/>
          <cell r="AB28">
            <v>-109742.28499999996</v>
          </cell>
          <cell r="AC28"/>
          <cell r="AD28">
            <v>67093258.115000002</v>
          </cell>
          <cell r="AE28"/>
          <cell r="AF28"/>
          <cell r="AG28"/>
          <cell r="AH28">
            <v>3603048</v>
          </cell>
          <cell r="AI28"/>
          <cell r="AJ28">
            <v>-896675.91000000015</v>
          </cell>
          <cell r="AK28"/>
          <cell r="AL28"/>
          <cell r="AM28"/>
          <cell r="AN28">
            <v>-113154.02550000003</v>
          </cell>
          <cell r="AO28"/>
          <cell r="AP28">
            <v>69686476.179500014</v>
          </cell>
        </row>
        <row r="29">
          <cell r="A29">
            <v>0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</row>
        <row r="30">
          <cell r="A30">
            <v>0</v>
          </cell>
          <cell r="B30"/>
          <cell r="C30"/>
          <cell r="D30"/>
          <cell r="E30"/>
          <cell r="F30" t="str">
            <v>CHOLLA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</row>
        <row r="31">
          <cell r="A31" t="str">
            <v xml:space="preserve">310.20 0102         </v>
          </cell>
          <cell r="B31">
            <v>102</v>
          </cell>
          <cell r="C31" t="str">
            <v>ProdTrans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G31"/>
          <cell r="H31">
            <v>1201891.8500000001</v>
          </cell>
          <cell r="I31"/>
          <cell r="J31">
            <v>0</v>
          </cell>
          <cell r="K31"/>
          <cell r="L31">
            <v>1201891.8500000001</v>
          </cell>
          <cell r="M31"/>
          <cell r="N31">
            <v>0</v>
          </cell>
          <cell r="O31"/>
          <cell r="P31">
            <v>1201891.8500000001</v>
          </cell>
          <cell r="Q31"/>
          <cell r="R31">
            <v>121464</v>
          </cell>
          <cell r="S31"/>
          <cell r="T31">
            <v>2.94</v>
          </cell>
          <cell r="U31"/>
          <cell r="V31">
            <v>35336</v>
          </cell>
          <cell r="W31"/>
          <cell r="X31">
            <v>0</v>
          </cell>
          <cell r="Y31"/>
          <cell r="Z31">
            <v>0</v>
          </cell>
          <cell r="AA31"/>
          <cell r="AB31">
            <v>0</v>
          </cell>
          <cell r="AC31"/>
          <cell r="AD31">
            <v>156800</v>
          </cell>
          <cell r="AE31"/>
          <cell r="AF31">
            <v>2.94</v>
          </cell>
          <cell r="AG31"/>
          <cell r="AH31">
            <v>35336</v>
          </cell>
          <cell r="AI31"/>
          <cell r="AJ31">
            <v>0</v>
          </cell>
          <cell r="AK31"/>
          <cell r="AL31">
            <v>0</v>
          </cell>
          <cell r="AM31"/>
          <cell r="AN31">
            <v>0</v>
          </cell>
          <cell r="AO31"/>
          <cell r="AP31">
            <v>192136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ProdTrans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G32"/>
          <cell r="H32">
            <v>59823656.619999997</v>
          </cell>
          <cell r="I32"/>
          <cell r="J32">
            <v>-144588.84000000003</v>
          </cell>
          <cell r="K32"/>
          <cell r="L32">
            <v>59679067.779999994</v>
          </cell>
          <cell r="M32"/>
          <cell r="N32">
            <v>-149332.13</v>
          </cell>
          <cell r="O32"/>
          <cell r="P32">
            <v>59529735.649999991</v>
          </cell>
          <cell r="Q32"/>
          <cell r="R32">
            <v>22580228</v>
          </cell>
          <cell r="S32"/>
          <cell r="T32">
            <v>1.57</v>
          </cell>
          <cell r="U32"/>
          <cell r="V32">
            <v>938096</v>
          </cell>
          <cell r="W32"/>
          <cell r="X32">
            <v>-144588.84000000003</v>
          </cell>
          <cell r="Y32"/>
          <cell r="Z32">
            <v>-30</v>
          </cell>
          <cell r="AA32"/>
          <cell r="AB32">
            <v>-43376.652000000009</v>
          </cell>
          <cell r="AC32"/>
          <cell r="AD32">
            <v>23330358.508000001</v>
          </cell>
          <cell r="AE32"/>
          <cell r="AF32">
            <v>1.57</v>
          </cell>
          <cell r="AG32"/>
          <cell r="AH32">
            <v>935789</v>
          </cell>
          <cell r="AI32"/>
          <cell r="AJ32">
            <v>-149332.13</v>
          </cell>
          <cell r="AK32"/>
          <cell r="AL32">
            <v>-30</v>
          </cell>
          <cell r="AM32"/>
          <cell r="AN32">
            <v>-44799.639000000003</v>
          </cell>
          <cell r="AO32"/>
          <cell r="AP32">
            <v>24072015.739000004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ProdTrans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G33"/>
          <cell r="H33">
            <v>325922912.70999998</v>
          </cell>
          <cell r="I33"/>
          <cell r="J33">
            <v>-2331654.4300000006</v>
          </cell>
          <cell r="K33"/>
          <cell r="L33">
            <v>323591258.27999997</v>
          </cell>
          <cell r="M33"/>
          <cell r="N33">
            <v>-2414193.6799999997</v>
          </cell>
          <cell r="O33"/>
          <cell r="P33">
            <v>321177064.59999996</v>
          </cell>
          <cell r="Q33"/>
          <cell r="R33">
            <v>95109183</v>
          </cell>
          <cell r="S33"/>
          <cell r="T33">
            <v>1.5</v>
          </cell>
          <cell r="U33"/>
          <cell r="V33">
            <v>4871356</v>
          </cell>
          <cell r="W33"/>
          <cell r="X33">
            <v>-2331654.4300000006</v>
          </cell>
          <cell r="Y33"/>
          <cell r="Z33">
            <v>-10</v>
          </cell>
          <cell r="AA33"/>
          <cell r="AB33">
            <v>-233165.44300000006</v>
          </cell>
          <cell r="AC33"/>
          <cell r="AD33">
            <v>97415719.126999989</v>
          </cell>
          <cell r="AE33"/>
          <cell r="AF33">
            <v>1.5</v>
          </cell>
          <cell r="AG33"/>
          <cell r="AH33">
            <v>4835762</v>
          </cell>
          <cell r="AI33"/>
          <cell r="AJ33">
            <v>-2414193.6799999997</v>
          </cell>
          <cell r="AK33"/>
          <cell r="AL33">
            <v>-10</v>
          </cell>
          <cell r="AM33"/>
          <cell r="AN33">
            <v>-241419.36799999996</v>
          </cell>
          <cell r="AO33"/>
          <cell r="AP33">
            <v>99595868.078999996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ProdTrans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G34"/>
          <cell r="H34">
            <v>66047987.369999997</v>
          </cell>
          <cell r="I34"/>
          <cell r="J34">
            <v>-704400.02000000014</v>
          </cell>
          <cell r="K34"/>
          <cell r="L34">
            <v>65343587.349999994</v>
          </cell>
          <cell r="M34"/>
          <cell r="N34">
            <v>-719501.55</v>
          </cell>
          <cell r="O34"/>
          <cell r="P34">
            <v>64624085.799999997</v>
          </cell>
          <cell r="Q34"/>
          <cell r="R34">
            <v>23812449</v>
          </cell>
          <cell r="S34"/>
          <cell r="T34">
            <v>1.71</v>
          </cell>
          <cell r="U34"/>
          <cell r="V34">
            <v>1123398</v>
          </cell>
          <cell r="W34"/>
          <cell r="X34">
            <v>-704400.02000000014</v>
          </cell>
          <cell r="Y34"/>
          <cell r="Z34">
            <v>-15</v>
          </cell>
          <cell r="AA34"/>
          <cell r="AB34">
            <v>-105660.00300000003</v>
          </cell>
          <cell r="AC34"/>
          <cell r="AD34">
            <v>24125786.977000002</v>
          </cell>
          <cell r="AE34"/>
          <cell r="AF34">
            <v>1.71</v>
          </cell>
          <cell r="AG34"/>
          <cell r="AH34">
            <v>1111224</v>
          </cell>
          <cell r="AI34"/>
          <cell r="AJ34">
            <v>-719501.55</v>
          </cell>
          <cell r="AK34"/>
          <cell r="AL34">
            <v>-15</v>
          </cell>
          <cell r="AM34"/>
          <cell r="AN34">
            <v>-107925.2325</v>
          </cell>
          <cell r="AO34"/>
          <cell r="AP34">
            <v>24409584.194499999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ProdTrans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G35"/>
          <cell r="H35">
            <v>66675755.640000001</v>
          </cell>
          <cell r="I35"/>
          <cell r="J35">
            <v>-183012.45000000004</v>
          </cell>
          <cell r="K35"/>
          <cell r="L35">
            <v>66492743.189999998</v>
          </cell>
          <cell r="M35"/>
          <cell r="N35">
            <v>-192654.27999999994</v>
          </cell>
          <cell r="O35"/>
          <cell r="P35">
            <v>66300088.909999996</v>
          </cell>
          <cell r="Q35"/>
          <cell r="R35">
            <v>25673903</v>
          </cell>
          <cell r="S35"/>
          <cell r="T35">
            <v>1.29</v>
          </cell>
          <cell r="U35"/>
          <cell r="V35">
            <v>858937</v>
          </cell>
          <cell r="W35"/>
          <cell r="X35">
            <v>-183012.45000000004</v>
          </cell>
          <cell r="Y35"/>
          <cell r="Z35">
            <v>-10</v>
          </cell>
          <cell r="AA35"/>
          <cell r="AB35">
            <v>-18301.245000000006</v>
          </cell>
          <cell r="AC35"/>
          <cell r="AD35">
            <v>26331526.305</v>
          </cell>
          <cell r="AE35"/>
          <cell r="AF35">
            <v>1.29</v>
          </cell>
          <cell r="AG35"/>
          <cell r="AH35">
            <v>856514</v>
          </cell>
          <cell r="AI35"/>
          <cell r="AJ35">
            <v>-192654.27999999994</v>
          </cell>
          <cell r="AK35"/>
          <cell r="AL35">
            <v>-10</v>
          </cell>
          <cell r="AM35"/>
          <cell r="AN35">
            <v>-19265.427999999993</v>
          </cell>
          <cell r="AO35"/>
          <cell r="AP35">
            <v>26976120.596999999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ProdTrans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G36"/>
          <cell r="H36">
            <v>4155951.08</v>
          </cell>
          <cell r="I36"/>
          <cell r="J36">
            <v>-74438.559999999983</v>
          </cell>
          <cell r="K36"/>
          <cell r="L36">
            <v>4081512.52</v>
          </cell>
          <cell r="M36"/>
          <cell r="N36">
            <v>-74438.559999999983</v>
          </cell>
          <cell r="O36"/>
          <cell r="P36">
            <v>4007073.96</v>
          </cell>
          <cell r="Q36"/>
          <cell r="R36">
            <v>1440057</v>
          </cell>
          <cell r="S36"/>
          <cell r="T36">
            <v>1.68</v>
          </cell>
          <cell r="U36"/>
          <cell r="V36">
            <v>69195</v>
          </cell>
          <cell r="W36"/>
          <cell r="X36">
            <v>-74438.559999999983</v>
          </cell>
          <cell r="Y36"/>
          <cell r="Z36">
            <v>-10</v>
          </cell>
          <cell r="AA36"/>
          <cell r="AB36">
            <v>-7443.8559999999989</v>
          </cell>
          <cell r="AC36"/>
          <cell r="AD36">
            <v>1427369.584</v>
          </cell>
          <cell r="AE36"/>
          <cell r="AF36">
            <v>1.68</v>
          </cell>
          <cell r="AG36"/>
          <cell r="AH36">
            <v>67944</v>
          </cell>
          <cell r="AI36"/>
          <cell r="AJ36">
            <v>-74438.559999999983</v>
          </cell>
          <cell r="AK36"/>
          <cell r="AL36">
            <v>-10</v>
          </cell>
          <cell r="AM36"/>
          <cell r="AN36">
            <v>-7443.8559999999989</v>
          </cell>
          <cell r="AO36"/>
          <cell r="AP36">
            <v>1413431.1680000001</v>
          </cell>
        </row>
        <row r="37">
          <cell r="A37">
            <v>0</v>
          </cell>
          <cell r="B37"/>
          <cell r="C37"/>
          <cell r="D37"/>
          <cell r="E37"/>
          <cell r="F37" t="str">
            <v>TOTAL CHOLLA</v>
          </cell>
          <cell r="G37"/>
          <cell r="H37">
            <v>523828155.26999992</v>
          </cell>
          <cell r="I37"/>
          <cell r="J37">
            <v>-3438094.3000000007</v>
          </cell>
          <cell r="K37"/>
          <cell r="L37">
            <v>520390060.96999997</v>
          </cell>
          <cell r="M37"/>
          <cell r="N37">
            <v>-3550120.1999999993</v>
          </cell>
          <cell r="O37"/>
          <cell r="P37">
            <v>516839940.76999992</v>
          </cell>
          <cell r="Q37"/>
          <cell r="R37">
            <v>168737284</v>
          </cell>
          <cell r="S37"/>
          <cell r="T37"/>
          <cell r="U37"/>
          <cell r="V37">
            <v>7896318</v>
          </cell>
          <cell r="W37"/>
          <cell r="X37">
            <v>-3438094.3000000007</v>
          </cell>
          <cell r="Y37"/>
          <cell r="Z37"/>
          <cell r="AA37"/>
          <cell r="AB37">
            <v>-407947.19900000008</v>
          </cell>
          <cell r="AC37"/>
          <cell r="AD37">
            <v>172787560.50099999</v>
          </cell>
          <cell r="AE37"/>
          <cell r="AF37"/>
          <cell r="AG37"/>
          <cell r="AH37">
            <v>7842569</v>
          </cell>
          <cell r="AI37"/>
          <cell r="AJ37">
            <v>-3550120.1999999993</v>
          </cell>
          <cell r="AK37"/>
          <cell r="AL37"/>
          <cell r="AM37"/>
          <cell r="AN37">
            <v>-420853.52349999995</v>
          </cell>
          <cell r="AO37"/>
          <cell r="AP37">
            <v>176659155.7775</v>
          </cell>
        </row>
        <row r="38">
          <cell r="A38">
            <v>0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/>
          <cell r="Y38"/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</row>
        <row r="39">
          <cell r="A39">
            <v>0</v>
          </cell>
          <cell r="B39"/>
          <cell r="C39"/>
          <cell r="D39"/>
          <cell r="E39"/>
          <cell r="F39" t="str">
            <v>COLSTRIP</v>
          </cell>
          <cell r="G39"/>
          <cell r="H39"/>
          <cell r="I39"/>
          <cell r="J39"/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/>
          <cell r="Y39"/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</row>
        <row r="40">
          <cell r="A40" t="str">
            <v xml:space="preserve">311.00 0103         </v>
          </cell>
          <cell r="B40">
            <v>103</v>
          </cell>
          <cell r="C40" t="str">
            <v>ProdTrans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G40"/>
          <cell r="H40">
            <v>58963335.350000001</v>
          </cell>
          <cell r="I40"/>
          <cell r="J40">
            <v>-156452.87</v>
          </cell>
          <cell r="K40"/>
          <cell r="L40">
            <v>58806882.480000004</v>
          </cell>
          <cell r="M40"/>
          <cell r="N40">
            <v>-161315.34999999995</v>
          </cell>
          <cell r="O40"/>
          <cell r="P40">
            <v>58645567.130000003</v>
          </cell>
          <cell r="Q40"/>
          <cell r="R40">
            <v>32403454</v>
          </cell>
          <cell r="S40"/>
          <cell r="T40">
            <v>1.38</v>
          </cell>
          <cell r="U40"/>
          <cell r="V40">
            <v>812615</v>
          </cell>
          <cell r="W40"/>
          <cell r="X40">
            <v>-156452.87</v>
          </cell>
          <cell r="Y40"/>
          <cell r="Z40">
            <v>-30</v>
          </cell>
          <cell r="AA40"/>
          <cell r="AB40">
            <v>-46935.860999999997</v>
          </cell>
          <cell r="AC40"/>
          <cell r="AD40">
            <v>33012680.268999998</v>
          </cell>
          <cell r="AE40"/>
          <cell r="AF40">
            <v>1.38</v>
          </cell>
          <cell r="AG40"/>
          <cell r="AH40">
            <v>810422</v>
          </cell>
          <cell r="AI40"/>
          <cell r="AJ40">
            <v>-161315.34999999995</v>
          </cell>
          <cell r="AK40"/>
          <cell r="AL40">
            <v>-30</v>
          </cell>
          <cell r="AM40"/>
          <cell r="AN40">
            <v>-48394.604999999981</v>
          </cell>
          <cell r="AO40"/>
          <cell r="AP40">
            <v>33613392.313999996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ProdTrans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G41"/>
          <cell r="H41">
            <v>114250014.19</v>
          </cell>
          <cell r="I41"/>
          <cell r="J41">
            <v>-1328633.6600000001</v>
          </cell>
          <cell r="K41"/>
          <cell r="L41">
            <v>112921380.53</v>
          </cell>
          <cell r="M41"/>
          <cell r="N41">
            <v>-1367953.63</v>
          </cell>
          <cell r="O41"/>
          <cell r="P41">
            <v>111553426.90000001</v>
          </cell>
          <cell r="Q41"/>
          <cell r="R41">
            <v>62967414</v>
          </cell>
          <cell r="S41"/>
          <cell r="T41">
            <v>1.5</v>
          </cell>
          <cell r="U41"/>
          <cell r="V41">
            <v>1703785</v>
          </cell>
          <cell r="W41"/>
          <cell r="X41">
            <v>-1328633.6600000001</v>
          </cell>
          <cell r="Y41"/>
          <cell r="Z41">
            <v>-10</v>
          </cell>
          <cell r="AA41"/>
          <cell r="AB41">
            <v>-132863.36600000001</v>
          </cell>
          <cell r="AC41"/>
          <cell r="AD41">
            <v>63209701.974000007</v>
          </cell>
          <cell r="AE41"/>
          <cell r="AF41">
            <v>1.5</v>
          </cell>
          <cell r="AG41"/>
          <cell r="AH41">
            <v>1683561</v>
          </cell>
          <cell r="AI41"/>
          <cell r="AJ41">
            <v>-1367953.63</v>
          </cell>
          <cell r="AK41"/>
          <cell r="AL41">
            <v>-10</v>
          </cell>
          <cell r="AM41"/>
          <cell r="AN41">
            <v>-136795.36299999998</v>
          </cell>
          <cell r="AO41"/>
          <cell r="AP41">
            <v>63388513.981000006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ProdTrans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G42"/>
          <cell r="H42">
            <v>34705785.420000002</v>
          </cell>
          <cell r="I42"/>
          <cell r="J42">
            <v>-343330.44000000006</v>
          </cell>
          <cell r="K42"/>
          <cell r="L42">
            <v>34362454.980000004</v>
          </cell>
          <cell r="M42"/>
          <cell r="N42">
            <v>-356240.86000000016</v>
          </cell>
          <cell r="O42"/>
          <cell r="P42">
            <v>34006214.120000005</v>
          </cell>
          <cell r="Q42"/>
          <cell r="R42">
            <v>14945002</v>
          </cell>
          <cell r="S42"/>
          <cell r="T42">
            <v>1.86</v>
          </cell>
          <cell r="U42"/>
          <cell r="V42">
            <v>642335</v>
          </cell>
          <cell r="W42"/>
          <cell r="X42">
            <v>-343330.44000000006</v>
          </cell>
          <cell r="Y42"/>
          <cell r="Z42">
            <v>-15</v>
          </cell>
          <cell r="AA42"/>
          <cell r="AB42">
            <v>-51499.566000000006</v>
          </cell>
          <cell r="AC42"/>
          <cell r="AD42">
            <v>15192506.994000001</v>
          </cell>
          <cell r="AE42"/>
          <cell r="AF42">
            <v>1.86</v>
          </cell>
          <cell r="AG42"/>
          <cell r="AH42">
            <v>635829</v>
          </cell>
          <cell r="AI42"/>
          <cell r="AJ42">
            <v>-356240.86000000016</v>
          </cell>
          <cell r="AK42"/>
          <cell r="AL42">
            <v>-15</v>
          </cell>
          <cell r="AM42"/>
          <cell r="AN42">
            <v>-53436.129000000023</v>
          </cell>
          <cell r="AO42"/>
          <cell r="AP42">
            <v>15418659.005000001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ProdTrans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G43"/>
          <cell r="H43">
            <v>8949684.2100000009</v>
          </cell>
          <cell r="I43"/>
          <cell r="J43">
            <v>-27210.139999999996</v>
          </cell>
          <cell r="K43"/>
          <cell r="L43">
            <v>8922474.0700000003</v>
          </cell>
          <cell r="M43"/>
          <cell r="N43">
            <v>-28587.85</v>
          </cell>
          <cell r="O43"/>
          <cell r="P43">
            <v>8893886.2200000007</v>
          </cell>
          <cell r="Q43"/>
          <cell r="R43">
            <v>5153507</v>
          </cell>
          <cell r="S43"/>
          <cell r="T43">
            <v>1.31</v>
          </cell>
          <cell r="U43"/>
          <cell r="V43">
            <v>117063</v>
          </cell>
          <cell r="W43"/>
          <cell r="X43">
            <v>-27210.139999999996</v>
          </cell>
          <cell r="Y43"/>
          <cell r="Z43">
            <v>-10</v>
          </cell>
          <cell r="AA43"/>
          <cell r="AB43">
            <v>-2721.0139999999997</v>
          </cell>
          <cell r="AC43"/>
          <cell r="AD43">
            <v>5240638.8459999999</v>
          </cell>
          <cell r="AE43"/>
          <cell r="AF43">
            <v>1.31</v>
          </cell>
          <cell r="AG43"/>
          <cell r="AH43">
            <v>116697</v>
          </cell>
          <cell r="AI43"/>
          <cell r="AJ43">
            <v>-28587.85</v>
          </cell>
          <cell r="AK43"/>
          <cell r="AL43">
            <v>-10</v>
          </cell>
          <cell r="AM43"/>
          <cell r="AN43">
            <v>-2858.7849999999999</v>
          </cell>
          <cell r="AO43"/>
          <cell r="AP43">
            <v>5325889.2110000001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ProdTrans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G44"/>
          <cell r="H44">
            <v>2203473.2799999998</v>
          </cell>
          <cell r="I44"/>
          <cell r="J44">
            <v>-39469.180000000015</v>
          </cell>
          <cell r="K44"/>
          <cell r="L44">
            <v>2164004.0999999996</v>
          </cell>
          <cell r="M44"/>
          <cell r="N44">
            <v>-39469.180000000015</v>
          </cell>
          <cell r="O44"/>
          <cell r="P44">
            <v>2124534.9199999995</v>
          </cell>
          <cell r="Q44"/>
          <cell r="R44">
            <v>1034382</v>
          </cell>
          <cell r="S44"/>
          <cell r="T44">
            <v>1.85</v>
          </cell>
          <cell r="U44"/>
          <cell r="V44">
            <v>40399</v>
          </cell>
          <cell r="W44"/>
          <cell r="X44">
            <v>-39469.180000000015</v>
          </cell>
          <cell r="Y44"/>
          <cell r="Z44">
            <v>-10</v>
          </cell>
          <cell r="AA44"/>
          <cell r="AB44">
            <v>-3946.9180000000015</v>
          </cell>
          <cell r="AC44"/>
          <cell r="AD44">
            <v>1031364.902</v>
          </cell>
          <cell r="AE44"/>
          <cell r="AF44">
            <v>1.85</v>
          </cell>
          <cell r="AG44"/>
          <cell r="AH44">
            <v>39669</v>
          </cell>
          <cell r="AI44"/>
          <cell r="AJ44">
            <v>-39469.180000000015</v>
          </cell>
          <cell r="AK44"/>
          <cell r="AL44">
            <v>-10</v>
          </cell>
          <cell r="AM44"/>
          <cell r="AN44">
            <v>-3946.9180000000015</v>
          </cell>
          <cell r="AO44"/>
          <cell r="AP44">
            <v>1027617.804</v>
          </cell>
        </row>
        <row r="45">
          <cell r="A45">
            <v>0</v>
          </cell>
          <cell r="B45"/>
          <cell r="C45"/>
          <cell r="D45"/>
          <cell r="E45"/>
          <cell r="F45" t="str">
            <v>TOTAL COLSTRIP</v>
          </cell>
          <cell r="G45"/>
          <cell r="H45">
            <v>219072292.44999999</v>
          </cell>
          <cell r="I45"/>
          <cell r="J45">
            <v>-1895096.29</v>
          </cell>
          <cell r="K45"/>
          <cell r="L45">
            <v>217177196.16</v>
          </cell>
          <cell r="M45"/>
          <cell r="N45">
            <v>-1953566.8699999999</v>
          </cell>
          <cell r="O45"/>
          <cell r="P45">
            <v>215223629.28999999</v>
          </cell>
          <cell r="Q45"/>
          <cell r="R45">
            <v>116503759</v>
          </cell>
          <cell r="S45"/>
          <cell r="T45"/>
          <cell r="U45"/>
          <cell r="V45">
            <v>3316197</v>
          </cell>
          <cell r="W45"/>
          <cell r="X45">
            <v>-1895096.29</v>
          </cell>
          <cell r="Y45"/>
          <cell r="Z45"/>
          <cell r="AA45"/>
          <cell r="AB45">
            <v>-237966.72500000001</v>
          </cell>
          <cell r="AC45"/>
          <cell r="AD45">
            <v>117686892.985</v>
          </cell>
          <cell r="AE45"/>
          <cell r="AF45"/>
          <cell r="AG45"/>
          <cell r="AH45">
            <v>3286178</v>
          </cell>
          <cell r="AI45"/>
          <cell r="AJ45">
            <v>-1953566.8699999999</v>
          </cell>
          <cell r="AK45"/>
          <cell r="AL45"/>
          <cell r="AM45"/>
          <cell r="AN45">
            <v>-245431.8</v>
          </cell>
          <cell r="AO45"/>
          <cell r="AP45">
            <v>118774072.315</v>
          </cell>
        </row>
        <row r="46">
          <cell r="A46">
            <v>0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/>
          <cell r="Y46"/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  <cell r="AP46"/>
        </row>
        <row r="47">
          <cell r="A47">
            <v>0</v>
          </cell>
          <cell r="B47"/>
          <cell r="C47"/>
          <cell r="D47"/>
          <cell r="E47"/>
          <cell r="F47" t="str">
            <v>CRAIG</v>
          </cell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</row>
        <row r="48">
          <cell r="A48" t="str">
            <v xml:space="preserve">311.00 0104         </v>
          </cell>
          <cell r="B48">
            <v>104</v>
          </cell>
          <cell r="C48" t="str">
            <v>ProdTrans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G48"/>
          <cell r="H48">
            <v>36736993.539999999</v>
          </cell>
          <cell r="I48"/>
          <cell r="J48">
            <v>-114694.22000000004</v>
          </cell>
          <cell r="K48"/>
          <cell r="L48">
            <v>36622299.32</v>
          </cell>
          <cell r="M48"/>
          <cell r="N48">
            <v>-118139.12</v>
          </cell>
          <cell r="O48"/>
          <cell r="P48">
            <v>36504160.200000003</v>
          </cell>
          <cell r="Q48"/>
          <cell r="R48">
            <v>21837142</v>
          </cell>
          <cell r="S48"/>
          <cell r="T48">
            <v>2.0299999999999998</v>
          </cell>
          <cell r="U48"/>
          <cell r="V48">
            <v>744597</v>
          </cell>
          <cell r="W48"/>
          <cell r="X48">
            <v>-114694.22000000004</v>
          </cell>
          <cell r="Y48"/>
          <cell r="Z48">
            <v>-30</v>
          </cell>
          <cell r="AA48"/>
          <cell r="AB48">
            <v>-34408.266000000018</v>
          </cell>
          <cell r="AC48"/>
          <cell r="AD48">
            <v>22432636.514000002</v>
          </cell>
          <cell r="AE48"/>
          <cell r="AF48">
            <v>2.0299999999999998</v>
          </cell>
          <cell r="AG48"/>
          <cell r="AH48">
            <v>742234</v>
          </cell>
          <cell r="AI48"/>
          <cell r="AJ48">
            <v>-118139.12</v>
          </cell>
          <cell r="AK48"/>
          <cell r="AL48">
            <v>-30</v>
          </cell>
          <cell r="AM48"/>
          <cell r="AN48">
            <v>-35441.735999999997</v>
          </cell>
          <cell r="AO48"/>
          <cell r="AP48">
            <v>23021289.658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ProdTrans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G49"/>
          <cell r="H49">
            <v>93178559.280000001</v>
          </cell>
          <cell r="I49"/>
          <cell r="J49">
            <v>-972100.15999999992</v>
          </cell>
          <cell r="K49"/>
          <cell r="L49">
            <v>92206459.120000005</v>
          </cell>
          <cell r="M49"/>
          <cell r="N49">
            <v>-995138.40000000014</v>
          </cell>
          <cell r="O49"/>
          <cell r="P49">
            <v>91211320.719999999</v>
          </cell>
          <cell r="Q49"/>
          <cell r="R49">
            <v>45033353</v>
          </cell>
          <cell r="S49"/>
          <cell r="T49">
            <v>2.4500000000000002</v>
          </cell>
          <cell r="U49"/>
          <cell r="V49">
            <v>2270966</v>
          </cell>
          <cell r="W49"/>
          <cell r="X49">
            <v>-972100.15999999992</v>
          </cell>
          <cell r="Y49"/>
          <cell r="Z49">
            <v>-10</v>
          </cell>
          <cell r="AA49"/>
          <cell r="AB49">
            <v>-97210.016000000003</v>
          </cell>
          <cell r="AC49"/>
          <cell r="AD49">
            <v>46235008.824000001</v>
          </cell>
          <cell r="AE49"/>
          <cell r="AF49">
            <v>2.4500000000000002</v>
          </cell>
          <cell r="AG49"/>
          <cell r="AH49">
            <v>2246868</v>
          </cell>
          <cell r="AI49"/>
          <cell r="AJ49">
            <v>-995138.40000000014</v>
          </cell>
          <cell r="AK49"/>
          <cell r="AL49">
            <v>-10</v>
          </cell>
          <cell r="AM49"/>
          <cell r="AN49">
            <v>-99513.840000000026</v>
          </cell>
          <cell r="AO49"/>
          <cell r="AP49">
            <v>47387224.583999999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ProdTrans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G50"/>
          <cell r="H50">
            <v>26345535.329999998</v>
          </cell>
          <cell r="I50"/>
          <cell r="J50">
            <v>-276711.86</v>
          </cell>
          <cell r="K50"/>
          <cell r="L50">
            <v>26068823.469999999</v>
          </cell>
          <cell r="M50"/>
          <cell r="N50">
            <v>-281214.65999999997</v>
          </cell>
          <cell r="O50"/>
          <cell r="P50">
            <v>25787608.809999999</v>
          </cell>
          <cell r="Q50"/>
          <cell r="R50">
            <v>10376414</v>
          </cell>
          <cell r="S50"/>
          <cell r="T50">
            <v>2.4</v>
          </cell>
          <cell r="U50"/>
          <cell r="V50">
            <v>628972</v>
          </cell>
          <cell r="W50"/>
          <cell r="X50">
            <v>-276711.86</v>
          </cell>
          <cell r="Y50"/>
          <cell r="Z50">
            <v>-15</v>
          </cell>
          <cell r="AA50"/>
          <cell r="AB50">
            <v>-41506.779000000002</v>
          </cell>
          <cell r="AC50"/>
          <cell r="AD50">
            <v>10687167.361000001</v>
          </cell>
          <cell r="AE50"/>
          <cell r="AF50">
            <v>2.4</v>
          </cell>
          <cell r="AG50"/>
          <cell r="AH50">
            <v>622277</v>
          </cell>
          <cell r="AI50"/>
          <cell r="AJ50">
            <v>-281214.65999999997</v>
          </cell>
          <cell r="AK50"/>
          <cell r="AL50">
            <v>-15</v>
          </cell>
          <cell r="AM50"/>
          <cell r="AN50">
            <v>-42182.198999999993</v>
          </cell>
          <cell r="AO50"/>
          <cell r="AP50">
            <v>10986047.502000002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ProdTrans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G51"/>
          <cell r="H51">
            <v>16876687.699999999</v>
          </cell>
          <cell r="I51"/>
          <cell r="J51">
            <v>-64810.159999999989</v>
          </cell>
          <cell r="K51"/>
          <cell r="L51">
            <v>16811877.539999999</v>
          </cell>
          <cell r="M51"/>
          <cell r="N51">
            <v>-67567.77999999997</v>
          </cell>
          <cell r="O51"/>
          <cell r="P51">
            <v>16744309.76</v>
          </cell>
          <cell r="Q51"/>
          <cell r="R51">
            <v>10257023</v>
          </cell>
          <cell r="S51"/>
          <cell r="T51">
            <v>1.96</v>
          </cell>
          <cell r="U51"/>
          <cell r="V51">
            <v>330148</v>
          </cell>
          <cell r="W51"/>
          <cell r="X51">
            <v>-64810.159999999989</v>
          </cell>
          <cell r="Y51"/>
          <cell r="Z51">
            <v>-10</v>
          </cell>
          <cell r="AA51"/>
          <cell r="AB51">
            <v>-6481.0159999999987</v>
          </cell>
          <cell r="AC51"/>
          <cell r="AD51">
            <v>10515879.823999999</v>
          </cell>
          <cell r="AE51"/>
          <cell r="AF51">
            <v>1.96</v>
          </cell>
          <cell r="AG51"/>
          <cell r="AH51">
            <v>328851</v>
          </cell>
          <cell r="AI51"/>
          <cell r="AJ51">
            <v>-67567.77999999997</v>
          </cell>
          <cell r="AK51"/>
          <cell r="AL51">
            <v>-10</v>
          </cell>
          <cell r="AM51"/>
          <cell r="AN51">
            <v>-6756.7779999999966</v>
          </cell>
          <cell r="AO51"/>
          <cell r="AP51">
            <v>10770406.265999999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ProdTrans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G52"/>
          <cell r="H52">
            <v>1714396.36</v>
          </cell>
          <cell r="I52"/>
          <cell r="J52">
            <v>-34192.159999999996</v>
          </cell>
          <cell r="K52"/>
          <cell r="L52">
            <v>1680204.2000000002</v>
          </cell>
          <cell r="M52"/>
          <cell r="N52">
            <v>-34192.159999999996</v>
          </cell>
          <cell r="O52"/>
          <cell r="P52">
            <v>1646012.0400000003</v>
          </cell>
          <cell r="Q52"/>
          <cell r="R52">
            <v>896624</v>
          </cell>
          <cell r="S52"/>
          <cell r="T52">
            <v>2.42</v>
          </cell>
          <cell r="U52"/>
          <cell r="V52">
            <v>41075</v>
          </cell>
          <cell r="W52"/>
          <cell r="X52">
            <v>-34192.159999999996</v>
          </cell>
          <cell r="Y52"/>
          <cell r="Z52">
            <v>-10</v>
          </cell>
          <cell r="AA52"/>
          <cell r="AB52">
            <v>-3419.2159999999999</v>
          </cell>
          <cell r="AC52"/>
          <cell r="AD52">
            <v>900087.62399999995</v>
          </cell>
          <cell r="AE52"/>
          <cell r="AF52">
            <v>2.42</v>
          </cell>
          <cell r="AG52"/>
          <cell r="AH52">
            <v>40247</v>
          </cell>
          <cell r="AI52"/>
          <cell r="AJ52">
            <v>-34192.159999999996</v>
          </cell>
          <cell r="AK52"/>
          <cell r="AL52">
            <v>-10</v>
          </cell>
          <cell r="AM52"/>
          <cell r="AN52">
            <v>-3419.2159999999999</v>
          </cell>
          <cell r="AO52"/>
          <cell r="AP52">
            <v>902723.24799999991</v>
          </cell>
        </row>
        <row r="53">
          <cell r="A53">
            <v>0</v>
          </cell>
          <cell r="B53"/>
          <cell r="C53"/>
          <cell r="D53"/>
          <cell r="E53"/>
          <cell r="F53" t="str">
            <v>TOTAL CRAIG</v>
          </cell>
          <cell r="G53"/>
          <cell r="H53">
            <v>174852172.20999998</v>
          </cell>
          <cell r="I53"/>
          <cell r="J53">
            <v>-1462508.5599999996</v>
          </cell>
          <cell r="K53"/>
          <cell r="L53">
            <v>173389663.64999998</v>
          </cell>
          <cell r="M53"/>
          <cell r="N53">
            <v>-1496252.1199999999</v>
          </cell>
          <cell r="O53"/>
          <cell r="P53">
            <v>171893411.52999997</v>
          </cell>
          <cell r="Q53"/>
          <cell r="R53">
            <v>88400556</v>
          </cell>
          <cell r="S53"/>
          <cell r="T53"/>
          <cell r="U53"/>
          <cell r="V53">
            <v>4015758</v>
          </cell>
          <cell r="W53"/>
          <cell r="X53">
            <v>-1462508.5599999996</v>
          </cell>
          <cell r="Y53"/>
          <cell r="Z53"/>
          <cell r="AA53"/>
          <cell r="AB53">
            <v>-183025.29300000001</v>
          </cell>
          <cell r="AC53"/>
          <cell r="AD53">
            <v>90770780.147</v>
          </cell>
          <cell r="AE53"/>
          <cell r="AF53"/>
          <cell r="AG53"/>
          <cell r="AH53">
            <v>3980477</v>
          </cell>
          <cell r="AI53"/>
          <cell r="AJ53">
            <v>-1496252.1199999999</v>
          </cell>
          <cell r="AK53"/>
          <cell r="AL53"/>
          <cell r="AM53"/>
          <cell r="AN53">
            <v>-187313.769</v>
          </cell>
          <cell r="AO53"/>
          <cell r="AP53">
            <v>93067691.258000001</v>
          </cell>
        </row>
        <row r="54">
          <cell r="A54">
            <v>0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/>
          <cell r="Y54"/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</row>
        <row r="55">
          <cell r="A55">
            <v>0</v>
          </cell>
          <cell r="B55"/>
          <cell r="C55"/>
          <cell r="D55"/>
          <cell r="E55"/>
          <cell r="F55" t="str">
            <v>DAVE JOHNSTON</v>
          </cell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</row>
        <row r="56">
          <cell r="A56" t="str">
            <v xml:space="preserve">310.20 0105         </v>
          </cell>
          <cell r="B56">
            <v>105</v>
          </cell>
          <cell r="C56" t="str">
            <v>ProdTrans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G56"/>
          <cell r="H56">
            <v>99970.26</v>
          </cell>
          <cell r="I56"/>
          <cell r="J56">
            <v>0</v>
          </cell>
          <cell r="K56"/>
          <cell r="L56">
            <v>99970.26</v>
          </cell>
          <cell r="M56"/>
          <cell r="N56">
            <v>0</v>
          </cell>
          <cell r="O56"/>
          <cell r="P56">
            <v>99970.26</v>
          </cell>
          <cell r="Q56"/>
          <cell r="R56">
            <v>63605</v>
          </cell>
          <cell r="S56"/>
          <cell r="T56">
            <v>1.77</v>
          </cell>
          <cell r="U56"/>
          <cell r="V56">
            <v>1769</v>
          </cell>
          <cell r="W56"/>
          <cell r="X56">
            <v>0</v>
          </cell>
          <cell r="Y56"/>
          <cell r="Z56">
            <v>0</v>
          </cell>
          <cell r="AA56"/>
          <cell r="AB56">
            <v>0</v>
          </cell>
          <cell r="AC56"/>
          <cell r="AD56">
            <v>65374</v>
          </cell>
          <cell r="AE56"/>
          <cell r="AF56">
            <v>1.77</v>
          </cell>
          <cell r="AG56"/>
          <cell r="AH56">
            <v>1769</v>
          </cell>
          <cell r="AI56"/>
          <cell r="AJ56">
            <v>0</v>
          </cell>
          <cell r="AK56"/>
          <cell r="AL56">
            <v>0</v>
          </cell>
          <cell r="AM56"/>
          <cell r="AN56">
            <v>0</v>
          </cell>
          <cell r="AO56"/>
          <cell r="AP56">
            <v>67143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ProdTrans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G57"/>
          <cell r="H57">
            <v>138592968.06</v>
          </cell>
          <cell r="I57"/>
          <cell r="J57">
            <v>-238106.46999999997</v>
          </cell>
          <cell r="K57"/>
          <cell r="L57">
            <v>138354861.59</v>
          </cell>
          <cell r="M57"/>
          <cell r="N57">
            <v>-246160.03</v>
          </cell>
          <cell r="O57"/>
          <cell r="P57">
            <v>138108701.56</v>
          </cell>
          <cell r="Q57"/>
          <cell r="R57">
            <v>33274404</v>
          </cell>
          <cell r="S57"/>
          <cell r="T57">
            <v>2.77</v>
          </cell>
          <cell r="U57"/>
          <cell r="V57">
            <v>3835727</v>
          </cell>
          <cell r="W57"/>
          <cell r="X57">
            <v>-238106.46999999997</v>
          </cell>
          <cell r="Y57"/>
          <cell r="Z57">
            <v>-30</v>
          </cell>
          <cell r="AA57"/>
          <cell r="AB57">
            <v>-71431.940999999992</v>
          </cell>
          <cell r="AC57"/>
          <cell r="AD57">
            <v>36800592.589000002</v>
          </cell>
          <cell r="AE57"/>
          <cell r="AF57">
            <v>2.77</v>
          </cell>
          <cell r="AG57"/>
          <cell r="AH57">
            <v>3829020</v>
          </cell>
          <cell r="AI57"/>
          <cell r="AJ57">
            <v>-246160.03</v>
          </cell>
          <cell r="AK57"/>
          <cell r="AL57">
            <v>-30</v>
          </cell>
          <cell r="AM57"/>
          <cell r="AN57">
            <v>-73848.009000000005</v>
          </cell>
          <cell r="AO57"/>
          <cell r="AP57">
            <v>40309604.549999997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ProdTrans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G58"/>
          <cell r="H58">
            <v>575213448.22000003</v>
          </cell>
          <cell r="I58"/>
          <cell r="J58">
            <v>-2870894.9199999995</v>
          </cell>
          <cell r="K58"/>
          <cell r="L58">
            <v>572342553.30000007</v>
          </cell>
          <cell r="M58"/>
          <cell r="N58">
            <v>-3017942.85</v>
          </cell>
          <cell r="O58"/>
          <cell r="P58">
            <v>569324610.45000005</v>
          </cell>
          <cell r="Q58"/>
          <cell r="R58">
            <v>153351223</v>
          </cell>
          <cell r="S58"/>
          <cell r="T58">
            <v>2.88</v>
          </cell>
          <cell r="U58"/>
          <cell r="V58">
            <v>16524806</v>
          </cell>
          <cell r="W58"/>
          <cell r="X58">
            <v>-2870894.9199999995</v>
          </cell>
          <cell r="Y58"/>
          <cell r="Z58">
            <v>-10</v>
          </cell>
          <cell r="AA58"/>
          <cell r="AB58">
            <v>-287089.49199999997</v>
          </cell>
          <cell r="AC58"/>
          <cell r="AD58">
            <v>166718044.588</v>
          </cell>
          <cell r="AE58"/>
          <cell r="AF58">
            <v>2.88</v>
          </cell>
          <cell r="AG58"/>
          <cell r="AH58">
            <v>16440007</v>
          </cell>
          <cell r="AI58"/>
          <cell r="AJ58">
            <v>-3017942.85</v>
          </cell>
          <cell r="AK58"/>
          <cell r="AL58">
            <v>-10</v>
          </cell>
          <cell r="AM58"/>
          <cell r="AN58">
            <v>-301794.28499999997</v>
          </cell>
          <cell r="AO58"/>
          <cell r="AP58">
            <v>179838314.45300001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ProdTrans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G59"/>
          <cell r="H59">
            <v>91968161.640000001</v>
          </cell>
          <cell r="I59"/>
          <cell r="J59">
            <v>-864714.89</v>
          </cell>
          <cell r="K59"/>
          <cell r="L59">
            <v>91103446.75</v>
          </cell>
          <cell r="M59"/>
          <cell r="N59">
            <v>-890853.53999999992</v>
          </cell>
          <cell r="O59"/>
          <cell r="P59">
            <v>90212593.209999993</v>
          </cell>
          <cell r="Q59"/>
          <cell r="R59">
            <v>36805513</v>
          </cell>
          <cell r="S59"/>
          <cell r="T59">
            <v>2.87</v>
          </cell>
          <cell r="U59"/>
          <cell r="V59">
            <v>2627078</v>
          </cell>
          <cell r="W59"/>
          <cell r="X59">
            <v>-864714.89</v>
          </cell>
          <cell r="Y59"/>
          <cell r="Z59">
            <v>-15</v>
          </cell>
          <cell r="AA59"/>
          <cell r="AB59">
            <v>-129707.2335</v>
          </cell>
          <cell r="AC59"/>
          <cell r="AD59">
            <v>38438168.876500003</v>
          </cell>
          <cell r="AE59"/>
          <cell r="AF59">
            <v>2.87</v>
          </cell>
          <cell r="AG59"/>
          <cell r="AH59">
            <v>2601885</v>
          </cell>
          <cell r="AI59"/>
          <cell r="AJ59">
            <v>-890853.53999999992</v>
          </cell>
          <cell r="AK59"/>
          <cell r="AL59">
            <v>-15</v>
          </cell>
          <cell r="AM59"/>
          <cell r="AN59">
            <v>-133628.03099999999</v>
          </cell>
          <cell r="AO59"/>
          <cell r="AP59">
            <v>40015572.305500001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ProdTrans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G60"/>
          <cell r="H60">
            <v>53047376.119999997</v>
          </cell>
          <cell r="I60"/>
          <cell r="J60">
            <v>-107681.62999999998</v>
          </cell>
          <cell r="K60"/>
          <cell r="L60">
            <v>52939694.489999995</v>
          </cell>
          <cell r="M60"/>
          <cell r="N60">
            <v>-112573.86999999997</v>
          </cell>
          <cell r="O60"/>
          <cell r="P60">
            <v>52827120.619999997</v>
          </cell>
          <cell r="Q60"/>
          <cell r="R60">
            <v>12322395</v>
          </cell>
          <cell r="S60"/>
          <cell r="T60">
            <v>2.2400000000000002</v>
          </cell>
          <cell r="U60"/>
          <cell r="V60">
            <v>1187055</v>
          </cell>
          <cell r="W60"/>
          <cell r="X60">
            <v>-107681.62999999998</v>
          </cell>
          <cell r="Y60"/>
          <cell r="Z60">
            <v>-10</v>
          </cell>
          <cell r="AA60"/>
          <cell r="AB60">
            <v>-10768.162999999999</v>
          </cell>
          <cell r="AC60"/>
          <cell r="AD60">
            <v>13391000.206999999</v>
          </cell>
          <cell r="AE60"/>
          <cell r="AF60">
            <v>2.2400000000000002</v>
          </cell>
          <cell r="AG60"/>
          <cell r="AH60">
            <v>1184588</v>
          </cell>
          <cell r="AI60"/>
          <cell r="AJ60">
            <v>-112573.86999999997</v>
          </cell>
          <cell r="AK60"/>
          <cell r="AL60">
            <v>-10</v>
          </cell>
          <cell r="AM60"/>
          <cell r="AN60">
            <v>-11257.386999999997</v>
          </cell>
          <cell r="AO60"/>
          <cell r="AP60">
            <v>14451756.949999999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ProdTrans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G61"/>
          <cell r="H61">
            <v>8457617.3599999994</v>
          </cell>
          <cell r="I61"/>
          <cell r="J61">
            <v>-116457.26000000001</v>
          </cell>
          <cell r="K61"/>
          <cell r="L61">
            <v>8341160.0999999996</v>
          </cell>
          <cell r="M61"/>
          <cell r="N61">
            <v>-116457.26000000001</v>
          </cell>
          <cell r="O61"/>
          <cell r="P61">
            <v>8224702.8399999999</v>
          </cell>
          <cell r="Q61"/>
          <cell r="R61">
            <v>1742727</v>
          </cell>
          <cell r="S61"/>
          <cell r="T61">
            <v>4.88</v>
          </cell>
          <cell r="U61"/>
          <cell r="V61">
            <v>409890</v>
          </cell>
          <cell r="W61"/>
          <cell r="X61">
            <v>-116457.26000000001</v>
          </cell>
          <cell r="Y61"/>
          <cell r="Z61">
            <v>-10</v>
          </cell>
          <cell r="AA61"/>
          <cell r="AB61">
            <v>-11645.726000000001</v>
          </cell>
          <cell r="AC61"/>
          <cell r="AD61">
            <v>2024514.014</v>
          </cell>
          <cell r="AE61"/>
          <cell r="AF61">
            <v>4.88</v>
          </cell>
          <cell r="AG61"/>
          <cell r="AH61">
            <v>404207</v>
          </cell>
          <cell r="AI61"/>
          <cell r="AJ61">
            <v>-116457.26000000001</v>
          </cell>
          <cell r="AK61"/>
          <cell r="AL61">
            <v>-10</v>
          </cell>
          <cell r="AM61"/>
          <cell r="AN61">
            <v>-11645.726000000001</v>
          </cell>
          <cell r="AO61"/>
          <cell r="AP61">
            <v>2300618.0279999999</v>
          </cell>
        </row>
        <row r="62">
          <cell r="A62">
            <v>0</v>
          </cell>
          <cell r="B62"/>
          <cell r="C62"/>
          <cell r="D62"/>
          <cell r="E62"/>
          <cell r="F62" t="str">
            <v>TOTAL DAVE JOHNSTON</v>
          </cell>
          <cell r="G62"/>
          <cell r="H62">
            <v>867379541.65999997</v>
          </cell>
          <cell r="I62"/>
          <cell r="J62">
            <v>-4197855.17</v>
          </cell>
          <cell r="K62"/>
          <cell r="L62">
            <v>863181686.49000013</v>
          </cell>
          <cell r="M62"/>
          <cell r="N62">
            <v>-4383987.55</v>
          </cell>
          <cell r="O62"/>
          <cell r="P62">
            <v>858797698.94000006</v>
          </cell>
          <cell r="Q62"/>
          <cell r="R62">
            <v>237559867</v>
          </cell>
          <cell r="S62"/>
          <cell r="T62"/>
          <cell r="U62"/>
          <cell r="V62">
            <v>24586325</v>
          </cell>
          <cell r="W62"/>
          <cell r="X62">
            <v>-4197855.17</v>
          </cell>
          <cell r="Y62"/>
          <cell r="Z62"/>
          <cell r="AA62"/>
          <cell r="AB62">
            <v>-510642.55549999996</v>
          </cell>
          <cell r="AC62"/>
          <cell r="AD62">
            <v>257437694.27449998</v>
          </cell>
          <cell r="AE62"/>
          <cell r="AF62"/>
          <cell r="AG62"/>
          <cell r="AH62">
            <v>24461476</v>
          </cell>
          <cell r="AI62"/>
          <cell r="AJ62">
            <v>-4383987.55</v>
          </cell>
          <cell r="AK62"/>
          <cell r="AL62"/>
          <cell r="AM62"/>
          <cell r="AN62">
            <v>-532173.43799999997</v>
          </cell>
          <cell r="AO62"/>
          <cell r="AP62">
            <v>276983009.28650004</v>
          </cell>
        </row>
        <row r="63">
          <cell r="A63">
            <v>0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</row>
        <row r="64">
          <cell r="A64">
            <v>0</v>
          </cell>
          <cell r="B64"/>
          <cell r="C64"/>
          <cell r="D64"/>
          <cell r="E64"/>
          <cell r="F64" t="str">
            <v>GADSBY</v>
          </cell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</row>
        <row r="65">
          <cell r="A65" t="str">
            <v xml:space="preserve">311.00 0106         </v>
          </cell>
          <cell r="B65">
            <v>106</v>
          </cell>
          <cell r="C65" t="str">
            <v>ProdTrans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G65"/>
          <cell r="H65">
            <v>15268515.08</v>
          </cell>
          <cell r="I65"/>
          <cell r="J65">
            <v>-60189.56</v>
          </cell>
          <cell r="K65"/>
          <cell r="L65">
            <v>15208325.52</v>
          </cell>
          <cell r="M65"/>
          <cell r="N65">
            <v>-61847.72</v>
          </cell>
          <cell r="O65"/>
          <cell r="P65">
            <v>15146477.799999999</v>
          </cell>
          <cell r="Q65"/>
          <cell r="R65">
            <v>15723548</v>
          </cell>
          <cell r="S65"/>
          <cell r="T65">
            <v>1.28</v>
          </cell>
          <cell r="U65"/>
          <cell r="V65">
            <v>195052</v>
          </cell>
          <cell r="W65"/>
          <cell r="X65">
            <v>-60189.56</v>
          </cell>
          <cell r="Y65"/>
          <cell r="Z65">
            <v>-30</v>
          </cell>
          <cell r="AA65"/>
          <cell r="AB65">
            <v>-18056.867999999999</v>
          </cell>
          <cell r="AC65"/>
          <cell r="AD65">
            <v>15840353.571999999</v>
          </cell>
          <cell r="AE65"/>
          <cell r="AF65">
            <v>1.28</v>
          </cell>
          <cell r="AG65"/>
          <cell r="AH65">
            <v>194271</v>
          </cell>
          <cell r="AI65"/>
          <cell r="AJ65">
            <v>-61847.72</v>
          </cell>
          <cell r="AK65"/>
          <cell r="AL65">
            <v>-30</v>
          </cell>
          <cell r="AM65"/>
          <cell r="AN65">
            <v>-18554.316000000003</v>
          </cell>
          <cell r="AO65"/>
          <cell r="AP65">
            <v>15954222.535999998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ProdTrans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G66"/>
          <cell r="H66">
            <v>37464585.539999999</v>
          </cell>
          <cell r="I66"/>
          <cell r="J66">
            <v>-510562.20999999985</v>
          </cell>
          <cell r="K66"/>
          <cell r="L66">
            <v>36954023.329999998</v>
          </cell>
          <cell r="M66"/>
          <cell r="N66">
            <v>-518044.40999999986</v>
          </cell>
          <cell r="O66"/>
          <cell r="P66">
            <v>36435978.920000002</v>
          </cell>
          <cell r="Q66"/>
          <cell r="R66">
            <v>38411429</v>
          </cell>
          <cell r="S66"/>
          <cell r="T66">
            <v>1.36</v>
          </cell>
          <cell r="U66"/>
          <cell r="V66">
            <v>506047</v>
          </cell>
          <cell r="W66"/>
          <cell r="X66">
            <v>-510562.20999999985</v>
          </cell>
          <cell r="Y66"/>
          <cell r="Z66">
            <v>-10</v>
          </cell>
          <cell r="AA66"/>
          <cell r="AB66">
            <v>-51056.22099999999</v>
          </cell>
          <cell r="AC66"/>
          <cell r="AD66">
            <v>38355857.568999998</v>
          </cell>
          <cell r="AE66"/>
          <cell r="AF66">
            <v>1.36</v>
          </cell>
          <cell r="AG66"/>
          <cell r="AH66">
            <v>499052</v>
          </cell>
          <cell r="AI66"/>
          <cell r="AJ66">
            <v>-518044.40999999986</v>
          </cell>
          <cell r="AK66"/>
          <cell r="AL66">
            <v>-10</v>
          </cell>
          <cell r="AM66"/>
          <cell r="AN66">
            <v>-51804.440999999984</v>
          </cell>
          <cell r="AO66"/>
          <cell r="AP66">
            <v>38285060.718000002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ProdTrans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G67"/>
          <cell r="H67">
            <v>18863810.73</v>
          </cell>
          <cell r="I67"/>
          <cell r="J67">
            <v>-351563.44999999995</v>
          </cell>
          <cell r="K67"/>
          <cell r="L67">
            <v>18512247.280000001</v>
          </cell>
          <cell r="M67"/>
          <cell r="N67">
            <v>-351701.93</v>
          </cell>
          <cell r="O67"/>
          <cell r="P67">
            <v>18160545.350000001</v>
          </cell>
          <cell r="Q67"/>
          <cell r="R67">
            <v>19218312</v>
          </cell>
          <cell r="S67"/>
          <cell r="T67">
            <v>1.07</v>
          </cell>
          <cell r="U67"/>
          <cell r="V67">
            <v>199962</v>
          </cell>
          <cell r="W67"/>
          <cell r="X67">
            <v>-351563.44999999995</v>
          </cell>
          <cell r="Y67"/>
          <cell r="Z67">
            <v>-15</v>
          </cell>
          <cell r="AA67"/>
          <cell r="AB67">
            <v>-52734.517499999987</v>
          </cell>
          <cell r="AC67"/>
          <cell r="AD67">
            <v>19013976.032500003</v>
          </cell>
          <cell r="AE67"/>
          <cell r="AF67">
            <v>1.07</v>
          </cell>
          <cell r="AG67"/>
          <cell r="AH67">
            <v>196199</v>
          </cell>
          <cell r="AI67"/>
          <cell r="AJ67">
            <v>-351701.93</v>
          </cell>
          <cell r="AK67"/>
          <cell r="AL67">
            <v>-15</v>
          </cell>
          <cell r="AM67"/>
          <cell r="AN67">
            <v>-52755.289499999999</v>
          </cell>
          <cell r="AO67"/>
          <cell r="AP67">
            <v>18805717.813000001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ProdTrans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G68"/>
          <cell r="H68">
            <v>7862653.5800000001</v>
          </cell>
          <cell r="I68"/>
          <cell r="J68">
            <v>-42519.92000000002</v>
          </cell>
          <cell r="K68"/>
          <cell r="L68">
            <v>7820133.6600000001</v>
          </cell>
          <cell r="M68"/>
          <cell r="N68">
            <v>-44114.3</v>
          </cell>
          <cell r="O68"/>
          <cell r="P68">
            <v>7776019.3600000003</v>
          </cell>
          <cell r="Q68"/>
          <cell r="R68">
            <v>6383412</v>
          </cell>
          <cell r="S68"/>
          <cell r="T68">
            <v>0.97</v>
          </cell>
          <cell r="U68"/>
          <cell r="V68">
            <v>76062</v>
          </cell>
          <cell r="W68"/>
          <cell r="X68">
            <v>-42519.92000000002</v>
          </cell>
          <cell r="Y68"/>
          <cell r="Z68">
            <v>-10</v>
          </cell>
          <cell r="AA68"/>
          <cell r="AB68">
            <v>-4251.992000000002</v>
          </cell>
          <cell r="AC68"/>
          <cell r="AD68">
            <v>6412702.0880000005</v>
          </cell>
          <cell r="AE68"/>
          <cell r="AF68">
            <v>0.97</v>
          </cell>
          <cell r="AG68"/>
          <cell r="AH68">
            <v>75641</v>
          </cell>
          <cell r="AI68"/>
          <cell r="AJ68">
            <v>-44114.3</v>
          </cell>
          <cell r="AK68"/>
          <cell r="AL68">
            <v>-10</v>
          </cell>
          <cell r="AM68"/>
          <cell r="AN68">
            <v>-4411.43</v>
          </cell>
          <cell r="AO68"/>
          <cell r="AP68">
            <v>6439817.3580000009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ProdTrans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G69"/>
          <cell r="H69">
            <v>457978.74</v>
          </cell>
          <cell r="I69"/>
          <cell r="J69">
            <v>-9530.14</v>
          </cell>
          <cell r="K69"/>
          <cell r="L69">
            <v>448448.6</v>
          </cell>
          <cell r="M69"/>
          <cell r="N69">
            <v>-9530.14</v>
          </cell>
          <cell r="O69"/>
          <cell r="P69">
            <v>438918.45999999996</v>
          </cell>
          <cell r="Q69"/>
          <cell r="R69">
            <v>400569</v>
          </cell>
          <cell r="S69"/>
          <cell r="T69">
            <v>3.08</v>
          </cell>
          <cell r="U69"/>
          <cell r="V69">
            <v>13959</v>
          </cell>
          <cell r="W69"/>
          <cell r="X69">
            <v>-9530.14</v>
          </cell>
          <cell r="Y69"/>
          <cell r="Z69">
            <v>-10</v>
          </cell>
          <cell r="AA69"/>
          <cell r="AB69">
            <v>-953.0139999999999</v>
          </cell>
          <cell r="AC69"/>
          <cell r="AD69">
            <v>404044.84599999996</v>
          </cell>
          <cell r="AE69"/>
          <cell r="AF69">
            <v>3.08</v>
          </cell>
          <cell r="AG69"/>
          <cell r="AH69">
            <v>13665</v>
          </cell>
          <cell r="AI69"/>
          <cell r="AJ69">
            <v>-9530.14</v>
          </cell>
          <cell r="AK69"/>
          <cell r="AL69">
            <v>-10</v>
          </cell>
          <cell r="AM69"/>
          <cell r="AN69">
            <v>-953.0139999999999</v>
          </cell>
          <cell r="AO69"/>
          <cell r="AP69">
            <v>407226.69199999992</v>
          </cell>
        </row>
        <row r="70">
          <cell r="A70">
            <v>0</v>
          </cell>
          <cell r="B70"/>
          <cell r="C70"/>
          <cell r="D70"/>
          <cell r="E70"/>
          <cell r="F70" t="str">
            <v>TOTAL GADSBY</v>
          </cell>
          <cell r="G70"/>
          <cell r="H70">
            <v>79917543.669999987</v>
          </cell>
          <cell r="I70"/>
          <cell r="J70">
            <v>-974365.2799999998</v>
          </cell>
          <cell r="K70"/>
          <cell r="L70">
            <v>78943178.389999986</v>
          </cell>
          <cell r="M70"/>
          <cell r="N70">
            <v>-985238.49999999988</v>
          </cell>
          <cell r="O70"/>
          <cell r="P70">
            <v>77957939.889999986</v>
          </cell>
          <cell r="Q70"/>
          <cell r="R70">
            <v>80137270</v>
          </cell>
          <cell r="S70"/>
          <cell r="T70"/>
          <cell r="U70"/>
          <cell r="V70">
            <v>991082</v>
          </cell>
          <cell r="W70"/>
          <cell r="X70">
            <v>-974365.2799999998</v>
          </cell>
          <cell r="Y70"/>
          <cell r="Z70"/>
          <cell r="AA70"/>
          <cell r="AB70">
            <v>-127052.61249999997</v>
          </cell>
          <cell r="AC70"/>
          <cell r="AD70">
            <v>80026934.107500002</v>
          </cell>
          <cell r="AE70"/>
          <cell r="AF70"/>
          <cell r="AG70"/>
          <cell r="AH70">
            <v>978828</v>
          </cell>
          <cell r="AI70"/>
          <cell r="AJ70">
            <v>-985238.49999999988</v>
          </cell>
          <cell r="AK70"/>
          <cell r="AL70"/>
          <cell r="AM70"/>
          <cell r="AN70">
            <v>-128478.49049999999</v>
          </cell>
          <cell r="AO70"/>
          <cell r="AP70">
            <v>79892045.116999999</v>
          </cell>
        </row>
        <row r="71">
          <cell r="A71">
            <v>0</v>
          </cell>
          <cell r="B71"/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/>
          <cell r="AE71"/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</row>
        <row r="72">
          <cell r="A72">
            <v>0</v>
          </cell>
          <cell r="B72"/>
          <cell r="C72"/>
          <cell r="D72"/>
          <cell r="E72"/>
          <cell r="F72" t="str">
            <v>HAYDEN</v>
          </cell>
          <cell r="G72"/>
          <cell r="H72"/>
          <cell r="I72"/>
          <cell r="J72"/>
          <cell r="K72"/>
          <cell r="L72"/>
          <cell r="M72"/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/>
          <cell r="AE72"/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</row>
        <row r="73">
          <cell r="A73" t="str">
            <v xml:space="preserve">311.00 0107         </v>
          </cell>
          <cell r="B73">
            <v>107</v>
          </cell>
          <cell r="C73" t="str">
            <v>ProdTrans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G73"/>
          <cell r="H73">
            <v>17564004.789999999</v>
          </cell>
          <cell r="I73"/>
          <cell r="J73">
            <v>-32999.49</v>
          </cell>
          <cell r="K73"/>
          <cell r="L73">
            <v>17531005.300000001</v>
          </cell>
          <cell r="M73"/>
          <cell r="N73">
            <v>-34067.390000000007</v>
          </cell>
          <cell r="O73"/>
          <cell r="P73">
            <v>17496937.91</v>
          </cell>
          <cell r="Q73"/>
          <cell r="R73">
            <v>4268155</v>
          </cell>
          <cell r="S73"/>
          <cell r="T73">
            <v>1.94</v>
          </cell>
          <cell r="U73"/>
          <cell r="V73">
            <v>340422</v>
          </cell>
          <cell r="W73"/>
          <cell r="X73">
            <v>-32999.49</v>
          </cell>
          <cell r="Y73"/>
          <cell r="Z73">
            <v>-30</v>
          </cell>
          <cell r="AA73"/>
          <cell r="AB73">
            <v>-9899.8469999999998</v>
          </cell>
          <cell r="AC73"/>
          <cell r="AD73">
            <v>4565677.6629999997</v>
          </cell>
          <cell r="AE73"/>
          <cell r="AF73">
            <v>1.94</v>
          </cell>
          <cell r="AG73"/>
          <cell r="AH73">
            <v>339771</v>
          </cell>
          <cell r="AI73"/>
          <cell r="AJ73">
            <v>-34067.390000000007</v>
          </cell>
          <cell r="AK73"/>
          <cell r="AL73">
            <v>-30</v>
          </cell>
          <cell r="AM73"/>
          <cell r="AN73">
            <v>-10220.217000000002</v>
          </cell>
          <cell r="AO73"/>
          <cell r="AP73">
            <v>4861161.0559999999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ProdTrans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G74"/>
          <cell r="H74">
            <v>52104183.170000002</v>
          </cell>
          <cell r="I74"/>
          <cell r="J74">
            <v>-451740.52</v>
          </cell>
          <cell r="K74"/>
          <cell r="L74">
            <v>51652442.649999999</v>
          </cell>
          <cell r="M74"/>
          <cell r="N74">
            <v>-468279.97</v>
          </cell>
          <cell r="O74"/>
          <cell r="P74">
            <v>51184162.68</v>
          </cell>
          <cell r="Q74"/>
          <cell r="R74">
            <v>28185580</v>
          </cell>
          <cell r="S74"/>
          <cell r="T74">
            <v>2.72</v>
          </cell>
          <cell r="U74"/>
          <cell r="V74">
            <v>1411090</v>
          </cell>
          <cell r="W74"/>
          <cell r="X74">
            <v>-451740.52</v>
          </cell>
          <cell r="Y74"/>
          <cell r="Z74">
            <v>-10</v>
          </cell>
          <cell r="AA74"/>
          <cell r="AB74">
            <v>-45174.052000000003</v>
          </cell>
          <cell r="AC74"/>
          <cell r="AD74">
            <v>29099755.427999999</v>
          </cell>
          <cell r="AE74"/>
          <cell r="AF74">
            <v>2.72</v>
          </cell>
          <cell r="AG74"/>
          <cell r="AH74">
            <v>1398578</v>
          </cell>
          <cell r="AI74"/>
          <cell r="AJ74">
            <v>-468279.97</v>
          </cell>
          <cell r="AK74"/>
          <cell r="AL74">
            <v>-10</v>
          </cell>
          <cell r="AM74"/>
          <cell r="AN74">
            <v>-46827.996999999996</v>
          </cell>
          <cell r="AO74"/>
          <cell r="AP74">
            <v>29983225.460999999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ProdTrans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G75"/>
          <cell r="H75">
            <v>7979216.1900000004</v>
          </cell>
          <cell r="I75"/>
          <cell r="J75">
            <v>-94961.760000000009</v>
          </cell>
          <cell r="K75"/>
          <cell r="L75">
            <v>7884254.4300000006</v>
          </cell>
          <cell r="M75"/>
          <cell r="N75">
            <v>-96524.98000000001</v>
          </cell>
          <cell r="O75"/>
          <cell r="P75">
            <v>7787729.4500000002</v>
          </cell>
          <cell r="Q75"/>
          <cell r="R75">
            <v>4140125</v>
          </cell>
          <cell r="S75"/>
          <cell r="T75">
            <v>2.1800000000000002</v>
          </cell>
          <cell r="U75"/>
          <cell r="V75">
            <v>172912</v>
          </cell>
          <cell r="W75"/>
          <cell r="X75">
            <v>-94961.760000000009</v>
          </cell>
          <cell r="Y75"/>
          <cell r="Z75">
            <v>-15</v>
          </cell>
          <cell r="AA75"/>
          <cell r="AB75">
            <v>-14244.264000000001</v>
          </cell>
          <cell r="AC75"/>
          <cell r="AD75">
            <v>4203830.9759999998</v>
          </cell>
          <cell r="AE75"/>
          <cell r="AF75">
            <v>2.1800000000000002</v>
          </cell>
          <cell r="AG75"/>
          <cell r="AH75">
            <v>170825</v>
          </cell>
          <cell r="AI75"/>
          <cell r="AJ75">
            <v>-96524.98000000001</v>
          </cell>
          <cell r="AK75"/>
          <cell r="AL75">
            <v>-15</v>
          </cell>
          <cell r="AM75"/>
          <cell r="AN75">
            <v>-14478.747000000001</v>
          </cell>
          <cell r="AO75"/>
          <cell r="AP75">
            <v>4263652.2489999989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ProdTrans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G76"/>
          <cell r="H76">
            <v>2532418.13</v>
          </cell>
          <cell r="I76"/>
          <cell r="J76">
            <v>-12877.410000000002</v>
          </cell>
          <cell r="K76"/>
          <cell r="L76">
            <v>2519540.7199999997</v>
          </cell>
          <cell r="M76"/>
          <cell r="N76">
            <v>-13390.240000000002</v>
          </cell>
          <cell r="O76"/>
          <cell r="P76">
            <v>2506150.4799999995</v>
          </cell>
          <cell r="Q76"/>
          <cell r="R76">
            <v>1839935</v>
          </cell>
          <cell r="S76"/>
          <cell r="T76">
            <v>1.73</v>
          </cell>
          <cell r="U76"/>
          <cell r="V76">
            <v>43699</v>
          </cell>
          <cell r="W76"/>
          <cell r="X76">
            <v>-12877.410000000002</v>
          </cell>
          <cell r="Y76"/>
          <cell r="Z76">
            <v>-10</v>
          </cell>
          <cell r="AA76"/>
          <cell r="AB76">
            <v>-1287.7410000000002</v>
          </cell>
          <cell r="AC76"/>
          <cell r="AD76">
            <v>1869468.8490000002</v>
          </cell>
          <cell r="AE76"/>
          <cell r="AF76">
            <v>1.73</v>
          </cell>
          <cell r="AG76"/>
          <cell r="AH76">
            <v>43472</v>
          </cell>
          <cell r="AI76"/>
          <cell r="AJ76">
            <v>-13390.240000000002</v>
          </cell>
          <cell r="AK76"/>
          <cell r="AL76">
            <v>-10</v>
          </cell>
          <cell r="AM76"/>
          <cell r="AN76">
            <v>-1339.0240000000003</v>
          </cell>
          <cell r="AO76"/>
          <cell r="AP76">
            <v>1898211.5850000002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ProdTrans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G77"/>
          <cell r="H77">
            <v>1204187.6200000001</v>
          </cell>
          <cell r="I77"/>
          <cell r="J77">
            <v>-23200.519999999997</v>
          </cell>
          <cell r="K77"/>
          <cell r="L77">
            <v>1180987.1000000001</v>
          </cell>
          <cell r="M77"/>
          <cell r="N77">
            <v>-23200.53</v>
          </cell>
          <cell r="O77"/>
          <cell r="P77">
            <v>1157786.57</v>
          </cell>
          <cell r="Q77"/>
          <cell r="R77">
            <v>678648</v>
          </cell>
          <cell r="S77"/>
          <cell r="T77">
            <v>2.46</v>
          </cell>
          <cell r="U77"/>
          <cell r="V77">
            <v>29338</v>
          </cell>
          <cell r="W77"/>
          <cell r="X77">
            <v>-23200.519999999997</v>
          </cell>
          <cell r="Y77"/>
          <cell r="Z77">
            <v>-10</v>
          </cell>
          <cell r="AA77"/>
          <cell r="AB77">
            <v>-2320.0519999999997</v>
          </cell>
          <cell r="AC77"/>
          <cell r="AD77">
            <v>682465.42799999996</v>
          </cell>
          <cell r="AE77"/>
          <cell r="AF77">
            <v>2.46</v>
          </cell>
          <cell r="AG77"/>
          <cell r="AH77">
            <v>28767</v>
          </cell>
          <cell r="AI77"/>
          <cell r="AJ77">
            <v>-23200.53</v>
          </cell>
          <cell r="AK77"/>
          <cell r="AL77">
            <v>-10</v>
          </cell>
          <cell r="AM77"/>
          <cell r="AN77">
            <v>-2320.0529999999999</v>
          </cell>
          <cell r="AO77"/>
          <cell r="AP77">
            <v>685711.84499999997</v>
          </cell>
        </row>
        <row r="78">
          <cell r="A78">
            <v>0</v>
          </cell>
          <cell r="B78"/>
          <cell r="C78"/>
          <cell r="D78"/>
          <cell r="E78"/>
          <cell r="F78" t="str">
            <v>TOTAL HAYDEN</v>
          </cell>
          <cell r="G78"/>
          <cell r="H78">
            <v>81384009.900000006</v>
          </cell>
          <cell r="I78"/>
          <cell r="J78">
            <v>-615779.70000000007</v>
          </cell>
          <cell r="K78"/>
          <cell r="L78">
            <v>80768230.200000003</v>
          </cell>
          <cell r="M78"/>
          <cell r="N78">
            <v>-635463.11</v>
          </cell>
          <cell r="O78"/>
          <cell r="P78">
            <v>80132767.090000004</v>
          </cell>
          <cell r="Q78"/>
          <cell r="R78">
            <v>39112443</v>
          </cell>
          <cell r="S78"/>
          <cell r="T78"/>
          <cell r="U78"/>
          <cell r="V78">
            <v>1997461</v>
          </cell>
          <cell r="W78"/>
          <cell r="X78">
            <v>-615779.70000000007</v>
          </cell>
          <cell r="Y78"/>
          <cell r="Z78"/>
          <cell r="AA78"/>
          <cell r="AB78">
            <v>-72925.955999999991</v>
          </cell>
          <cell r="AC78"/>
          <cell r="AD78">
            <v>40421198.344000004</v>
          </cell>
          <cell r="AE78"/>
          <cell r="AF78"/>
          <cell r="AG78"/>
          <cell r="AH78">
            <v>1981413</v>
          </cell>
          <cell r="AI78"/>
          <cell r="AJ78">
            <v>-635463.11</v>
          </cell>
          <cell r="AK78"/>
          <cell r="AL78"/>
          <cell r="AM78"/>
          <cell r="AN78">
            <v>-75186.038</v>
          </cell>
          <cell r="AO78"/>
          <cell r="AP78">
            <v>41691962.195999995</v>
          </cell>
        </row>
        <row r="79">
          <cell r="A79">
            <v>0</v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</row>
        <row r="80">
          <cell r="A80">
            <v>0</v>
          </cell>
          <cell r="B80"/>
          <cell r="C80"/>
          <cell r="D80"/>
          <cell r="E80"/>
          <cell r="F80" t="str">
            <v>HUNTER</v>
          </cell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</row>
        <row r="81">
          <cell r="A81" t="str">
            <v xml:space="preserve">310.20 0108         </v>
          </cell>
          <cell r="B81">
            <v>108</v>
          </cell>
          <cell r="C81" t="str">
            <v>ProdTrans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G81"/>
          <cell r="H81">
            <v>246337.54</v>
          </cell>
          <cell r="I81"/>
          <cell r="J81">
            <v>0</v>
          </cell>
          <cell r="K81"/>
          <cell r="L81">
            <v>246337.54</v>
          </cell>
          <cell r="M81"/>
          <cell r="N81">
            <v>0</v>
          </cell>
          <cell r="O81"/>
          <cell r="P81">
            <v>246337.54</v>
          </cell>
          <cell r="Q81"/>
          <cell r="R81">
            <v>129260</v>
          </cell>
          <cell r="S81"/>
          <cell r="T81">
            <v>1.29</v>
          </cell>
          <cell r="U81"/>
          <cell r="V81">
            <v>3178</v>
          </cell>
          <cell r="W81"/>
          <cell r="X81">
            <v>0</v>
          </cell>
          <cell r="Y81"/>
          <cell r="Z81">
            <v>0</v>
          </cell>
          <cell r="AA81"/>
          <cell r="AB81">
            <v>0</v>
          </cell>
          <cell r="AC81"/>
          <cell r="AD81">
            <v>132438</v>
          </cell>
          <cell r="AE81"/>
          <cell r="AF81">
            <v>1.29</v>
          </cell>
          <cell r="AG81"/>
          <cell r="AH81">
            <v>3178</v>
          </cell>
          <cell r="AI81"/>
          <cell r="AJ81">
            <v>0</v>
          </cell>
          <cell r="AK81"/>
          <cell r="AL81">
            <v>0</v>
          </cell>
          <cell r="AM81"/>
          <cell r="AN81">
            <v>0</v>
          </cell>
          <cell r="AO81"/>
          <cell r="AP81">
            <v>135616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ProdTrans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G82"/>
          <cell r="H82">
            <v>206941130.49000001</v>
          </cell>
          <cell r="I82"/>
          <cell r="J82">
            <v>-617685.29000000015</v>
          </cell>
          <cell r="K82"/>
          <cell r="L82">
            <v>206323445.20000002</v>
          </cell>
          <cell r="M82"/>
          <cell r="N82">
            <v>-636405.47999999986</v>
          </cell>
          <cell r="O82"/>
          <cell r="P82">
            <v>205687039.72000003</v>
          </cell>
          <cell r="Q82"/>
          <cell r="R82">
            <v>112578914</v>
          </cell>
          <cell r="S82"/>
          <cell r="T82">
            <v>1.51</v>
          </cell>
          <cell r="U82"/>
          <cell r="V82">
            <v>3120148</v>
          </cell>
          <cell r="W82"/>
          <cell r="X82">
            <v>-617685.29000000015</v>
          </cell>
          <cell r="Y82"/>
          <cell r="Z82">
            <v>-30</v>
          </cell>
          <cell r="AA82"/>
          <cell r="AB82">
            <v>-185305.58700000003</v>
          </cell>
          <cell r="AC82"/>
          <cell r="AD82">
            <v>114896071.123</v>
          </cell>
          <cell r="AE82"/>
          <cell r="AF82">
            <v>1.51</v>
          </cell>
          <cell r="AG82"/>
          <cell r="AH82">
            <v>3110679</v>
          </cell>
          <cell r="AI82"/>
          <cell r="AJ82">
            <v>-636405.47999999986</v>
          </cell>
          <cell r="AK82"/>
          <cell r="AL82">
            <v>-30</v>
          </cell>
          <cell r="AM82"/>
          <cell r="AN82">
            <v>-190921.64399999994</v>
          </cell>
          <cell r="AO82"/>
          <cell r="AP82">
            <v>117179422.999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ProdTrans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G83"/>
          <cell r="H83">
            <v>632231547.27999997</v>
          </cell>
          <cell r="I83"/>
          <cell r="J83">
            <v>-5625583.3800000008</v>
          </cell>
          <cell r="K83"/>
          <cell r="L83">
            <v>626605963.89999998</v>
          </cell>
          <cell r="M83"/>
          <cell r="N83">
            <v>-5792087.2299999995</v>
          </cell>
          <cell r="O83"/>
          <cell r="P83">
            <v>620813876.66999996</v>
          </cell>
          <cell r="Q83"/>
          <cell r="R83">
            <v>236747622</v>
          </cell>
          <cell r="S83"/>
          <cell r="T83">
            <v>1.83</v>
          </cell>
          <cell r="U83"/>
          <cell r="V83">
            <v>11518363</v>
          </cell>
          <cell r="W83"/>
          <cell r="X83">
            <v>-5625583.3800000008</v>
          </cell>
          <cell r="Y83"/>
          <cell r="Z83">
            <v>-10</v>
          </cell>
          <cell r="AA83"/>
          <cell r="AB83">
            <v>-562558.33800000011</v>
          </cell>
          <cell r="AC83"/>
          <cell r="AD83">
            <v>242077843.28200001</v>
          </cell>
          <cell r="AE83"/>
          <cell r="AF83">
            <v>1.83</v>
          </cell>
          <cell r="AG83"/>
          <cell r="AH83">
            <v>11413892</v>
          </cell>
          <cell r="AI83"/>
          <cell r="AJ83">
            <v>-5792087.2299999995</v>
          </cell>
          <cell r="AK83"/>
          <cell r="AL83">
            <v>-10</v>
          </cell>
          <cell r="AM83"/>
          <cell r="AN83">
            <v>-579208.723</v>
          </cell>
          <cell r="AO83"/>
          <cell r="AP83">
            <v>247120439.32900003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ProdTrans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G84"/>
          <cell r="H84">
            <v>189228621.09999999</v>
          </cell>
          <cell r="I84"/>
          <cell r="J84">
            <v>-1453660.1600000001</v>
          </cell>
          <cell r="K84"/>
          <cell r="L84">
            <v>187774960.94</v>
          </cell>
          <cell r="M84"/>
          <cell r="N84">
            <v>-1513503.9399999997</v>
          </cell>
          <cell r="O84"/>
          <cell r="P84">
            <v>186261457</v>
          </cell>
          <cell r="Q84"/>
          <cell r="R84">
            <v>57761424</v>
          </cell>
          <cell r="S84"/>
          <cell r="T84">
            <v>2.2599999999999998</v>
          </cell>
          <cell r="U84"/>
          <cell r="V84">
            <v>4260140</v>
          </cell>
          <cell r="W84"/>
          <cell r="X84">
            <v>-1453660.1600000001</v>
          </cell>
          <cell r="Y84"/>
          <cell r="Z84">
            <v>-15</v>
          </cell>
          <cell r="AA84"/>
          <cell r="AB84">
            <v>-218049.02400000003</v>
          </cell>
          <cell r="AC84"/>
          <cell r="AD84">
            <v>60349854.816000007</v>
          </cell>
          <cell r="AE84"/>
          <cell r="AF84">
            <v>2.2599999999999998</v>
          </cell>
          <cell r="AG84"/>
          <cell r="AH84">
            <v>4226612</v>
          </cell>
          <cell r="AI84"/>
          <cell r="AJ84">
            <v>-1513503.9399999997</v>
          </cell>
          <cell r="AK84"/>
          <cell r="AL84">
            <v>-15</v>
          </cell>
          <cell r="AM84"/>
          <cell r="AN84">
            <v>-227025.59099999993</v>
          </cell>
          <cell r="AO84"/>
          <cell r="AP84">
            <v>62835937.285000011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ProdTrans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G85"/>
          <cell r="H85">
            <v>98505362.329999998</v>
          </cell>
          <cell r="I85"/>
          <cell r="J85">
            <v>-339546.5</v>
          </cell>
          <cell r="K85"/>
          <cell r="L85">
            <v>98165815.829999998</v>
          </cell>
          <cell r="M85"/>
          <cell r="N85">
            <v>-355139.13999999996</v>
          </cell>
          <cell r="O85"/>
          <cell r="P85">
            <v>97810676.689999998</v>
          </cell>
          <cell r="Q85"/>
          <cell r="R85">
            <v>52502381</v>
          </cell>
          <cell r="S85"/>
          <cell r="T85">
            <v>1.49</v>
          </cell>
          <cell r="U85"/>
          <cell r="V85">
            <v>1465200</v>
          </cell>
          <cell r="W85"/>
          <cell r="X85">
            <v>-339546.5</v>
          </cell>
          <cell r="Y85"/>
          <cell r="Z85">
            <v>-10</v>
          </cell>
          <cell r="AA85"/>
          <cell r="AB85">
            <v>-33954.65</v>
          </cell>
          <cell r="AC85"/>
          <cell r="AD85">
            <v>53594079.850000001</v>
          </cell>
          <cell r="AE85"/>
          <cell r="AF85">
            <v>1.49</v>
          </cell>
          <cell r="AG85"/>
          <cell r="AH85">
            <v>1460025</v>
          </cell>
          <cell r="AI85"/>
          <cell r="AJ85">
            <v>-355139.13999999996</v>
          </cell>
          <cell r="AK85"/>
          <cell r="AL85">
            <v>-10</v>
          </cell>
          <cell r="AM85"/>
          <cell r="AN85">
            <v>-35513.913999999997</v>
          </cell>
          <cell r="AO85"/>
          <cell r="AP85">
            <v>54663451.796000004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ProdTrans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G86"/>
          <cell r="H86">
            <v>3645567.81</v>
          </cell>
          <cell r="I86"/>
          <cell r="J86">
            <v>-69221.059999999983</v>
          </cell>
          <cell r="K86"/>
          <cell r="L86">
            <v>3576346.75</v>
          </cell>
          <cell r="M86"/>
          <cell r="N86">
            <v>-69221.059999999983</v>
          </cell>
          <cell r="O86"/>
          <cell r="P86">
            <v>3507125.69</v>
          </cell>
          <cell r="Q86"/>
          <cell r="R86">
            <v>1606519</v>
          </cell>
          <cell r="S86"/>
          <cell r="T86">
            <v>1.94</v>
          </cell>
          <cell r="U86"/>
          <cell r="V86">
            <v>70053</v>
          </cell>
          <cell r="W86"/>
          <cell r="X86">
            <v>-69221.059999999983</v>
          </cell>
          <cell r="Y86"/>
          <cell r="Z86">
            <v>-10</v>
          </cell>
          <cell r="AA86"/>
          <cell r="AB86">
            <v>-6922.1059999999989</v>
          </cell>
          <cell r="AC86"/>
          <cell r="AD86">
            <v>1600428.834</v>
          </cell>
          <cell r="AE86"/>
          <cell r="AF86">
            <v>1.94</v>
          </cell>
          <cell r="AG86"/>
          <cell r="AH86">
            <v>68710</v>
          </cell>
          <cell r="AI86"/>
          <cell r="AJ86">
            <v>-69221.059999999983</v>
          </cell>
          <cell r="AK86"/>
          <cell r="AL86">
            <v>-10</v>
          </cell>
          <cell r="AM86"/>
          <cell r="AN86">
            <v>-6922.1059999999989</v>
          </cell>
          <cell r="AO86"/>
          <cell r="AP86">
            <v>1592995.6680000001</v>
          </cell>
        </row>
        <row r="87">
          <cell r="A87">
            <v>0</v>
          </cell>
          <cell r="B87"/>
          <cell r="C87"/>
          <cell r="D87"/>
          <cell r="E87"/>
          <cell r="F87" t="str">
            <v>TOTAL HUNTER</v>
          </cell>
          <cell r="G87"/>
          <cell r="H87">
            <v>1130798566.55</v>
          </cell>
          <cell r="I87"/>
          <cell r="J87">
            <v>-8105696.3900000006</v>
          </cell>
          <cell r="K87"/>
          <cell r="L87">
            <v>1122692870.1599998</v>
          </cell>
          <cell r="M87"/>
          <cell r="N87">
            <v>-8366356.8499999978</v>
          </cell>
          <cell r="O87"/>
          <cell r="P87">
            <v>1114326513.3099999</v>
          </cell>
          <cell r="Q87"/>
          <cell r="R87">
            <v>461326120</v>
          </cell>
          <cell r="S87"/>
          <cell r="T87"/>
          <cell r="U87"/>
          <cell r="V87">
            <v>20437082</v>
          </cell>
          <cell r="W87"/>
          <cell r="X87">
            <v>-8105696.3900000006</v>
          </cell>
          <cell r="Y87"/>
          <cell r="Z87"/>
          <cell r="AA87"/>
          <cell r="AB87">
            <v>-1006789.7050000003</v>
          </cell>
          <cell r="AC87"/>
          <cell r="AD87">
            <v>472650715.90499997</v>
          </cell>
          <cell r="AE87"/>
          <cell r="AF87"/>
          <cell r="AG87"/>
          <cell r="AH87">
            <v>20283096</v>
          </cell>
          <cell r="AI87"/>
          <cell r="AJ87">
            <v>-8366356.8499999978</v>
          </cell>
          <cell r="AK87"/>
          <cell r="AL87"/>
          <cell r="AM87"/>
          <cell r="AN87">
            <v>-1039591.9779999999</v>
          </cell>
          <cell r="AO87"/>
          <cell r="AP87">
            <v>483527863.07700002</v>
          </cell>
        </row>
        <row r="88">
          <cell r="A88">
            <v>0</v>
          </cell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</row>
        <row r="89">
          <cell r="A89">
            <v>0</v>
          </cell>
          <cell r="B89"/>
          <cell r="C89"/>
          <cell r="D89"/>
          <cell r="E89"/>
          <cell r="F89" t="str">
            <v>HUNTINGTON</v>
          </cell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</row>
        <row r="90">
          <cell r="A90" t="str">
            <v xml:space="preserve">311.00 0109         </v>
          </cell>
          <cell r="B90">
            <v>109</v>
          </cell>
          <cell r="C90" t="str">
            <v>ProdTrans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G90"/>
          <cell r="H90">
            <v>116716543.27</v>
          </cell>
          <cell r="I90"/>
          <cell r="J90">
            <v>-355506.82000000018</v>
          </cell>
          <cell r="K90"/>
          <cell r="L90">
            <v>116361036.45</v>
          </cell>
          <cell r="M90"/>
          <cell r="N90">
            <v>-366164.66000000009</v>
          </cell>
          <cell r="O90"/>
          <cell r="P90">
            <v>115994871.79000001</v>
          </cell>
          <cell r="Q90"/>
          <cell r="R90">
            <v>59563288</v>
          </cell>
          <cell r="S90"/>
          <cell r="T90">
            <v>1.77</v>
          </cell>
          <cell r="U90"/>
          <cell r="V90">
            <v>2062737</v>
          </cell>
          <cell r="W90"/>
          <cell r="X90">
            <v>-355506.82000000018</v>
          </cell>
          <cell r="Y90"/>
          <cell r="Z90">
            <v>-30</v>
          </cell>
          <cell r="AA90"/>
          <cell r="AB90">
            <v>-106652.04600000005</v>
          </cell>
          <cell r="AC90"/>
          <cell r="AD90">
            <v>61163866.134000003</v>
          </cell>
          <cell r="AE90"/>
          <cell r="AF90">
            <v>1.77</v>
          </cell>
          <cell r="AG90"/>
          <cell r="AH90">
            <v>2056350</v>
          </cell>
          <cell r="AI90"/>
          <cell r="AJ90">
            <v>-366164.66000000009</v>
          </cell>
          <cell r="AK90"/>
          <cell r="AL90">
            <v>-30</v>
          </cell>
          <cell r="AM90"/>
          <cell r="AN90">
            <v>-109849.39800000003</v>
          </cell>
          <cell r="AO90"/>
          <cell r="AP90">
            <v>62744202.076000005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ProdTrans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G91"/>
          <cell r="H91">
            <v>527118936.17000002</v>
          </cell>
          <cell r="I91"/>
          <cell r="J91">
            <v>-2542103.7700000009</v>
          </cell>
          <cell r="K91"/>
          <cell r="L91">
            <v>524576832.40000004</v>
          </cell>
          <cell r="M91"/>
          <cell r="N91">
            <v>-2677494.62</v>
          </cell>
          <cell r="O91"/>
          <cell r="P91">
            <v>521899337.78000003</v>
          </cell>
          <cell r="Q91"/>
          <cell r="R91">
            <v>124574585</v>
          </cell>
          <cell r="S91"/>
          <cell r="T91">
            <v>2.63</v>
          </cell>
          <cell r="U91"/>
          <cell r="V91">
            <v>13829799</v>
          </cell>
          <cell r="W91"/>
          <cell r="X91">
            <v>-2542103.7700000009</v>
          </cell>
          <cell r="Y91"/>
          <cell r="Z91">
            <v>-10</v>
          </cell>
          <cell r="AA91"/>
          <cell r="AB91">
            <v>-254210.37700000009</v>
          </cell>
          <cell r="AC91"/>
          <cell r="AD91">
            <v>135608069.85299999</v>
          </cell>
          <cell r="AE91"/>
          <cell r="AF91">
            <v>2.63</v>
          </cell>
          <cell r="AG91"/>
          <cell r="AH91">
            <v>13761162</v>
          </cell>
          <cell r="AI91"/>
          <cell r="AJ91">
            <v>-2677494.62</v>
          </cell>
          <cell r="AK91"/>
          <cell r="AL91">
            <v>-10</v>
          </cell>
          <cell r="AM91"/>
          <cell r="AN91">
            <v>-267749.46200000006</v>
          </cell>
          <cell r="AO91"/>
          <cell r="AP91">
            <v>146423987.77099997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ProdTrans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G92"/>
          <cell r="H92">
            <v>122867593.25</v>
          </cell>
          <cell r="I92"/>
          <cell r="J92">
            <v>-973763.61000000034</v>
          </cell>
          <cell r="K92"/>
          <cell r="L92">
            <v>121893829.64</v>
          </cell>
          <cell r="M92"/>
          <cell r="N92">
            <v>-1010005.2200000003</v>
          </cell>
          <cell r="O92"/>
          <cell r="P92">
            <v>120883824.42</v>
          </cell>
          <cell r="Q92"/>
          <cell r="R92">
            <v>39389991</v>
          </cell>
          <cell r="S92"/>
          <cell r="T92">
            <v>2.5299999999999998</v>
          </cell>
          <cell r="U92"/>
          <cell r="V92">
            <v>3096232</v>
          </cell>
          <cell r="W92"/>
          <cell r="X92">
            <v>-973763.61000000034</v>
          </cell>
          <cell r="Y92"/>
          <cell r="Z92">
            <v>-15</v>
          </cell>
          <cell r="AA92"/>
          <cell r="AB92">
            <v>-146064.54150000005</v>
          </cell>
          <cell r="AC92"/>
          <cell r="AD92">
            <v>41366394.848499998</v>
          </cell>
          <cell r="AE92"/>
          <cell r="AF92">
            <v>2.5299999999999998</v>
          </cell>
          <cell r="AG92"/>
          <cell r="AH92">
            <v>3071137</v>
          </cell>
          <cell r="AI92"/>
          <cell r="AJ92">
            <v>-1010005.2200000003</v>
          </cell>
          <cell r="AK92"/>
          <cell r="AL92">
            <v>-15</v>
          </cell>
          <cell r="AM92"/>
          <cell r="AN92">
            <v>-151500.78300000005</v>
          </cell>
          <cell r="AO92"/>
          <cell r="AP92">
            <v>43276025.8455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ProdTrans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G93"/>
          <cell r="H93">
            <v>46421368.829999998</v>
          </cell>
          <cell r="I93"/>
          <cell r="J93">
            <v>-135428.10000000003</v>
          </cell>
          <cell r="K93"/>
          <cell r="L93">
            <v>46285940.729999997</v>
          </cell>
          <cell r="M93"/>
          <cell r="N93">
            <v>-141266.82</v>
          </cell>
          <cell r="O93"/>
          <cell r="P93">
            <v>46144673.909999996</v>
          </cell>
          <cell r="Q93"/>
          <cell r="R93">
            <v>19034731</v>
          </cell>
          <cell r="S93"/>
          <cell r="T93">
            <v>1.81</v>
          </cell>
          <cell r="U93"/>
          <cell r="V93">
            <v>839001</v>
          </cell>
          <cell r="W93"/>
          <cell r="X93">
            <v>-135428.10000000003</v>
          </cell>
          <cell r="Y93"/>
          <cell r="Z93">
            <v>-10</v>
          </cell>
          <cell r="AA93"/>
          <cell r="AB93">
            <v>-13542.810000000005</v>
          </cell>
          <cell r="AC93"/>
          <cell r="AD93">
            <v>19724761.09</v>
          </cell>
          <cell r="AE93"/>
          <cell r="AF93">
            <v>1.81</v>
          </cell>
          <cell r="AG93"/>
          <cell r="AH93">
            <v>836497</v>
          </cell>
          <cell r="AI93"/>
          <cell r="AJ93">
            <v>-141266.82</v>
          </cell>
          <cell r="AK93"/>
          <cell r="AL93">
            <v>-10</v>
          </cell>
          <cell r="AM93"/>
          <cell r="AN93">
            <v>-14126.682000000003</v>
          </cell>
          <cell r="AO93"/>
          <cell r="AP93">
            <v>20405864.588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ProdTrans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G94"/>
          <cell r="H94">
            <v>2717959.41</v>
          </cell>
          <cell r="I94"/>
          <cell r="J94">
            <v>-44684.62</v>
          </cell>
          <cell r="K94"/>
          <cell r="L94">
            <v>2673274.79</v>
          </cell>
          <cell r="M94"/>
          <cell r="N94">
            <v>-44684.61</v>
          </cell>
          <cell r="O94"/>
          <cell r="P94">
            <v>2628590.1800000002</v>
          </cell>
          <cell r="Q94"/>
          <cell r="R94">
            <v>821110</v>
          </cell>
          <cell r="S94"/>
          <cell r="T94">
            <v>2.5499999999999998</v>
          </cell>
          <cell r="U94"/>
          <cell r="V94">
            <v>68738</v>
          </cell>
          <cell r="W94"/>
          <cell r="X94">
            <v>-44684.62</v>
          </cell>
          <cell r="Y94"/>
          <cell r="Z94">
            <v>-10</v>
          </cell>
          <cell r="AA94"/>
          <cell r="AB94">
            <v>-4468.4620000000004</v>
          </cell>
          <cell r="AC94"/>
          <cell r="AD94">
            <v>840694.91799999995</v>
          </cell>
          <cell r="AE94"/>
          <cell r="AF94">
            <v>2.5499999999999998</v>
          </cell>
          <cell r="AG94"/>
          <cell r="AH94">
            <v>67599</v>
          </cell>
          <cell r="AI94"/>
          <cell r="AJ94">
            <v>-44684.61</v>
          </cell>
          <cell r="AK94"/>
          <cell r="AL94">
            <v>-10</v>
          </cell>
          <cell r="AM94"/>
          <cell r="AN94">
            <v>-4468.4609999999993</v>
          </cell>
          <cell r="AO94"/>
          <cell r="AP94">
            <v>859140.84699999995</v>
          </cell>
        </row>
        <row r="95">
          <cell r="A95">
            <v>0</v>
          </cell>
          <cell r="B95"/>
          <cell r="C95"/>
          <cell r="D95"/>
          <cell r="E95"/>
          <cell r="F95" t="str">
            <v>TOTAL HUNTINGTON</v>
          </cell>
          <cell r="G95"/>
          <cell r="H95">
            <v>815842400.93000007</v>
          </cell>
          <cell r="I95"/>
          <cell r="J95">
            <v>-4051486.9200000018</v>
          </cell>
          <cell r="K95"/>
          <cell r="L95">
            <v>811790914.00999999</v>
          </cell>
          <cell r="M95"/>
          <cell r="N95">
            <v>-4239615.9300000006</v>
          </cell>
          <cell r="O95"/>
          <cell r="P95">
            <v>807551298.07999992</v>
          </cell>
          <cell r="Q95"/>
          <cell r="R95">
            <v>243383705</v>
          </cell>
          <cell r="S95"/>
          <cell r="T95"/>
          <cell r="U95"/>
          <cell r="V95">
            <v>19896507</v>
          </cell>
          <cell r="W95"/>
          <cell r="X95">
            <v>-4051486.9200000018</v>
          </cell>
          <cell r="Y95"/>
          <cell r="Z95"/>
          <cell r="AA95"/>
          <cell r="AB95">
            <v>-524938.23650000023</v>
          </cell>
          <cell r="AC95"/>
          <cell r="AD95">
            <v>258703786.84350002</v>
          </cell>
          <cell r="AE95"/>
          <cell r="AF95"/>
          <cell r="AG95"/>
          <cell r="AH95">
            <v>19792745</v>
          </cell>
          <cell r="AI95"/>
          <cell r="AJ95">
            <v>-4239615.9300000006</v>
          </cell>
          <cell r="AK95"/>
          <cell r="AL95"/>
          <cell r="AM95"/>
          <cell r="AN95">
            <v>-547694.7860000002</v>
          </cell>
          <cell r="AO95"/>
          <cell r="AP95">
            <v>273709221.12749994</v>
          </cell>
        </row>
        <row r="96">
          <cell r="A96">
            <v>0</v>
          </cell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</row>
        <row r="97">
          <cell r="A97">
            <v>0</v>
          </cell>
          <cell r="B97"/>
          <cell r="C97"/>
          <cell r="D97"/>
          <cell r="E97"/>
          <cell r="F97" t="str">
            <v>JAMES RIVER</v>
          </cell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</row>
        <row r="98">
          <cell r="A98" t="str">
            <v xml:space="preserve">311.00 0191         </v>
          </cell>
          <cell r="B98">
            <v>191</v>
          </cell>
          <cell r="C98" t="str">
            <v>ProdTrans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G98"/>
          <cell r="H98">
            <v>5733734.1399999997</v>
          </cell>
          <cell r="I98"/>
          <cell r="J98">
            <v>-10744.5</v>
          </cell>
          <cell r="K98"/>
          <cell r="L98">
            <v>5722989.6399999997</v>
          </cell>
          <cell r="M98"/>
          <cell r="N98">
            <v>-11104.79</v>
          </cell>
          <cell r="O98"/>
          <cell r="P98">
            <v>5711884.8499999996</v>
          </cell>
          <cell r="Q98"/>
          <cell r="R98">
            <v>4411588</v>
          </cell>
          <cell r="S98"/>
          <cell r="T98">
            <v>5.18</v>
          </cell>
          <cell r="U98"/>
          <cell r="V98">
            <v>296729</v>
          </cell>
          <cell r="W98"/>
          <cell r="X98">
            <v>-10744.5</v>
          </cell>
          <cell r="Y98"/>
          <cell r="Z98">
            <v>-30</v>
          </cell>
          <cell r="AA98"/>
          <cell r="AB98">
            <v>-3223.35</v>
          </cell>
          <cell r="AC98"/>
          <cell r="AD98">
            <v>4694349.1500000004</v>
          </cell>
          <cell r="AE98"/>
          <cell r="AF98">
            <v>5.18</v>
          </cell>
          <cell r="AG98"/>
          <cell r="AH98">
            <v>296163</v>
          </cell>
          <cell r="AI98"/>
          <cell r="AJ98">
            <v>-11104.79</v>
          </cell>
          <cell r="AK98"/>
          <cell r="AL98">
            <v>-30</v>
          </cell>
          <cell r="AM98"/>
          <cell r="AN98">
            <v>-3331.4369999999999</v>
          </cell>
          <cell r="AO98"/>
          <cell r="AP98">
            <v>4976075.9230000004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ProdTrans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G99"/>
          <cell r="H99">
            <v>5798092.3600000003</v>
          </cell>
          <cell r="I99"/>
          <cell r="J99">
            <v>-38986.67</v>
          </cell>
          <cell r="K99"/>
          <cell r="L99">
            <v>5759105.6900000004</v>
          </cell>
          <cell r="M99"/>
          <cell r="N99">
            <v>-41658.61</v>
          </cell>
          <cell r="O99"/>
          <cell r="P99">
            <v>5717447.0800000001</v>
          </cell>
          <cell r="Q99"/>
          <cell r="R99">
            <v>4457732</v>
          </cell>
          <cell r="S99"/>
          <cell r="T99">
            <v>5.25</v>
          </cell>
          <cell r="U99"/>
          <cell r="V99">
            <v>303376</v>
          </cell>
          <cell r="W99"/>
          <cell r="X99">
            <v>-38986.67</v>
          </cell>
          <cell r="Y99"/>
          <cell r="Z99">
            <v>-10</v>
          </cell>
          <cell r="AA99"/>
          <cell r="AB99">
            <v>-3898.6669999999995</v>
          </cell>
          <cell r="AC99"/>
          <cell r="AD99">
            <v>4718222.6629999997</v>
          </cell>
          <cell r="AE99"/>
          <cell r="AF99">
            <v>5.25</v>
          </cell>
          <cell r="AG99"/>
          <cell r="AH99">
            <v>301260</v>
          </cell>
          <cell r="AI99"/>
          <cell r="AJ99">
            <v>-41658.61</v>
          </cell>
          <cell r="AK99"/>
          <cell r="AL99">
            <v>-10</v>
          </cell>
          <cell r="AM99"/>
          <cell r="AN99">
            <v>-4165.8609999999999</v>
          </cell>
          <cell r="AO99"/>
          <cell r="AP99">
            <v>4973658.1919999998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ProdTrans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G100"/>
          <cell r="H100">
            <v>18616437.710000001</v>
          </cell>
          <cell r="I100"/>
          <cell r="J100">
            <v>-151432.75</v>
          </cell>
          <cell r="K100"/>
          <cell r="L100">
            <v>18465004.960000001</v>
          </cell>
          <cell r="M100"/>
          <cell r="N100">
            <v>-162616.89000000001</v>
          </cell>
          <cell r="O100"/>
          <cell r="P100">
            <v>18302388.07</v>
          </cell>
          <cell r="Q100"/>
          <cell r="R100">
            <v>14291857</v>
          </cell>
          <cell r="S100"/>
          <cell r="T100">
            <v>5.35</v>
          </cell>
          <cell r="U100"/>
          <cell r="V100">
            <v>991929</v>
          </cell>
          <cell r="W100"/>
          <cell r="X100">
            <v>-151432.75</v>
          </cell>
          <cell r="Y100"/>
          <cell r="Z100">
            <v>-15</v>
          </cell>
          <cell r="AA100"/>
          <cell r="AB100">
            <v>-22714.912499999999</v>
          </cell>
          <cell r="AC100"/>
          <cell r="AD100">
            <v>15109638.3375</v>
          </cell>
          <cell r="AE100"/>
          <cell r="AF100">
            <v>5.35</v>
          </cell>
          <cell r="AG100"/>
          <cell r="AH100">
            <v>983528</v>
          </cell>
          <cell r="AI100"/>
          <cell r="AJ100">
            <v>-162616.89000000001</v>
          </cell>
          <cell r="AK100"/>
          <cell r="AL100">
            <v>-15</v>
          </cell>
          <cell r="AM100"/>
          <cell r="AN100">
            <v>-24392.533500000001</v>
          </cell>
          <cell r="AO100"/>
          <cell r="AP100">
            <v>15906156.913999999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ProdTrans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G101"/>
          <cell r="H101">
            <v>4302275.7699999996</v>
          </cell>
          <cell r="I101"/>
          <cell r="J101">
            <v>-7324.01</v>
          </cell>
          <cell r="K101"/>
          <cell r="L101">
            <v>4294951.76</v>
          </cell>
          <cell r="M101"/>
          <cell r="N101">
            <v>-7756.57</v>
          </cell>
          <cell r="O101"/>
          <cell r="P101">
            <v>4287195.1899999995</v>
          </cell>
          <cell r="Q101"/>
          <cell r="R101">
            <v>3297379</v>
          </cell>
          <cell r="S101"/>
          <cell r="T101">
            <v>5.2</v>
          </cell>
          <cell r="U101"/>
          <cell r="V101">
            <v>223528</v>
          </cell>
          <cell r="W101"/>
          <cell r="X101">
            <v>-7324.01</v>
          </cell>
          <cell r="Y101"/>
          <cell r="Z101">
            <v>-10</v>
          </cell>
          <cell r="AA101"/>
          <cell r="AB101">
            <v>-732.40100000000007</v>
          </cell>
          <cell r="AC101"/>
          <cell r="AD101">
            <v>3512850.5890000002</v>
          </cell>
          <cell r="AE101"/>
          <cell r="AF101">
            <v>5.2</v>
          </cell>
          <cell r="AG101"/>
          <cell r="AH101">
            <v>223136</v>
          </cell>
          <cell r="AI101"/>
          <cell r="AJ101">
            <v>-7756.57</v>
          </cell>
          <cell r="AK101"/>
          <cell r="AL101">
            <v>-10</v>
          </cell>
          <cell r="AM101"/>
          <cell r="AN101">
            <v>-775.65699999999993</v>
          </cell>
          <cell r="AO101"/>
          <cell r="AP101">
            <v>3727454.3620000002</v>
          </cell>
        </row>
        <row r="102">
          <cell r="A102">
            <v>0</v>
          </cell>
          <cell r="B102"/>
          <cell r="C102"/>
          <cell r="D102"/>
          <cell r="E102"/>
          <cell r="F102" t="str">
            <v>TOTAL JAMES RIVER</v>
          </cell>
          <cell r="G102"/>
          <cell r="H102">
            <v>34450539.980000004</v>
          </cell>
          <cell r="I102"/>
          <cell r="J102">
            <v>-208487.93</v>
          </cell>
          <cell r="K102"/>
          <cell r="L102">
            <v>34242052.049999997</v>
          </cell>
          <cell r="M102"/>
          <cell r="N102">
            <v>-223136.86000000002</v>
          </cell>
          <cell r="O102"/>
          <cell r="P102">
            <v>34018915.189999998</v>
          </cell>
          <cell r="Q102"/>
          <cell r="R102">
            <v>26458556</v>
          </cell>
          <cell r="S102"/>
          <cell r="T102"/>
          <cell r="U102"/>
          <cell r="V102">
            <v>1815562</v>
          </cell>
          <cell r="W102"/>
          <cell r="X102">
            <v>-208487.93</v>
          </cell>
          <cell r="Y102"/>
          <cell r="Z102"/>
          <cell r="AA102"/>
          <cell r="AB102">
            <v>-30569.3305</v>
          </cell>
          <cell r="AC102"/>
          <cell r="AD102">
            <v>28035060.739500001</v>
          </cell>
          <cell r="AE102"/>
          <cell r="AF102"/>
          <cell r="AG102"/>
          <cell r="AH102">
            <v>1804087</v>
          </cell>
          <cell r="AI102"/>
          <cell r="AJ102">
            <v>-223136.86000000002</v>
          </cell>
          <cell r="AK102"/>
          <cell r="AL102"/>
          <cell r="AM102"/>
          <cell r="AN102">
            <v>-32665.488499999999</v>
          </cell>
          <cell r="AO102"/>
          <cell r="AP102">
            <v>29583345.390999999</v>
          </cell>
        </row>
        <row r="103">
          <cell r="A103">
            <v>0</v>
          </cell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</row>
        <row r="104">
          <cell r="A104">
            <v>0</v>
          </cell>
          <cell r="B104"/>
          <cell r="C104"/>
          <cell r="D104"/>
          <cell r="E104"/>
          <cell r="F104" t="str">
            <v>JIM BRIDGER</v>
          </cell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</row>
        <row r="105">
          <cell r="A105" t="str">
            <v xml:space="preserve">310.20 0110         </v>
          </cell>
          <cell r="B105">
            <v>110</v>
          </cell>
          <cell r="C105" t="str">
            <v>ProdTrans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G105"/>
          <cell r="H105">
            <v>281111.09999999998</v>
          </cell>
          <cell r="I105"/>
          <cell r="J105">
            <v>0</v>
          </cell>
          <cell r="K105"/>
          <cell r="L105">
            <v>281111.09999999998</v>
          </cell>
          <cell r="M105"/>
          <cell r="N105">
            <v>0</v>
          </cell>
          <cell r="O105"/>
          <cell r="P105">
            <v>281111.09999999998</v>
          </cell>
          <cell r="Q105"/>
          <cell r="R105">
            <v>177737</v>
          </cell>
          <cell r="S105"/>
          <cell r="T105">
            <v>1.25</v>
          </cell>
          <cell r="U105"/>
          <cell r="V105">
            <v>3514</v>
          </cell>
          <cell r="W105"/>
          <cell r="X105">
            <v>0</v>
          </cell>
          <cell r="Y105"/>
          <cell r="Z105">
            <v>0</v>
          </cell>
          <cell r="AA105"/>
          <cell r="AB105">
            <v>0</v>
          </cell>
          <cell r="AC105"/>
          <cell r="AD105">
            <v>181251</v>
          </cell>
          <cell r="AE105"/>
          <cell r="AF105">
            <v>1.25</v>
          </cell>
          <cell r="AG105"/>
          <cell r="AH105">
            <v>3514</v>
          </cell>
          <cell r="AI105"/>
          <cell r="AJ105">
            <v>0</v>
          </cell>
          <cell r="AK105"/>
          <cell r="AL105">
            <v>0</v>
          </cell>
          <cell r="AM105"/>
          <cell r="AN105">
            <v>0</v>
          </cell>
          <cell r="AO105"/>
          <cell r="AP105">
            <v>184765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ProdTrans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G106"/>
          <cell r="H106">
            <v>140256250.56</v>
          </cell>
          <cell r="I106"/>
          <cell r="J106">
            <v>-453602.04000000004</v>
          </cell>
          <cell r="K106"/>
          <cell r="L106">
            <v>139802648.52000001</v>
          </cell>
          <cell r="M106"/>
          <cell r="N106">
            <v>-467091.2699999999</v>
          </cell>
          <cell r="O106"/>
          <cell r="P106">
            <v>139335557.25</v>
          </cell>
          <cell r="Q106"/>
          <cell r="R106">
            <v>87044687</v>
          </cell>
          <cell r="S106"/>
          <cell r="T106">
            <v>1.58</v>
          </cell>
          <cell r="U106"/>
          <cell r="V106">
            <v>2212465</v>
          </cell>
          <cell r="W106"/>
          <cell r="X106">
            <v>-453602.04000000004</v>
          </cell>
          <cell r="Y106"/>
          <cell r="Z106">
            <v>-30</v>
          </cell>
          <cell r="AA106"/>
          <cell r="AB106">
            <v>-136080.61200000002</v>
          </cell>
          <cell r="AC106"/>
          <cell r="AD106">
            <v>88667469.34799999</v>
          </cell>
          <cell r="AE106"/>
          <cell r="AF106">
            <v>1.58</v>
          </cell>
          <cell r="AG106"/>
          <cell r="AH106">
            <v>2205192</v>
          </cell>
          <cell r="AI106"/>
          <cell r="AJ106">
            <v>-467091.2699999999</v>
          </cell>
          <cell r="AK106"/>
          <cell r="AL106">
            <v>-30</v>
          </cell>
          <cell r="AM106"/>
          <cell r="AN106">
            <v>-140127.38099999996</v>
          </cell>
          <cell r="AO106"/>
          <cell r="AP106">
            <v>90265442.696999997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ProdTrans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G107"/>
          <cell r="H107">
            <v>675358589.64999998</v>
          </cell>
          <cell r="I107"/>
          <cell r="J107">
            <v>-6063355.0499999998</v>
          </cell>
          <cell r="K107"/>
          <cell r="L107">
            <v>669295234.60000002</v>
          </cell>
          <cell r="M107"/>
          <cell r="N107">
            <v>-6230578.1700000009</v>
          </cell>
          <cell r="O107"/>
          <cell r="P107">
            <v>663064656.43000007</v>
          </cell>
          <cell r="Q107"/>
          <cell r="R107">
            <v>293188983</v>
          </cell>
          <cell r="S107"/>
          <cell r="T107">
            <v>2.02</v>
          </cell>
          <cell r="U107"/>
          <cell r="V107">
            <v>13581004</v>
          </cell>
          <cell r="W107"/>
          <cell r="X107">
            <v>-6063355.0499999998</v>
          </cell>
          <cell r="Y107"/>
          <cell r="Z107">
            <v>-10</v>
          </cell>
          <cell r="AA107"/>
          <cell r="AB107">
            <v>-606335.505</v>
          </cell>
          <cell r="AC107"/>
          <cell r="AD107">
            <v>300100296.44499999</v>
          </cell>
          <cell r="AE107"/>
          <cell r="AF107">
            <v>2.02</v>
          </cell>
          <cell r="AG107"/>
          <cell r="AH107">
            <v>13456835</v>
          </cell>
          <cell r="AI107"/>
          <cell r="AJ107">
            <v>-6230578.1700000009</v>
          </cell>
          <cell r="AK107"/>
          <cell r="AL107">
            <v>-10</v>
          </cell>
          <cell r="AM107"/>
          <cell r="AN107">
            <v>-623057.81700000016</v>
          </cell>
          <cell r="AO107"/>
          <cell r="AP107">
            <v>306703495.458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ProdTrans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G108"/>
          <cell r="H108">
            <v>175249865.94</v>
          </cell>
          <cell r="I108"/>
          <cell r="J108">
            <v>-1515723.39</v>
          </cell>
          <cell r="K108"/>
          <cell r="L108">
            <v>173734142.55000001</v>
          </cell>
          <cell r="M108"/>
          <cell r="N108">
            <v>-1572304.4200000002</v>
          </cell>
          <cell r="O108"/>
          <cell r="P108">
            <v>172161838.13000003</v>
          </cell>
          <cell r="Q108"/>
          <cell r="R108">
            <v>69160935</v>
          </cell>
          <cell r="S108"/>
          <cell r="T108">
            <v>2.35</v>
          </cell>
          <cell r="U108"/>
          <cell r="V108">
            <v>4100562</v>
          </cell>
          <cell r="W108"/>
          <cell r="X108">
            <v>-1515723.39</v>
          </cell>
          <cell r="Y108"/>
          <cell r="Z108">
            <v>-15</v>
          </cell>
          <cell r="AA108"/>
          <cell r="AB108">
            <v>-227358.50849999997</v>
          </cell>
          <cell r="AC108"/>
          <cell r="AD108">
            <v>71518415.101500005</v>
          </cell>
          <cell r="AE108"/>
          <cell r="AF108">
            <v>2.35</v>
          </cell>
          <cell r="AG108"/>
          <cell r="AH108">
            <v>4064278</v>
          </cell>
          <cell r="AI108"/>
          <cell r="AJ108">
            <v>-1572304.4200000002</v>
          </cell>
          <cell r="AK108"/>
          <cell r="AL108">
            <v>-15</v>
          </cell>
          <cell r="AM108"/>
          <cell r="AN108">
            <v>-235845.663</v>
          </cell>
          <cell r="AO108"/>
          <cell r="AP108">
            <v>73774543.0185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ProdTrans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G109"/>
          <cell r="H109">
            <v>58882346.939999998</v>
          </cell>
          <cell r="I109"/>
          <cell r="J109">
            <v>-239598.99999999994</v>
          </cell>
          <cell r="K109"/>
          <cell r="L109">
            <v>58642747.939999998</v>
          </cell>
          <cell r="M109"/>
          <cell r="N109">
            <v>-249884.35999999996</v>
          </cell>
          <cell r="O109"/>
          <cell r="P109">
            <v>58392863.579999998</v>
          </cell>
          <cell r="Q109"/>
          <cell r="R109">
            <v>35406510</v>
          </cell>
          <cell r="S109"/>
          <cell r="T109">
            <v>1.49</v>
          </cell>
          <cell r="U109"/>
          <cell r="V109">
            <v>875562</v>
          </cell>
          <cell r="W109"/>
          <cell r="X109">
            <v>-239598.99999999994</v>
          </cell>
          <cell r="Y109"/>
          <cell r="Z109">
            <v>-10</v>
          </cell>
          <cell r="AA109"/>
          <cell r="AB109">
            <v>-23959.899999999994</v>
          </cell>
          <cell r="AC109"/>
          <cell r="AD109">
            <v>36018513.100000001</v>
          </cell>
          <cell r="AE109"/>
          <cell r="AF109">
            <v>1.49</v>
          </cell>
          <cell r="AG109"/>
          <cell r="AH109">
            <v>871915</v>
          </cell>
          <cell r="AI109"/>
          <cell r="AJ109">
            <v>-249884.35999999996</v>
          </cell>
          <cell r="AK109"/>
          <cell r="AL109">
            <v>-10</v>
          </cell>
          <cell r="AM109"/>
          <cell r="AN109">
            <v>-24988.435999999998</v>
          </cell>
          <cell r="AO109"/>
          <cell r="AP109">
            <v>36615555.304000005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ProdTrans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G110"/>
          <cell r="H110">
            <v>3722954.18</v>
          </cell>
          <cell r="I110"/>
          <cell r="J110">
            <v>-71241.69</v>
          </cell>
          <cell r="K110"/>
          <cell r="L110">
            <v>3651712.49</v>
          </cell>
          <cell r="M110"/>
          <cell r="N110">
            <v>-71241.69</v>
          </cell>
          <cell r="O110"/>
          <cell r="P110">
            <v>3580470.8000000003</v>
          </cell>
          <cell r="Q110"/>
          <cell r="R110">
            <v>1789680</v>
          </cell>
          <cell r="S110"/>
          <cell r="T110">
            <v>1.95</v>
          </cell>
          <cell r="U110"/>
          <cell r="V110">
            <v>71903</v>
          </cell>
          <cell r="W110"/>
          <cell r="X110">
            <v>-71241.69</v>
          </cell>
          <cell r="Y110"/>
          <cell r="Z110">
            <v>-10</v>
          </cell>
          <cell r="AA110"/>
          <cell r="AB110">
            <v>-7124.1689999999999</v>
          </cell>
          <cell r="AC110"/>
          <cell r="AD110">
            <v>1783217.1410000001</v>
          </cell>
          <cell r="AE110"/>
          <cell r="AF110">
            <v>1.95</v>
          </cell>
          <cell r="AG110"/>
          <cell r="AH110">
            <v>70514</v>
          </cell>
          <cell r="AI110"/>
          <cell r="AJ110">
            <v>-71241.69</v>
          </cell>
          <cell r="AK110"/>
          <cell r="AL110">
            <v>-10</v>
          </cell>
          <cell r="AM110"/>
          <cell r="AN110">
            <v>-7124.1689999999999</v>
          </cell>
          <cell r="AO110"/>
          <cell r="AP110">
            <v>1775365.2820000001</v>
          </cell>
        </row>
        <row r="111">
          <cell r="A111">
            <v>0</v>
          </cell>
          <cell r="B111"/>
          <cell r="C111"/>
          <cell r="D111"/>
          <cell r="E111"/>
          <cell r="F111" t="str">
            <v>TOTAL JIM BRIDGER</v>
          </cell>
          <cell r="G111"/>
          <cell r="H111">
            <v>1053751118.37</v>
          </cell>
          <cell r="I111"/>
          <cell r="J111">
            <v>-8343521.1699999999</v>
          </cell>
          <cell r="K111"/>
          <cell r="L111">
            <v>1045407597.2</v>
          </cell>
          <cell r="M111"/>
          <cell r="N111">
            <v>-8591099.9100000001</v>
          </cell>
          <cell r="O111"/>
          <cell r="P111">
            <v>1036816497.2900001</v>
          </cell>
          <cell r="Q111"/>
          <cell r="R111">
            <v>486768532</v>
          </cell>
          <cell r="S111"/>
          <cell r="T111"/>
          <cell r="U111"/>
          <cell r="V111">
            <v>20845010</v>
          </cell>
          <cell r="W111"/>
          <cell r="X111">
            <v>-8343521.1699999999</v>
          </cell>
          <cell r="Y111"/>
          <cell r="Z111"/>
          <cell r="AA111"/>
          <cell r="AB111">
            <v>-1000858.6945000001</v>
          </cell>
          <cell r="AC111"/>
          <cell r="AD111">
            <v>498269162.13550001</v>
          </cell>
          <cell r="AE111"/>
          <cell r="AF111"/>
          <cell r="AG111"/>
          <cell r="AH111">
            <v>20672248</v>
          </cell>
          <cell r="AI111"/>
          <cell r="AJ111">
            <v>-8591099.9100000001</v>
          </cell>
          <cell r="AK111"/>
          <cell r="AL111"/>
          <cell r="AM111"/>
          <cell r="AN111">
            <v>-1031143.466</v>
          </cell>
          <cell r="AO111"/>
          <cell r="AP111">
            <v>509319166.75949997</v>
          </cell>
        </row>
        <row r="112">
          <cell r="A112">
            <v>0</v>
          </cell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</row>
        <row r="113">
          <cell r="A113">
            <v>0</v>
          </cell>
          <cell r="B113"/>
          <cell r="C113"/>
          <cell r="D113"/>
          <cell r="E113"/>
          <cell r="F113" t="str">
            <v>NAUGHTON</v>
          </cell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</row>
        <row r="114">
          <cell r="A114" t="str">
            <v xml:space="preserve">310.20 0111         </v>
          </cell>
          <cell r="B114">
            <v>111</v>
          </cell>
          <cell r="C114" t="str">
            <v>ProdTrans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G114"/>
          <cell r="H114">
            <v>15015.87</v>
          </cell>
          <cell r="I114"/>
          <cell r="J114">
            <v>0</v>
          </cell>
          <cell r="K114"/>
          <cell r="L114">
            <v>15015.87</v>
          </cell>
          <cell r="M114"/>
          <cell r="N114">
            <v>0</v>
          </cell>
          <cell r="O114"/>
          <cell r="P114">
            <v>15015.87</v>
          </cell>
          <cell r="Q114"/>
          <cell r="R114">
            <v>11039</v>
          </cell>
          <cell r="S114"/>
          <cell r="T114">
            <v>1.39</v>
          </cell>
          <cell r="U114"/>
          <cell r="V114">
            <v>209</v>
          </cell>
          <cell r="W114"/>
          <cell r="X114">
            <v>0</v>
          </cell>
          <cell r="Y114"/>
          <cell r="Z114">
            <v>0</v>
          </cell>
          <cell r="AA114"/>
          <cell r="AB114">
            <v>0</v>
          </cell>
          <cell r="AC114"/>
          <cell r="AD114">
            <v>11248</v>
          </cell>
          <cell r="AE114"/>
          <cell r="AF114">
            <v>1.39</v>
          </cell>
          <cell r="AG114"/>
          <cell r="AH114">
            <v>209</v>
          </cell>
          <cell r="AI114"/>
          <cell r="AJ114">
            <v>0</v>
          </cell>
          <cell r="AK114"/>
          <cell r="AL114">
            <v>0</v>
          </cell>
          <cell r="AM114"/>
          <cell r="AN114">
            <v>0</v>
          </cell>
          <cell r="AO114"/>
          <cell r="AP114">
            <v>11457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ProdTrans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G115"/>
          <cell r="H115">
            <v>70399222.079999998</v>
          </cell>
          <cell r="I115"/>
          <cell r="J115">
            <v>-181827.88999999996</v>
          </cell>
          <cell r="K115"/>
          <cell r="L115">
            <v>70217394.189999998</v>
          </cell>
          <cell r="M115"/>
          <cell r="N115">
            <v>-187556.09999999989</v>
          </cell>
          <cell r="O115"/>
          <cell r="P115">
            <v>70029838.090000004</v>
          </cell>
          <cell r="Q115"/>
          <cell r="R115">
            <v>36837724</v>
          </cell>
          <cell r="S115"/>
          <cell r="T115">
            <v>2.63</v>
          </cell>
          <cell r="U115"/>
          <cell r="V115">
            <v>1849109</v>
          </cell>
          <cell r="W115"/>
          <cell r="X115">
            <v>-181827.88999999996</v>
          </cell>
          <cell r="Y115"/>
          <cell r="Z115">
            <v>-30</v>
          </cell>
          <cell r="AA115"/>
          <cell r="AB115">
            <v>-54548.366999999984</v>
          </cell>
          <cell r="AC115"/>
          <cell r="AD115">
            <v>38450456.743000001</v>
          </cell>
          <cell r="AE115"/>
          <cell r="AF115">
            <v>2.63</v>
          </cell>
          <cell r="AG115"/>
          <cell r="AH115">
            <v>1844251</v>
          </cell>
          <cell r="AI115"/>
          <cell r="AJ115">
            <v>-187556.09999999989</v>
          </cell>
          <cell r="AK115"/>
          <cell r="AL115">
            <v>-30</v>
          </cell>
          <cell r="AM115"/>
          <cell r="AN115">
            <v>-56266.829999999965</v>
          </cell>
          <cell r="AO115"/>
          <cell r="AP115">
            <v>40050884.813000001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ProdTrans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G116"/>
          <cell r="H116">
            <v>443090329.81</v>
          </cell>
          <cell r="I116"/>
          <cell r="J116">
            <v>-2550716.2000000002</v>
          </cell>
          <cell r="K116"/>
          <cell r="L116">
            <v>440539613.61000001</v>
          </cell>
          <cell r="M116"/>
          <cell r="N116">
            <v>-2660476.59</v>
          </cell>
          <cell r="O116"/>
          <cell r="P116">
            <v>437879137.02000004</v>
          </cell>
          <cell r="Q116"/>
          <cell r="R116">
            <v>132342952</v>
          </cell>
          <cell r="S116"/>
          <cell r="T116">
            <v>2.82</v>
          </cell>
          <cell r="U116"/>
          <cell r="V116">
            <v>12459182</v>
          </cell>
          <cell r="W116"/>
          <cell r="X116">
            <v>-2550716.2000000002</v>
          </cell>
          <cell r="Y116"/>
          <cell r="Z116">
            <v>-10</v>
          </cell>
          <cell r="AA116"/>
          <cell r="AB116">
            <v>-255071.62</v>
          </cell>
          <cell r="AC116"/>
          <cell r="AD116">
            <v>141996346.18000001</v>
          </cell>
          <cell r="AE116"/>
          <cell r="AF116">
            <v>2.82</v>
          </cell>
          <cell r="AG116"/>
          <cell r="AH116">
            <v>12385704</v>
          </cell>
          <cell r="AI116"/>
          <cell r="AJ116">
            <v>-2660476.59</v>
          </cell>
          <cell r="AK116"/>
          <cell r="AL116">
            <v>-10</v>
          </cell>
          <cell r="AM116"/>
          <cell r="AN116">
            <v>-266047.65899999999</v>
          </cell>
          <cell r="AO116"/>
          <cell r="AP116">
            <v>151455525.93099999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ProdTrans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G117"/>
          <cell r="H117">
            <v>76375657.129999995</v>
          </cell>
          <cell r="I117"/>
          <cell r="J117">
            <v>-630187.02999999991</v>
          </cell>
          <cell r="K117"/>
          <cell r="L117">
            <v>75745470.099999994</v>
          </cell>
          <cell r="M117"/>
          <cell r="N117">
            <v>-653185.20000000019</v>
          </cell>
          <cell r="O117"/>
          <cell r="P117">
            <v>75092284.899999991</v>
          </cell>
          <cell r="Q117"/>
          <cell r="R117">
            <v>30448941</v>
          </cell>
          <cell r="S117"/>
          <cell r="T117">
            <v>3.09</v>
          </cell>
          <cell r="U117"/>
          <cell r="V117">
            <v>2350271</v>
          </cell>
          <cell r="W117"/>
          <cell r="X117">
            <v>-630187.02999999991</v>
          </cell>
          <cell r="Y117"/>
          <cell r="Z117">
            <v>-15</v>
          </cell>
          <cell r="AA117"/>
          <cell r="AB117">
            <v>-94528.054499999998</v>
          </cell>
          <cell r="AC117"/>
          <cell r="AD117">
            <v>32074496.9155</v>
          </cell>
          <cell r="AE117"/>
          <cell r="AF117">
            <v>3.09</v>
          </cell>
          <cell r="AG117"/>
          <cell r="AH117">
            <v>2330443</v>
          </cell>
          <cell r="AI117"/>
          <cell r="AJ117">
            <v>-653185.20000000019</v>
          </cell>
          <cell r="AK117"/>
          <cell r="AL117">
            <v>-15</v>
          </cell>
          <cell r="AM117"/>
          <cell r="AN117">
            <v>-97977.780000000042</v>
          </cell>
          <cell r="AO117"/>
          <cell r="AP117">
            <v>33653776.935499996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ProdTrans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G118"/>
          <cell r="H118">
            <v>23006767.68</v>
          </cell>
          <cell r="I118"/>
          <cell r="J118">
            <v>-81084.979999999967</v>
          </cell>
          <cell r="K118"/>
          <cell r="L118">
            <v>22925682.699999999</v>
          </cell>
          <cell r="M118"/>
          <cell r="N118">
            <v>-84667.79</v>
          </cell>
          <cell r="O118"/>
          <cell r="P118">
            <v>22841014.91</v>
          </cell>
          <cell r="Q118"/>
          <cell r="R118">
            <v>11920358</v>
          </cell>
          <cell r="S118"/>
          <cell r="T118">
            <v>2.37</v>
          </cell>
          <cell r="U118"/>
          <cell r="V118">
            <v>544300</v>
          </cell>
          <cell r="W118"/>
          <cell r="X118">
            <v>-81084.979999999967</v>
          </cell>
          <cell r="Y118"/>
          <cell r="Z118">
            <v>-10</v>
          </cell>
          <cell r="AA118"/>
          <cell r="AB118">
            <v>-8108.4979999999969</v>
          </cell>
          <cell r="AC118"/>
          <cell r="AD118">
            <v>12375464.522</v>
          </cell>
          <cell r="AE118"/>
          <cell r="AF118">
            <v>2.37</v>
          </cell>
          <cell r="AG118"/>
          <cell r="AH118">
            <v>542335</v>
          </cell>
          <cell r="AI118"/>
          <cell r="AJ118">
            <v>-84667.79</v>
          </cell>
          <cell r="AK118"/>
          <cell r="AL118">
            <v>-10</v>
          </cell>
          <cell r="AM118"/>
          <cell r="AN118">
            <v>-8466.7789999999986</v>
          </cell>
          <cell r="AO118"/>
          <cell r="AP118">
            <v>12824664.953000002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ProdTrans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G119"/>
          <cell r="H119">
            <v>2011397.3</v>
          </cell>
          <cell r="I119"/>
          <cell r="J119">
            <v>-35165.389999999992</v>
          </cell>
          <cell r="K119"/>
          <cell r="L119">
            <v>1976231.9100000001</v>
          </cell>
          <cell r="M119"/>
          <cell r="N119">
            <v>-35165.389999999992</v>
          </cell>
          <cell r="O119"/>
          <cell r="P119">
            <v>1941066.5200000003</v>
          </cell>
          <cell r="Q119"/>
          <cell r="R119">
            <v>640479</v>
          </cell>
          <cell r="S119"/>
          <cell r="T119">
            <v>2.75</v>
          </cell>
          <cell r="U119"/>
          <cell r="V119">
            <v>54830</v>
          </cell>
          <cell r="W119"/>
          <cell r="X119">
            <v>-35165.389999999992</v>
          </cell>
          <cell r="Y119"/>
          <cell r="Z119">
            <v>-10</v>
          </cell>
          <cell r="AA119"/>
          <cell r="AB119">
            <v>-3516.5389999999989</v>
          </cell>
          <cell r="AC119"/>
          <cell r="AD119">
            <v>656627.071</v>
          </cell>
          <cell r="AE119"/>
          <cell r="AF119">
            <v>2.75</v>
          </cell>
          <cell r="AG119"/>
          <cell r="AH119">
            <v>53863</v>
          </cell>
          <cell r="AI119"/>
          <cell r="AJ119">
            <v>-35165.389999999992</v>
          </cell>
          <cell r="AK119"/>
          <cell r="AL119">
            <v>-10</v>
          </cell>
          <cell r="AM119"/>
          <cell r="AN119">
            <v>-3516.5389999999989</v>
          </cell>
          <cell r="AO119"/>
          <cell r="AP119">
            <v>671808.14199999999</v>
          </cell>
        </row>
        <row r="120">
          <cell r="A120">
            <v>0</v>
          </cell>
          <cell r="B120"/>
          <cell r="C120"/>
          <cell r="D120"/>
          <cell r="E120"/>
          <cell r="F120" t="str">
            <v>TOTAL NAUGHTON</v>
          </cell>
          <cell r="G120"/>
          <cell r="H120">
            <v>614898389.86999989</v>
          </cell>
          <cell r="I120"/>
          <cell r="J120">
            <v>-3478981.49</v>
          </cell>
          <cell r="K120"/>
          <cell r="L120">
            <v>611419408.38</v>
          </cell>
          <cell r="M120"/>
          <cell r="N120">
            <v>-3621051.0700000003</v>
          </cell>
          <cell r="O120"/>
          <cell r="P120">
            <v>607798357.30999994</v>
          </cell>
          <cell r="Q120"/>
          <cell r="R120">
            <v>212201493</v>
          </cell>
          <cell r="S120"/>
          <cell r="T120"/>
          <cell r="U120"/>
          <cell r="V120">
            <v>17257901</v>
          </cell>
          <cell r="W120"/>
          <cell r="X120">
            <v>-3478981.49</v>
          </cell>
          <cell r="Y120"/>
          <cell r="Z120"/>
          <cell r="AA120"/>
          <cell r="AB120">
            <v>-415773.07849999995</v>
          </cell>
          <cell r="AC120"/>
          <cell r="AD120">
            <v>225564639.43150005</v>
          </cell>
          <cell r="AE120"/>
          <cell r="AF120"/>
          <cell r="AG120"/>
          <cell r="AH120">
            <v>17156805</v>
          </cell>
          <cell r="AI120"/>
          <cell r="AJ120">
            <v>-3621051.0700000003</v>
          </cell>
          <cell r="AK120"/>
          <cell r="AL120"/>
          <cell r="AM120"/>
          <cell r="AN120">
            <v>-432275.58699999994</v>
          </cell>
          <cell r="AO120"/>
          <cell r="AP120">
            <v>238668117.77449998</v>
          </cell>
        </row>
        <row r="121">
          <cell r="A121">
            <v>0</v>
          </cell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</row>
        <row r="122">
          <cell r="A122">
            <v>0</v>
          </cell>
          <cell r="B122"/>
          <cell r="C122"/>
          <cell r="D122"/>
          <cell r="E122"/>
          <cell r="F122" t="str">
            <v>WYODAK</v>
          </cell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</row>
        <row r="123">
          <cell r="A123" t="str">
            <v xml:space="preserve">310.20 0112         </v>
          </cell>
          <cell r="B123">
            <v>112</v>
          </cell>
          <cell r="C123" t="str">
            <v>ProdTrans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G123"/>
          <cell r="H123">
            <v>164796.79999999999</v>
          </cell>
          <cell r="I123"/>
          <cell r="J123">
            <v>0</v>
          </cell>
          <cell r="K123"/>
          <cell r="L123">
            <v>164796.79999999999</v>
          </cell>
          <cell r="M123"/>
          <cell r="N123">
            <v>0</v>
          </cell>
          <cell r="O123"/>
          <cell r="P123">
            <v>164796.79999999999</v>
          </cell>
          <cell r="Q123"/>
          <cell r="R123">
            <v>87054</v>
          </cell>
          <cell r="S123"/>
          <cell r="T123">
            <v>1.42</v>
          </cell>
          <cell r="U123"/>
          <cell r="V123">
            <v>2340</v>
          </cell>
          <cell r="W123"/>
          <cell r="X123">
            <v>0</v>
          </cell>
          <cell r="Y123"/>
          <cell r="Z123">
            <v>0</v>
          </cell>
          <cell r="AA123"/>
          <cell r="AB123">
            <v>0</v>
          </cell>
          <cell r="AC123"/>
          <cell r="AD123">
            <v>89394</v>
          </cell>
          <cell r="AE123"/>
          <cell r="AF123">
            <v>1.42</v>
          </cell>
          <cell r="AG123"/>
          <cell r="AH123">
            <v>2340</v>
          </cell>
          <cell r="AI123"/>
          <cell r="AJ123">
            <v>0</v>
          </cell>
          <cell r="AK123"/>
          <cell r="AL123">
            <v>0</v>
          </cell>
          <cell r="AM123"/>
          <cell r="AN123">
            <v>0</v>
          </cell>
          <cell r="AO123"/>
          <cell r="AP123">
            <v>91734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ProdTrans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G124"/>
          <cell r="H124">
            <v>51317577.18</v>
          </cell>
          <cell r="I124"/>
          <cell r="J124">
            <v>-156684.96999999997</v>
          </cell>
          <cell r="K124"/>
          <cell r="L124">
            <v>51160892.210000001</v>
          </cell>
          <cell r="M124"/>
          <cell r="N124">
            <v>-161398.66000000003</v>
          </cell>
          <cell r="O124"/>
          <cell r="P124">
            <v>50999493.550000004</v>
          </cell>
          <cell r="Q124"/>
          <cell r="R124">
            <v>26663441</v>
          </cell>
          <cell r="S124"/>
          <cell r="T124">
            <v>1.51</v>
          </cell>
          <cell r="U124"/>
          <cell r="V124">
            <v>773712</v>
          </cell>
          <cell r="W124"/>
          <cell r="X124">
            <v>-156684.96999999997</v>
          </cell>
          <cell r="Y124"/>
          <cell r="Z124">
            <v>-30</v>
          </cell>
          <cell r="AA124"/>
          <cell r="AB124">
            <v>-47005.490999999995</v>
          </cell>
          <cell r="AC124"/>
          <cell r="AD124">
            <v>27233462.539000001</v>
          </cell>
          <cell r="AE124"/>
          <cell r="AF124">
            <v>1.51</v>
          </cell>
          <cell r="AG124"/>
          <cell r="AH124">
            <v>771311</v>
          </cell>
          <cell r="AI124"/>
          <cell r="AJ124">
            <v>-161398.66000000003</v>
          </cell>
          <cell r="AK124"/>
          <cell r="AL124">
            <v>-30</v>
          </cell>
          <cell r="AM124"/>
          <cell r="AN124">
            <v>-48419.598000000005</v>
          </cell>
          <cell r="AO124"/>
          <cell r="AP124">
            <v>27794955.280999999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ProdTrans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G125"/>
          <cell r="H125">
            <v>300866077.38</v>
          </cell>
          <cell r="I125"/>
          <cell r="J125">
            <v>-2117535.21</v>
          </cell>
          <cell r="K125"/>
          <cell r="L125">
            <v>298748542.17000002</v>
          </cell>
          <cell r="M125"/>
          <cell r="N125">
            <v>-2189198.8999999994</v>
          </cell>
          <cell r="O125"/>
          <cell r="P125">
            <v>296559343.27000004</v>
          </cell>
          <cell r="Q125"/>
          <cell r="R125">
            <v>85481727</v>
          </cell>
          <cell r="S125"/>
          <cell r="T125">
            <v>1.79</v>
          </cell>
          <cell r="U125"/>
          <cell r="V125">
            <v>5366551</v>
          </cell>
          <cell r="W125"/>
          <cell r="X125">
            <v>-2117535.21</v>
          </cell>
          <cell r="Y125"/>
          <cell r="Z125">
            <v>-10</v>
          </cell>
          <cell r="AA125"/>
          <cell r="AB125">
            <v>-211753.52100000001</v>
          </cell>
          <cell r="AC125"/>
          <cell r="AD125">
            <v>88518989.269000009</v>
          </cell>
          <cell r="AE125"/>
          <cell r="AF125">
            <v>1.79</v>
          </cell>
          <cell r="AG125"/>
          <cell r="AH125">
            <v>5328006</v>
          </cell>
          <cell r="AI125"/>
          <cell r="AJ125">
            <v>-2189198.8999999994</v>
          </cell>
          <cell r="AK125"/>
          <cell r="AL125">
            <v>-10</v>
          </cell>
          <cell r="AM125"/>
          <cell r="AN125">
            <v>-218919.88999999993</v>
          </cell>
          <cell r="AO125"/>
          <cell r="AP125">
            <v>91438876.479000002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ProdTrans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G126"/>
          <cell r="H126">
            <v>64048524.350000001</v>
          </cell>
          <cell r="I126"/>
          <cell r="J126">
            <v>-615894.2799999998</v>
          </cell>
          <cell r="K126"/>
          <cell r="L126">
            <v>63432630.07</v>
          </cell>
          <cell r="M126"/>
          <cell r="N126">
            <v>-626754.91000000015</v>
          </cell>
          <cell r="O126"/>
          <cell r="P126">
            <v>62805875.159999996</v>
          </cell>
          <cell r="Q126"/>
          <cell r="R126">
            <v>20811502</v>
          </cell>
          <cell r="S126"/>
          <cell r="T126">
            <v>1.82</v>
          </cell>
          <cell r="U126"/>
          <cell r="V126">
            <v>1160079</v>
          </cell>
          <cell r="W126"/>
          <cell r="X126">
            <v>-615894.2799999998</v>
          </cell>
          <cell r="Y126"/>
          <cell r="Z126">
            <v>-15</v>
          </cell>
          <cell r="AA126"/>
          <cell r="AB126">
            <v>-92384.141999999978</v>
          </cell>
          <cell r="AC126"/>
          <cell r="AD126">
            <v>21263302.577999998</v>
          </cell>
          <cell r="AE126"/>
          <cell r="AF126">
            <v>1.82</v>
          </cell>
          <cell r="AG126"/>
          <cell r="AH126">
            <v>1148770</v>
          </cell>
          <cell r="AI126"/>
          <cell r="AJ126">
            <v>-626754.91000000015</v>
          </cell>
          <cell r="AK126"/>
          <cell r="AL126">
            <v>-15</v>
          </cell>
          <cell r="AM126"/>
          <cell r="AN126">
            <v>-94013.236500000028</v>
          </cell>
          <cell r="AO126"/>
          <cell r="AP126">
            <v>21691304.431499999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ProdTrans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G127"/>
          <cell r="H127">
            <v>28129327.460000001</v>
          </cell>
          <cell r="I127"/>
          <cell r="J127">
            <v>-86824.890000000014</v>
          </cell>
          <cell r="K127"/>
          <cell r="L127">
            <v>28042502.57</v>
          </cell>
          <cell r="M127"/>
          <cell r="N127">
            <v>-91273.970000000016</v>
          </cell>
          <cell r="O127"/>
          <cell r="P127">
            <v>27951228.600000001</v>
          </cell>
          <cell r="Q127"/>
          <cell r="R127">
            <v>11407068</v>
          </cell>
          <cell r="S127"/>
          <cell r="T127">
            <v>1.43</v>
          </cell>
          <cell r="U127"/>
          <cell r="V127">
            <v>401629</v>
          </cell>
          <cell r="W127"/>
          <cell r="X127">
            <v>-86824.890000000014</v>
          </cell>
          <cell r="Y127"/>
          <cell r="Z127">
            <v>-10</v>
          </cell>
          <cell r="AA127"/>
          <cell r="AB127">
            <v>-8682.4890000000014</v>
          </cell>
          <cell r="AC127"/>
          <cell r="AD127">
            <v>11713189.620999999</v>
          </cell>
          <cell r="AE127"/>
          <cell r="AF127">
            <v>1.43</v>
          </cell>
          <cell r="AG127"/>
          <cell r="AH127">
            <v>400355</v>
          </cell>
          <cell r="AI127"/>
          <cell r="AJ127">
            <v>-91273.970000000016</v>
          </cell>
          <cell r="AK127"/>
          <cell r="AL127">
            <v>-10</v>
          </cell>
          <cell r="AM127"/>
          <cell r="AN127">
            <v>-9127.3970000000027</v>
          </cell>
          <cell r="AO127"/>
          <cell r="AP127">
            <v>12013143.253999999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ProdTrans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G128"/>
          <cell r="H128">
            <v>1231113.42</v>
          </cell>
          <cell r="I128"/>
          <cell r="J128">
            <v>-17710.97</v>
          </cell>
          <cell r="K128"/>
          <cell r="L128">
            <v>1213402.45</v>
          </cell>
          <cell r="M128"/>
          <cell r="N128">
            <v>-17710.97</v>
          </cell>
          <cell r="O128"/>
          <cell r="P128">
            <v>1195691.48</v>
          </cell>
          <cell r="Q128"/>
          <cell r="R128">
            <v>208893</v>
          </cell>
          <cell r="S128"/>
          <cell r="T128">
            <v>2.63</v>
          </cell>
          <cell r="U128"/>
          <cell r="V128">
            <v>32145</v>
          </cell>
          <cell r="W128"/>
          <cell r="X128">
            <v>-17710.97</v>
          </cell>
          <cell r="Y128"/>
          <cell r="Z128">
            <v>-10</v>
          </cell>
          <cell r="AA128"/>
          <cell r="AB128">
            <v>-1771.0970000000002</v>
          </cell>
          <cell r="AC128"/>
          <cell r="AD128">
            <v>221555.93299999999</v>
          </cell>
          <cell r="AE128"/>
          <cell r="AF128">
            <v>2.63</v>
          </cell>
          <cell r="AG128"/>
          <cell r="AH128">
            <v>31680</v>
          </cell>
          <cell r="AI128"/>
          <cell r="AJ128">
            <v>-17710.97</v>
          </cell>
          <cell r="AK128"/>
          <cell r="AL128">
            <v>-10</v>
          </cell>
          <cell r="AM128"/>
          <cell r="AN128">
            <v>-1771.0970000000002</v>
          </cell>
          <cell r="AO128"/>
          <cell r="AP128">
            <v>233753.86599999998</v>
          </cell>
        </row>
        <row r="129">
          <cell r="A129">
            <v>0</v>
          </cell>
          <cell r="B129"/>
          <cell r="C129"/>
          <cell r="D129"/>
          <cell r="E129"/>
          <cell r="F129" t="str">
            <v>TOTAL WYODAK</v>
          </cell>
          <cell r="G129"/>
          <cell r="H129">
            <v>445757416.59000003</v>
          </cell>
          <cell r="I129"/>
          <cell r="J129">
            <v>-2994650.32</v>
          </cell>
          <cell r="K129"/>
          <cell r="L129">
            <v>442762766.26999998</v>
          </cell>
          <cell r="M129"/>
          <cell r="N129">
            <v>-3086337.41</v>
          </cell>
          <cell r="O129"/>
          <cell r="P129">
            <v>439676428.86000013</v>
          </cell>
          <cell r="Q129"/>
          <cell r="R129">
            <v>144659685</v>
          </cell>
          <cell r="S129"/>
          <cell r="T129"/>
          <cell r="U129"/>
          <cell r="V129">
            <v>7736456</v>
          </cell>
          <cell r="W129"/>
          <cell r="X129">
            <v>-2994650.32</v>
          </cell>
          <cell r="Y129"/>
          <cell r="Z129"/>
          <cell r="AA129"/>
          <cell r="AB129">
            <v>-361596.74</v>
          </cell>
          <cell r="AC129"/>
          <cell r="AD129">
            <v>149039893.94</v>
          </cell>
          <cell r="AE129"/>
          <cell r="AF129"/>
          <cell r="AG129"/>
          <cell r="AH129">
            <v>7682462</v>
          </cell>
          <cell r="AI129"/>
          <cell r="AJ129">
            <v>-3086337.41</v>
          </cell>
          <cell r="AK129"/>
          <cell r="AL129"/>
          <cell r="AM129"/>
          <cell r="AN129">
            <v>-372251.21850000002</v>
          </cell>
          <cell r="AO129"/>
          <cell r="AP129">
            <v>153263767.31150001</v>
          </cell>
        </row>
        <row r="130">
          <cell r="A130">
            <v>0</v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</row>
        <row r="131">
          <cell r="A131">
            <v>0</v>
          </cell>
          <cell r="B131"/>
          <cell r="C131"/>
          <cell r="D131"/>
          <cell r="E131"/>
          <cell r="F131" t="str">
            <v>TOTAL DEPRECIABLE STEAM PRODUCTION PLANT</v>
          </cell>
          <cell r="G131"/>
          <cell r="H131">
            <v>6274413604.2299995</v>
          </cell>
          <cell r="I131"/>
          <cell r="J131">
            <v>-41152696.74000001</v>
          </cell>
          <cell r="K131"/>
          <cell r="L131">
            <v>6233260907.4899979</v>
          </cell>
          <cell r="M131"/>
          <cell r="N131">
            <v>-42569201.579999983</v>
          </cell>
          <cell r="O131"/>
          <cell r="P131">
            <v>6190691705.9100018</v>
          </cell>
          <cell r="Q131"/>
          <cell r="R131">
            <v>2420929797</v>
          </cell>
          <cell r="S131"/>
          <cell r="T131"/>
          <cell r="U131"/>
          <cell r="V131">
            <v>137076051</v>
          </cell>
          <cell r="W131"/>
          <cell r="X131">
            <v>-41152696.74000001</v>
          </cell>
          <cell r="Y131"/>
          <cell r="Z131"/>
          <cell r="AA131"/>
          <cell r="AB131">
            <v>-5057150.0830000006</v>
          </cell>
          <cell r="AC131"/>
          <cell r="AD131">
            <v>2511796001.177</v>
          </cell>
          <cell r="AE131"/>
          <cell r="AF131"/>
          <cell r="AG131"/>
          <cell r="AH131">
            <v>136166081</v>
          </cell>
          <cell r="AI131"/>
          <cell r="AJ131">
            <v>-42569201.579999983</v>
          </cell>
          <cell r="AK131"/>
          <cell r="AL131"/>
          <cell r="AM131"/>
          <cell r="AN131">
            <v>-5228588.4354999997</v>
          </cell>
          <cell r="AO131"/>
          <cell r="AP131">
            <v>2600164292.1615009</v>
          </cell>
        </row>
        <row r="132">
          <cell r="A132">
            <v>0</v>
          </cell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</row>
        <row r="133">
          <cell r="A133">
            <v>0</v>
          </cell>
          <cell r="B133"/>
          <cell r="C133"/>
          <cell r="D133"/>
          <cell r="E133">
            <v>310.3</v>
          </cell>
          <cell r="F133" t="str">
            <v>Water Rights</v>
          </cell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</row>
        <row r="134">
          <cell r="A134" t="str">
            <v xml:space="preserve">310.30 0101         </v>
          </cell>
          <cell r="B134">
            <v>101</v>
          </cell>
          <cell r="C134" t="str">
            <v>ProdTrans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G134"/>
          <cell r="H134">
            <v>865460.63</v>
          </cell>
          <cell r="I134"/>
          <cell r="J134">
            <v>0</v>
          </cell>
          <cell r="K134"/>
          <cell r="L134">
            <v>865460.63</v>
          </cell>
          <cell r="M134"/>
          <cell r="N134">
            <v>0</v>
          </cell>
          <cell r="O134"/>
          <cell r="P134">
            <v>865460.63</v>
          </cell>
          <cell r="Q134"/>
          <cell r="R134">
            <v>683010</v>
          </cell>
          <cell r="S134"/>
          <cell r="T134">
            <v>0</v>
          </cell>
          <cell r="U134"/>
          <cell r="V134">
            <v>0</v>
          </cell>
          <cell r="W134"/>
          <cell r="X134">
            <v>0</v>
          </cell>
          <cell r="Y134"/>
          <cell r="Z134"/>
          <cell r="AA134"/>
          <cell r="AB134">
            <v>0</v>
          </cell>
          <cell r="AC134"/>
          <cell r="AD134">
            <v>683010</v>
          </cell>
          <cell r="AE134"/>
          <cell r="AF134">
            <v>0</v>
          </cell>
          <cell r="AG134"/>
          <cell r="AH134">
            <v>0</v>
          </cell>
          <cell r="AI134"/>
          <cell r="AJ134">
            <v>0</v>
          </cell>
          <cell r="AK134"/>
          <cell r="AL134"/>
          <cell r="AM134"/>
          <cell r="AN134">
            <v>0</v>
          </cell>
          <cell r="AO134"/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ProdTrans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G135"/>
          <cell r="H135">
            <v>9700996.6099999994</v>
          </cell>
          <cell r="I135"/>
          <cell r="J135">
            <v>0</v>
          </cell>
          <cell r="K135"/>
          <cell r="L135">
            <v>9700996.6099999994</v>
          </cell>
          <cell r="M135"/>
          <cell r="N135">
            <v>0</v>
          </cell>
          <cell r="O135"/>
          <cell r="P135">
            <v>9700996.6099999994</v>
          </cell>
          <cell r="Q135"/>
          <cell r="R135">
            <v>2534227</v>
          </cell>
          <cell r="S135"/>
          <cell r="T135">
            <v>0</v>
          </cell>
          <cell r="U135"/>
          <cell r="V135">
            <v>0</v>
          </cell>
          <cell r="W135"/>
          <cell r="X135">
            <v>0</v>
          </cell>
          <cell r="Y135"/>
          <cell r="Z135"/>
          <cell r="AA135"/>
          <cell r="AB135">
            <v>0</v>
          </cell>
          <cell r="AC135"/>
          <cell r="AD135">
            <v>2534227</v>
          </cell>
          <cell r="AE135"/>
          <cell r="AF135">
            <v>0</v>
          </cell>
          <cell r="AG135"/>
          <cell r="AH135">
            <v>0</v>
          </cell>
          <cell r="AI135"/>
          <cell r="AJ135">
            <v>0</v>
          </cell>
          <cell r="AK135"/>
          <cell r="AL135"/>
          <cell r="AM135"/>
          <cell r="AN135">
            <v>0</v>
          </cell>
          <cell r="AO135"/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ProdTrans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G136"/>
          <cell r="H136">
            <v>8138.01</v>
          </cell>
          <cell r="I136"/>
          <cell r="J136">
            <v>0</v>
          </cell>
          <cell r="K136"/>
          <cell r="L136">
            <v>8138.01</v>
          </cell>
          <cell r="M136"/>
          <cell r="N136">
            <v>0</v>
          </cell>
          <cell r="O136"/>
          <cell r="P136">
            <v>8138.01</v>
          </cell>
          <cell r="Q136"/>
          <cell r="R136">
            <v>12995</v>
          </cell>
          <cell r="S136"/>
          <cell r="T136">
            <v>0</v>
          </cell>
          <cell r="U136"/>
          <cell r="V136">
            <v>0</v>
          </cell>
          <cell r="W136"/>
          <cell r="X136">
            <v>0</v>
          </cell>
          <cell r="Y136"/>
          <cell r="Z136"/>
          <cell r="AA136"/>
          <cell r="AB136">
            <v>0</v>
          </cell>
          <cell r="AC136"/>
          <cell r="AD136">
            <v>12995</v>
          </cell>
          <cell r="AE136"/>
          <cell r="AF136">
            <v>0</v>
          </cell>
          <cell r="AG136"/>
          <cell r="AH136">
            <v>0</v>
          </cell>
          <cell r="AI136"/>
          <cell r="AJ136">
            <v>0</v>
          </cell>
          <cell r="AK136"/>
          <cell r="AL136"/>
          <cell r="AM136"/>
          <cell r="AN136">
            <v>0</v>
          </cell>
          <cell r="AO136"/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ProdTrans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G137"/>
          <cell r="H137">
            <v>24271831.300000001</v>
          </cell>
          <cell r="I137"/>
          <cell r="J137">
            <v>0</v>
          </cell>
          <cell r="K137"/>
          <cell r="L137">
            <v>24271831.300000001</v>
          </cell>
          <cell r="M137"/>
          <cell r="N137">
            <v>0</v>
          </cell>
          <cell r="O137"/>
          <cell r="P137">
            <v>24271831.300000001</v>
          </cell>
          <cell r="Q137"/>
          <cell r="R137">
            <v>10839179</v>
          </cell>
          <cell r="S137"/>
          <cell r="T137">
            <v>0</v>
          </cell>
          <cell r="U137"/>
          <cell r="V137">
            <v>0</v>
          </cell>
          <cell r="W137"/>
          <cell r="X137">
            <v>0</v>
          </cell>
          <cell r="Y137"/>
          <cell r="Z137"/>
          <cell r="AA137"/>
          <cell r="AB137">
            <v>0</v>
          </cell>
          <cell r="AC137"/>
          <cell r="AD137">
            <v>10839179</v>
          </cell>
          <cell r="AE137"/>
          <cell r="AF137">
            <v>0</v>
          </cell>
          <cell r="AG137"/>
          <cell r="AH137">
            <v>0</v>
          </cell>
          <cell r="AI137"/>
          <cell r="AJ137">
            <v>0</v>
          </cell>
          <cell r="AK137"/>
          <cell r="AL137"/>
          <cell r="AM137"/>
          <cell r="AN137">
            <v>0</v>
          </cell>
          <cell r="AO137"/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ProdTrans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G138"/>
          <cell r="H138">
            <v>1471639</v>
          </cell>
          <cell r="I138"/>
          <cell r="J138">
            <v>0</v>
          </cell>
          <cell r="K138"/>
          <cell r="L138">
            <v>1471639</v>
          </cell>
          <cell r="M138"/>
          <cell r="N138">
            <v>0</v>
          </cell>
          <cell r="O138"/>
          <cell r="P138">
            <v>1471639</v>
          </cell>
          <cell r="Q138"/>
          <cell r="R138">
            <v>981841</v>
          </cell>
          <cell r="S138"/>
          <cell r="T138">
            <v>0</v>
          </cell>
          <cell r="U138"/>
          <cell r="V138">
            <v>0</v>
          </cell>
          <cell r="W138"/>
          <cell r="X138">
            <v>0</v>
          </cell>
          <cell r="Y138"/>
          <cell r="Z138"/>
          <cell r="AA138"/>
          <cell r="AB138">
            <v>0</v>
          </cell>
          <cell r="AC138"/>
          <cell r="AD138">
            <v>981841</v>
          </cell>
          <cell r="AE138"/>
          <cell r="AF138">
            <v>0</v>
          </cell>
          <cell r="AG138"/>
          <cell r="AH138">
            <v>0</v>
          </cell>
          <cell r="AI138"/>
          <cell r="AJ138">
            <v>0</v>
          </cell>
          <cell r="AK138"/>
          <cell r="AL138"/>
          <cell r="AM138"/>
          <cell r="AN138">
            <v>0</v>
          </cell>
          <cell r="AO138"/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ProdTrans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G139"/>
          <cell r="H139">
            <v>171270</v>
          </cell>
          <cell r="I139"/>
          <cell r="J139">
            <v>0</v>
          </cell>
          <cell r="K139"/>
          <cell r="L139">
            <v>171270</v>
          </cell>
          <cell r="M139"/>
          <cell r="N139">
            <v>0</v>
          </cell>
          <cell r="O139"/>
          <cell r="P139">
            <v>171270</v>
          </cell>
          <cell r="Q139"/>
          <cell r="R139">
            <v>96463</v>
          </cell>
          <cell r="S139"/>
          <cell r="T139">
            <v>0</v>
          </cell>
          <cell r="U139"/>
          <cell r="V139">
            <v>0</v>
          </cell>
          <cell r="W139"/>
          <cell r="X139">
            <v>0</v>
          </cell>
          <cell r="Y139"/>
          <cell r="Z139"/>
          <cell r="AA139"/>
          <cell r="AB139">
            <v>0</v>
          </cell>
          <cell r="AC139"/>
          <cell r="AD139">
            <v>96463</v>
          </cell>
          <cell r="AE139"/>
          <cell r="AF139">
            <v>0</v>
          </cell>
          <cell r="AG139"/>
          <cell r="AH139">
            <v>0</v>
          </cell>
          <cell r="AI139"/>
          <cell r="AJ139">
            <v>0</v>
          </cell>
          <cell r="AK139"/>
          <cell r="AL139"/>
          <cell r="AM139"/>
          <cell r="AN139">
            <v>0</v>
          </cell>
          <cell r="AO139"/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ProdTrans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G140"/>
          <cell r="H140">
            <v>690.97</v>
          </cell>
          <cell r="I140"/>
          <cell r="J140">
            <v>0</v>
          </cell>
          <cell r="K140"/>
          <cell r="L140">
            <v>690.97</v>
          </cell>
          <cell r="M140"/>
          <cell r="N140">
            <v>0</v>
          </cell>
          <cell r="O140"/>
          <cell r="P140">
            <v>690.97</v>
          </cell>
          <cell r="Q140"/>
          <cell r="R140">
            <v>631</v>
          </cell>
          <cell r="S140"/>
          <cell r="T140">
            <v>0</v>
          </cell>
          <cell r="U140"/>
          <cell r="V140">
            <v>0</v>
          </cell>
          <cell r="W140"/>
          <cell r="X140">
            <v>0</v>
          </cell>
          <cell r="Y140"/>
          <cell r="Z140"/>
          <cell r="AA140"/>
          <cell r="AB140">
            <v>0</v>
          </cell>
          <cell r="AC140"/>
          <cell r="AD140">
            <v>631</v>
          </cell>
          <cell r="AE140"/>
          <cell r="AF140">
            <v>0</v>
          </cell>
          <cell r="AG140"/>
          <cell r="AH140">
            <v>0</v>
          </cell>
          <cell r="AI140"/>
          <cell r="AJ140">
            <v>0</v>
          </cell>
          <cell r="AK140"/>
          <cell r="AL140"/>
          <cell r="AM140"/>
          <cell r="AN140">
            <v>0</v>
          </cell>
          <cell r="AO140"/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ProdTrans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G141"/>
          <cell r="H141">
            <v>13496.8</v>
          </cell>
          <cell r="I141"/>
          <cell r="J141">
            <v>0</v>
          </cell>
          <cell r="K141"/>
          <cell r="L141">
            <v>13496.8</v>
          </cell>
          <cell r="M141"/>
          <cell r="N141">
            <v>0</v>
          </cell>
          <cell r="O141"/>
          <cell r="P141">
            <v>13496.8</v>
          </cell>
          <cell r="Q141"/>
          <cell r="R141">
            <v>7722</v>
          </cell>
          <cell r="S141"/>
          <cell r="T141">
            <v>0</v>
          </cell>
          <cell r="U141"/>
          <cell r="V141">
            <v>0</v>
          </cell>
          <cell r="W141"/>
          <cell r="X141">
            <v>0</v>
          </cell>
          <cell r="Y141"/>
          <cell r="Z141"/>
          <cell r="AA141"/>
          <cell r="AB141">
            <v>0</v>
          </cell>
          <cell r="AC141"/>
          <cell r="AD141">
            <v>7722</v>
          </cell>
          <cell r="AE141"/>
          <cell r="AF141">
            <v>0</v>
          </cell>
          <cell r="AG141"/>
          <cell r="AH141">
            <v>0</v>
          </cell>
          <cell r="AI141"/>
          <cell r="AJ141">
            <v>0</v>
          </cell>
          <cell r="AK141"/>
          <cell r="AL141"/>
          <cell r="AM141"/>
          <cell r="AN141">
            <v>0</v>
          </cell>
          <cell r="AO141"/>
          <cell r="AP141">
            <v>7722</v>
          </cell>
        </row>
        <row r="142">
          <cell r="A142">
            <v>0</v>
          </cell>
          <cell r="B142"/>
          <cell r="C142" t="str">
            <v>ProdTrans</v>
          </cell>
          <cell r="D142"/>
          <cell r="E142"/>
          <cell r="F142" t="str">
            <v>Total Account 310.30 Water Rights</v>
          </cell>
          <cell r="G142"/>
          <cell r="H142">
            <v>36503523.319999993</v>
          </cell>
          <cell r="I142"/>
          <cell r="J142">
            <v>0</v>
          </cell>
          <cell r="K142"/>
          <cell r="L142">
            <v>36503523.319999993</v>
          </cell>
          <cell r="M142"/>
          <cell r="N142">
            <v>0</v>
          </cell>
          <cell r="O142"/>
          <cell r="P142">
            <v>36503523.319999993</v>
          </cell>
          <cell r="Q142"/>
          <cell r="R142">
            <v>15156068</v>
          </cell>
          <cell r="S142"/>
          <cell r="T142"/>
          <cell r="U142"/>
          <cell r="V142">
            <v>0</v>
          </cell>
          <cell r="W142"/>
          <cell r="X142">
            <v>0</v>
          </cell>
          <cell r="Y142"/>
          <cell r="Z142"/>
          <cell r="AA142"/>
          <cell r="AB142">
            <v>0</v>
          </cell>
          <cell r="AC142"/>
          <cell r="AD142">
            <v>15156068</v>
          </cell>
          <cell r="AE142"/>
          <cell r="AF142"/>
          <cell r="AG142"/>
          <cell r="AH142">
            <v>0</v>
          </cell>
          <cell r="AI142"/>
          <cell r="AJ142">
            <v>0</v>
          </cell>
          <cell r="AK142"/>
          <cell r="AL142"/>
          <cell r="AM142"/>
          <cell r="AN142">
            <v>0</v>
          </cell>
          <cell r="AO142"/>
          <cell r="AP142">
            <v>15156068</v>
          </cell>
        </row>
        <row r="143">
          <cell r="A143">
            <v>0</v>
          </cell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</row>
        <row r="144">
          <cell r="A144">
            <v>0</v>
          </cell>
          <cell r="B144"/>
          <cell r="C144"/>
          <cell r="D144"/>
          <cell r="E144"/>
          <cell r="F144" t="str">
            <v>TOTAL STEAM PRODUCTION PLANT</v>
          </cell>
          <cell r="G144"/>
          <cell r="H144">
            <v>6310917127.5500002</v>
          </cell>
          <cell r="I144"/>
          <cell r="J144">
            <v>-41152696.74000001</v>
          </cell>
          <cell r="K144"/>
          <cell r="L144">
            <v>6269764430.8099985</v>
          </cell>
          <cell r="M144"/>
          <cell r="N144">
            <v>-42569201.579999983</v>
          </cell>
          <cell r="O144"/>
          <cell r="P144">
            <v>6227195229.2300024</v>
          </cell>
          <cell r="Q144"/>
          <cell r="R144">
            <v>2436085865</v>
          </cell>
          <cell r="S144"/>
          <cell r="T144"/>
          <cell r="U144"/>
          <cell r="V144">
            <v>137076051</v>
          </cell>
          <cell r="W144"/>
          <cell r="X144">
            <v>-41152696.74000001</v>
          </cell>
          <cell r="Y144"/>
          <cell r="Z144"/>
          <cell r="AA144"/>
          <cell r="AB144">
            <v>-5057150.0830000006</v>
          </cell>
          <cell r="AC144"/>
          <cell r="AD144">
            <v>2526952069.177</v>
          </cell>
          <cell r="AE144"/>
          <cell r="AF144"/>
          <cell r="AG144"/>
          <cell r="AH144">
            <v>136166081</v>
          </cell>
          <cell r="AI144"/>
          <cell r="AJ144">
            <v>-42569201.579999983</v>
          </cell>
          <cell r="AK144"/>
          <cell r="AL144"/>
          <cell r="AM144"/>
          <cell r="AN144">
            <v>-5228588.4354999997</v>
          </cell>
          <cell r="AO144"/>
          <cell r="AP144">
            <v>2615320360.1615009</v>
          </cell>
        </row>
        <row r="145">
          <cell r="A145">
            <v>0</v>
          </cell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</row>
        <row r="146">
          <cell r="A146">
            <v>0</v>
          </cell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</row>
        <row r="147">
          <cell r="A147">
            <v>0</v>
          </cell>
          <cell r="B147"/>
          <cell r="C147"/>
          <cell r="D147"/>
          <cell r="E147" t="str">
            <v>HYDRAULIC PRODUCTION PLANT</v>
          </cell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</row>
        <row r="148">
          <cell r="A148">
            <v>0</v>
          </cell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</row>
        <row r="149">
          <cell r="A149">
            <v>0</v>
          </cell>
          <cell r="B149"/>
          <cell r="C149"/>
          <cell r="D149"/>
          <cell r="E149"/>
          <cell r="F149" t="str">
            <v>ASHTON/ST. ANTHONY</v>
          </cell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</row>
        <row r="150">
          <cell r="A150" t="str">
            <v xml:space="preserve">330.20 0301         </v>
          </cell>
          <cell r="B150">
            <v>301</v>
          </cell>
          <cell r="C150" t="str">
            <v>ProdTrans</v>
          </cell>
          <cell r="D150" t="str">
            <v xml:space="preserve">330.20 0301         </v>
          </cell>
          <cell r="E150">
            <v>330.2</v>
          </cell>
          <cell r="F150" t="str">
            <v>Land Rights</v>
          </cell>
          <cell r="G150"/>
          <cell r="H150">
            <v>28699.78</v>
          </cell>
          <cell r="I150"/>
          <cell r="J150">
            <v>0</v>
          </cell>
          <cell r="K150"/>
          <cell r="L150">
            <v>28699.78</v>
          </cell>
          <cell r="M150"/>
          <cell r="N150">
            <v>0</v>
          </cell>
          <cell r="O150"/>
          <cell r="P150">
            <v>28699.78</v>
          </cell>
          <cell r="Q150"/>
          <cell r="R150">
            <v>15790</v>
          </cell>
          <cell r="S150"/>
          <cell r="T150">
            <v>2.9631657541065208</v>
          </cell>
          <cell r="U150"/>
          <cell r="V150">
            <v>850</v>
          </cell>
          <cell r="W150"/>
          <cell r="X150">
            <v>0</v>
          </cell>
          <cell r="Y150"/>
          <cell r="Z150">
            <v>0</v>
          </cell>
          <cell r="AA150"/>
          <cell r="AB150">
            <v>0</v>
          </cell>
          <cell r="AC150"/>
          <cell r="AD150">
            <v>16640</v>
          </cell>
          <cell r="AE150"/>
          <cell r="AF150">
            <v>2.9631657541065208</v>
          </cell>
          <cell r="AG150"/>
          <cell r="AH150">
            <v>850</v>
          </cell>
          <cell r="AI150"/>
          <cell r="AJ150">
            <v>0</v>
          </cell>
          <cell r="AK150"/>
          <cell r="AL150">
            <v>0</v>
          </cell>
          <cell r="AM150"/>
          <cell r="AN150">
            <v>0</v>
          </cell>
          <cell r="AO150"/>
          <cell r="AP150">
            <v>17490</v>
          </cell>
        </row>
        <row r="151">
          <cell r="A151" t="str">
            <v xml:space="preserve">331.00 0301         </v>
          </cell>
          <cell r="B151">
            <v>301</v>
          </cell>
          <cell r="C151" t="str">
            <v>ProdTrans</v>
          </cell>
          <cell r="D151" t="str">
            <v xml:space="preserve">331.00 0301         </v>
          </cell>
          <cell r="E151">
            <v>331</v>
          </cell>
          <cell r="F151" t="str">
            <v>Structures and Improvements</v>
          </cell>
          <cell r="G151"/>
          <cell r="H151">
            <v>1179468.81</v>
          </cell>
          <cell r="I151"/>
          <cell r="J151">
            <v>-3152.9700000000003</v>
          </cell>
          <cell r="K151"/>
          <cell r="L151">
            <v>1176315.8400000001</v>
          </cell>
          <cell r="M151"/>
          <cell r="N151">
            <v>-3197.6999999999994</v>
          </cell>
          <cell r="O151"/>
          <cell r="P151">
            <v>1173118.1400000001</v>
          </cell>
          <cell r="Q151"/>
          <cell r="R151">
            <v>599314</v>
          </cell>
          <cell r="S151"/>
          <cell r="T151">
            <v>2.9077950919274027</v>
          </cell>
          <cell r="U151"/>
          <cell r="V151">
            <v>34251</v>
          </cell>
          <cell r="W151"/>
          <cell r="X151">
            <v>-3152.9700000000003</v>
          </cell>
          <cell r="Y151"/>
          <cell r="Z151">
            <v>-40</v>
          </cell>
          <cell r="AA151"/>
          <cell r="AB151">
            <v>-1261.1880000000001</v>
          </cell>
          <cell r="AC151"/>
          <cell r="AD151">
            <v>629150.84200000006</v>
          </cell>
          <cell r="AE151"/>
          <cell r="AF151">
            <v>2.9077950919274027</v>
          </cell>
          <cell r="AG151"/>
          <cell r="AH151">
            <v>34158</v>
          </cell>
          <cell r="AI151"/>
          <cell r="AJ151">
            <v>-3197.6999999999994</v>
          </cell>
          <cell r="AK151"/>
          <cell r="AL151">
            <v>-40</v>
          </cell>
          <cell r="AM151"/>
          <cell r="AN151">
            <v>-1279.0799999999997</v>
          </cell>
          <cell r="AO151"/>
          <cell r="AP151">
            <v>658832.06200000015</v>
          </cell>
        </row>
        <row r="152">
          <cell r="A152" t="str">
            <v xml:space="preserve">332.00 0301         </v>
          </cell>
          <cell r="B152">
            <v>301</v>
          </cell>
          <cell r="C152" t="str">
            <v>ProdTrans</v>
          </cell>
          <cell r="D152" t="str">
            <v xml:space="preserve">332.00 0301         </v>
          </cell>
          <cell r="E152">
            <v>332</v>
          </cell>
          <cell r="F152" t="str">
            <v>Reservoirs, Dams and Waterways</v>
          </cell>
          <cell r="G152"/>
          <cell r="H152">
            <v>14951743.140000001</v>
          </cell>
          <cell r="I152"/>
          <cell r="J152">
            <v>-17050.059999999998</v>
          </cell>
          <cell r="K152"/>
          <cell r="L152">
            <v>14934693.08</v>
          </cell>
          <cell r="M152"/>
          <cell r="N152">
            <v>-17484.510000000002</v>
          </cell>
          <cell r="O152"/>
          <cell r="P152">
            <v>14917208.57</v>
          </cell>
          <cell r="Q152"/>
          <cell r="R152">
            <v>2905527</v>
          </cell>
          <cell r="S152"/>
          <cell r="T152">
            <v>3.0637697053772963</v>
          </cell>
          <cell r="U152"/>
          <cell r="V152">
            <v>457826</v>
          </cell>
          <cell r="W152"/>
          <cell r="X152">
            <v>-17050.059999999998</v>
          </cell>
          <cell r="Y152"/>
          <cell r="Z152">
            <v>-40</v>
          </cell>
          <cell r="AA152"/>
          <cell r="AB152">
            <v>-6820.0239999999994</v>
          </cell>
          <cell r="AC152"/>
          <cell r="AD152">
            <v>3339482.9159999997</v>
          </cell>
          <cell r="AE152"/>
          <cell r="AF152">
            <v>3.0637697053772963</v>
          </cell>
          <cell r="AG152"/>
          <cell r="AH152">
            <v>457297</v>
          </cell>
          <cell r="AI152"/>
          <cell r="AJ152">
            <v>-17484.510000000002</v>
          </cell>
          <cell r="AK152"/>
          <cell r="AL152">
            <v>-40</v>
          </cell>
          <cell r="AM152"/>
          <cell r="AN152">
            <v>-6993.804000000001</v>
          </cell>
          <cell r="AO152"/>
          <cell r="AP152">
            <v>3772301.602</v>
          </cell>
        </row>
        <row r="153">
          <cell r="A153" t="str">
            <v xml:space="preserve">333.00 0301         </v>
          </cell>
          <cell r="B153">
            <v>301</v>
          </cell>
          <cell r="C153" t="str">
            <v>ProdTrans</v>
          </cell>
          <cell r="D153" t="str">
            <v xml:space="preserve">333.00 0301         </v>
          </cell>
          <cell r="E153">
            <v>333</v>
          </cell>
          <cell r="F153" t="str">
            <v>Waterwheels, Turbines and Generators</v>
          </cell>
          <cell r="G153"/>
          <cell r="H153">
            <v>2448998.34</v>
          </cell>
          <cell r="I153"/>
          <cell r="J153">
            <v>-8628.3499999999985</v>
          </cell>
          <cell r="K153"/>
          <cell r="L153">
            <v>2440369.9899999998</v>
          </cell>
          <cell r="M153"/>
          <cell r="N153">
            <v>-8967.9</v>
          </cell>
          <cell r="O153"/>
          <cell r="P153">
            <v>2431402.09</v>
          </cell>
          <cell r="Q153"/>
          <cell r="R153">
            <v>1289204</v>
          </cell>
          <cell r="S153"/>
          <cell r="T153">
            <v>3.160186581523571</v>
          </cell>
          <cell r="U153"/>
          <cell r="V153">
            <v>77257</v>
          </cell>
          <cell r="W153"/>
          <cell r="X153">
            <v>-8628.3499999999985</v>
          </cell>
          <cell r="Y153"/>
          <cell r="Z153">
            <v>-40</v>
          </cell>
          <cell r="AA153"/>
          <cell r="AB153">
            <v>-3451.3399999999992</v>
          </cell>
          <cell r="AC153"/>
          <cell r="AD153">
            <v>1354381.3099999998</v>
          </cell>
          <cell r="AE153"/>
          <cell r="AF153">
            <v>3.160186581523571</v>
          </cell>
          <cell r="AG153"/>
          <cell r="AH153">
            <v>76979</v>
          </cell>
          <cell r="AI153"/>
          <cell r="AJ153">
            <v>-8967.9</v>
          </cell>
          <cell r="AK153"/>
          <cell r="AL153">
            <v>-40</v>
          </cell>
          <cell r="AM153"/>
          <cell r="AN153">
            <v>-3587.16</v>
          </cell>
          <cell r="AO153"/>
          <cell r="AP153">
            <v>1418805.25</v>
          </cell>
        </row>
        <row r="154">
          <cell r="A154" t="str">
            <v xml:space="preserve">334.00 0301         </v>
          </cell>
          <cell r="B154">
            <v>301</v>
          </cell>
          <cell r="C154" t="str">
            <v>ProdTrans</v>
          </cell>
          <cell r="D154" t="str">
            <v xml:space="preserve">334.00 0301         </v>
          </cell>
          <cell r="E154">
            <v>334</v>
          </cell>
          <cell r="F154" t="str">
            <v>Accessory Electric Equipment</v>
          </cell>
          <cell r="G154"/>
          <cell r="H154">
            <v>1385149.56</v>
          </cell>
          <cell r="I154"/>
          <cell r="J154">
            <v>-13146.809999999996</v>
          </cell>
          <cell r="K154"/>
          <cell r="L154">
            <v>1372002.75</v>
          </cell>
          <cell r="M154"/>
          <cell r="N154">
            <v>-13324.33</v>
          </cell>
          <cell r="O154"/>
          <cell r="P154">
            <v>1358678.42</v>
          </cell>
          <cell r="Q154"/>
          <cell r="R154">
            <v>674765</v>
          </cell>
          <cell r="S154"/>
          <cell r="T154">
            <v>3.239595179053679</v>
          </cell>
          <cell r="U154"/>
          <cell r="V154">
            <v>44660</v>
          </cell>
          <cell r="W154"/>
          <cell r="X154">
            <v>-13146.809999999996</v>
          </cell>
          <cell r="Y154"/>
          <cell r="Z154">
            <v>-20</v>
          </cell>
          <cell r="AA154"/>
          <cell r="AB154">
            <v>-2629.3619999999992</v>
          </cell>
          <cell r="AC154"/>
          <cell r="AD154">
            <v>703648.8280000001</v>
          </cell>
          <cell r="AE154"/>
          <cell r="AF154">
            <v>3.239595179053679</v>
          </cell>
          <cell r="AG154"/>
          <cell r="AH154">
            <v>44232</v>
          </cell>
          <cell r="AI154"/>
          <cell r="AJ154">
            <v>-13324.33</v>
          </cell>
          <cell r="AK154"/>
          <cell r="AL154">
            <v>-20</v>
          </cell>
          <cell r="AM154"/>
          <cell r="AN154">
            <v>-2664.866</v>
          </cell>
          <cell r="AO154"/>
          <cell r="AP154">
            <v>731891.6320000001</v>
          </cell>
        </row>
        <row r="155">
          <cell r="A155" t="str">
            <v xml:space="preserve">335.00 0301         </v>
          </cell>
          <cell r="B155">
            <v>301</v>
          </cell>
          <cell r="C155" t="str">
            <v>ProdTrans</v>
          </cell>
          <cell r="D155" t="str">
            <v xml:space="preserve">335.00 0301         </v>
          </cell>
          <cell r="E155">
            <v>335</v>
          </cell>
          <cell r="F155" t="str">
            <v>Miscellaneous Power Plant Equipment</v>
          </cell>
          <cell r="G155"/>
          <cell r="H155">
            <v>8649.9699999999993</v>
          </cell>
          <cell r="I155"/>
          <cell r="J155">
            <v>-65.39</v>
          </cell>
          <cell r="K155"/>
          <cell r="L155">
            <v>8584.58</v>
          </cell>
          <cell r="M155"/>
          <cell r="N155">
            <v>-65.78</v>
          </cell>
          <cell r="O155"/>
          <cell r="P155">
            <v>8518.7999999999993</v>
          </cell>
          <cell r="Q155"/>
          <cell r="R155">
            <v>5093</v>
          </cell>
          <cell r="S155"/>
          <cell r="T155">
            <v>2.8162572607266174</v>
          </cell>
          <cell r="U155"/>
          <cell r="V155">
            <v>243</v>
          </cell>
          <cell r="W155"/>
          <cell r="X155">
            <v>-65.39</v>
          </cell>
          <cell r="Y155"/>
          <cell r="Z155">
            <v>-10</v>
          </cell>
          <cell r="AA155"/>
          <cell r="AB155">
            <v>-6.5389999999999997</v>
          </cell>
          <cell r="AC155"/>
          <cell r="AD155">
            <v>5264.0709999999999</v>
          </cell>
          <cell r="AE155"/>
          <cell r="AF155">
            <v>2.8162572607266174</v>
          </cell>
          <cell r="AG155"/>
          <cell r="AH155">
            <v>241</v>
          </cell>
          <cell r="AI155"/>
          <cell r="AJ155">
            <v>-65.78</v>
          </cell>
          <cell r="AK155"/>
          <cell r="AL155">
            <v>-10</v>
          </cell>
          <cell r="AM155"/>
          <cell r="AN155">
            <v>-6.5779999999999994</v>
          </cell>
          <cell r="AO155"/>
          <cell r="AP155">
            <v>5432.7129999999997</v>
          </cell>
        </row>
        <row r="156">
          <cell r="A156" t="str">
            <v xml:space="preserve">336.00 0301         </v>
          </cell>
          <cell r="B156">
            <v>301</v>
          </cell>
          <cell r="C156" t="str">
            <v>ProdTrans</v>
          </cell>
          <cell r="D156" t="str">
            <v xml:space="preserve">336.00 0301         </v>
          </cell>
          <cell r="E156">
            <v>336</v>
          </cell>
          <cell r="F156" t="str">
            <v>Roads, Railroads and Bridges</v>
          </cell>
          <cell r="G156"/>
          <cell r="H156">
            <v>744.3</v>
          </cell>
          <cell r="I156"/>
          <cell r="J156">
            <v>-6.08</v>
          </cell>
          <cell r="K156"/>
          <cell r="L156">
            <v>738.21999999999991</v>
          </cell>
          <cell r="M156"/>
          <cell r="N156">
            <v>-6.16</v>
          </cell>
          <cell r="O156"/>
          <cell r="P156">
            <v>732.06</v>
          </cell>
          <cell r="Q156"/>
          <cell r="R156">
            <v>598</v>
          </cell>
          <cell r="S156"/>
          <cell r="T156">
            <v>1.7918564199873495</v>
          </cell>
          <cell r="U156"/>
          <cell r="V156">
            <v>13</v>
          </cell>
          <cell r="W156"/>
          <cell r="X156">
            <v>-6.08</v>
          </cell>
          <cell r="Y156"/>
          <cell r="Z156">
            <v>-40</v>
          </cell>
          <cell r="AA156"/>
          <cell r="AB156">
            <v>-2.4319999999999999</v>
          </cell>
          <cell r="AC156"/>
          <cell r="AD156">
            <v>602.48799999999994</v>
          </cell>
          <cell r="AE156"/>
          <cell r="AF156">
            <v>1.7918564199873495</v>
          </cell>
          <cell r="AG156"/>
          <cell r="AH156">
            <v>13</v>
          </cell>
          <cell r="AI156"/>
          <cell r="AJ156">
            <v>-6.16</v>
          </cell>
          <cell r="AK156"/>
          <cell r="AL156">
            <v>-40</v>
          </cell>
          <cell r="AM156"/>
          <cell r="AN156">
            <v>-2.464</v>
          </cell>
          <cell r="AO156"/>
          <cell r="AP156">
            <v>606.86399999999992</v>
          </cell>
        </row>
        <row r="157">
          <cell r="A157">
            <v>0</v>
          </cell>
          <cell r="B157"/>
          <cell r="C157"/>
          <cell r="D157"/>
          <cell r="E157"/>
          <cell r="F157" t="str">
            <v>TOTAL ASHTON/ST. ANTHONY</v>
          </cell>
          <cell r="G157"/>
          <cell r="H157">
            <v>20003453.899999999</v>
          </cell>
          <cell r="I157"/>
          <cell r="J157">
            <v>-42049.659999999996</v>
          </cell>
          <cell r="K157"/>
          <cell r="L157">
            <v>19961404.239999995</v>
          </cell>
          <cell r="M157"/>
          <cell r="N157">
            <v>-43046.380000000005</v>
          </cell>
          <cell r="O157"/>
          <cell r="P157">
            <v>19918357.859999999</v>
          </cell>
          <cell r="Q157"/>
          <cell r="R157">
            <v>5490291</v>
          </cell>
          <cell r="S157"/>
          <cell r="T157"/>
          <cell r="U157"/>
          <cell r="V157">
            <v>615100</v>
          </cell>
          <cell r="W157"/>
          <cell r="X157">
            <v>-42049.659999999996</v>
          </cell>
          <cell r="Y157"/>
          <cell r="Z157"/>
          <cell r="AA157"/>
          <cell r="AB157">
            <v>-14170.885</v>
          </cell>
          <cell r="AC157"/>
          <cell r="AD157">
            <v>6049170.4550000001</v>
          </cell>
          <cell r="AE157"/>
          <cell r="AF157"/>
          <cell r="AG157"/>
          <cell r="AH157">
            <v>613770</v>
          </cell>
          <cell r="AI157"/>
          <cell r="AJ157">
            <v>-43046.380000000005</v>
          </cell>
          <cell r="AK157"/>
          <cell r="AL157"/>
          <cell r="AM157"/>
          <cell r="AN157">
            <v>-14533.951999999999</v>
          </cell>
          <cell r="AO157"/>
          <cell r="AP157">
            <v>6605360.1230000006</v>
          </cell>
        </row>
        <row r="158">
          <cell r="A158">
            <v>0</v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</row>
        <row r="159">
          <cell r="A159">
            <v>0</v>
          </cell>
          <cell r="B159"/>
          <cell r="C159"/>
          <cell r="D159"/>
          <cell r="E159"/>
          <cell r="F159" t="str">
            <v>BEAR RIVER</v>
          </cell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</row>
        <row r="160">
          <cell r="A160" t="str">
            <v xml:space="preserve">330.20 0302         </v>
          </cell>
          <cell r="B160">
            <v>302</v>
          </cell>
          <cell r="C160" t="str">
            <v>ProdTrans</v>
          </cell>
          <cell r="D160" t="str">
            <v xml:space="preserve">330.20 0302         </v>
          </cell>
          <cell r="E160">
            <v>330.2</v>
          </cell>
          <cell r="F160" t="str">
            <v>Land Rights</v>
          </cell>
          <cell r="G160"/>
          <cell r="H160">
            <v>5879.43</v>
          </cell>
          <cell r="I160"/>
          <cell r="J160">
            <v>0</v>
          </cell>
          <cell r="K160"/>
          <cell r="L160">
            <v>5879.43</v>
          </cell>
          <cell r="M160"/>
          <cell r="N160">
            <v>0</v>
          </cell>
          <cell r="O160"/>
          <cell r="P160">
            <v>5879.43</v>
          </cell>
          <cell r="Q160"/>
          <cell r="R160">
            <v>4113</v>
          </cell>
          <cell r="S160"/>
          <cell r="T160">
            <v>1.3954250218921083</v>
          </cell>
          <cell r="U160"/>
          <cell r="V160">
            <v>82</v>
          </cell>
          <cell r="W160"/>
          <cell r="X160">
            <v>0</v>
          </cell>
          <cell r="Y160"/>
          <cell r="Z160">
            <v>0</v>
          </cell>
          <cell r="AA160"/>
          <cell r="AB160">
            <v>0</v>
          </cell>
          <cell r="AC160"/>
          <cell r="AD160">
            <v>4195</v>
          </cell>
          <cell r="AE160"/>
          <cell r="AF160">
            <v>1.3954250218921083</v>
          </cell>
          <cell r="AG160"/>
          <cell r="AH160">
            <v>82</v>
          </cell>
          <cell r="AI160"/>
          <cell r="AJ160">
            <v>0</v>
          </cell>
          <cell r="AK160"/>
          <cell r="AL160">
            <v>0</v>
          </cell>
          <cell r="AM160"/>
          <cell r="AN160">
            <v>0</v>
          </cell>
          <cell r="AO160"/>
          <cell r="AP160">
            <v>4277</v>
          </cell>
        </row>
        <row r="161">
          <cell r="A161" t="str">
            <v xml:space="preserve">331.00 0302         </v>
          </cell>
          <cell r="B161">
            <v>302</v>
          </cell>
          <cell r="C161" t="str">
            <v>ProdTrans</v>
          </cell>
          <cell r="D161" t="str">
            <v xml:space="preserve">331.00 0302         </v>
          </cell>
          <cell r="E161">
            <v>331</v>
          </cell>
          <cell r="F161" t="str">
            <v>Structures and Improvements</v>
          </cell>
          <cell r="G161"/>
          <cell r="H161">
            <v>4674162.68</v>
          </cell>
          <cell r="I161"/>
          <cell r="J161">
            <v>-17826.799999999996</v>
          </cell>
          <cell r="K161"/>
          <cell r="L161">
            <v>4656335.88</v>
          </cell>
          <cell r="M161"/>
          <cell r="N161">
            <v>-18065.360000000004</v>
          </cell>
          <cell r="O161"/>
          <cell r="P161">
            <v>4638270.5199999996</v>
          </cell>
          <cell r="Q161"/>
          <cell r="R161">
            <v>1885457</v>
          </cell>
          <cell r="S161"/>
          <cell r="T161">
            <v>1.846801277527933</v>
          </cell>
          <cell r="U161"/>
          <cell r="V161">
            <v>86158</v>
          </cell>
          <cell r="W161"/>
          <cell r="X161">
            <v>-17826.799999999996</v>
          </cell>
          <cell r="Y161"/>
          <cell r="Z161">
            <v>-40</v>
          </cell>
          <cell r="AA161"/>
          <cell r="AB161">
            <v>-7130.7199999999975</v>
          </cell>
          <cell r="AC161"/>
          <cell r="AD161">
            <v>1946657.48</v>
          </cell>
          <cell r="AE161"/>
          <cell r="AF161">
            <v>1.846801277527933</v>
          </cell>
          <cell r="AG161"/>
          <cell r="AH161">
            <v>85826</v>
          </cell>
          <cell r="AI161"/>
          <cell r="AJ161">
            <v>-18065.360000000004</v>
          </cell>
          <cell r="AK161"/>
          <cell r="AL161">
            <v>-40</v>
          </cell>
          <cell r="AM161"/>
          <cell r="AN161">
            <v>-7226.1440000000011</v>
          </cell>
          <cell r="AO161"/>
          <cell r="AP161">
            <v>2007191.9759999998</v>
          </cell>
        </row>
        <row r="162">
          <cell r="A162" t="str">
            <v xml:space="preserve">332.00 0302         </v>
          </cell>
          <cell r="B162">
            <v>302</v>
          </cell>
          <cell r="C162" t="str">
            <v>ProdTrans</v>
          </cell>
          <cell r="D162" t="str">
            <v xml:space="preserve">332.00 0302         </v>
          </cell>
          <cell r="E162">
            <v>332</v>
          </cell>
          <cell r="F162" t="str">
            <v>Reservoirs, Dams and Waterways</v>
          </cell>
          <cell r="G162"/>
          <cell r="H162">
            <v>25220204.32</v>
          </cell>
          <cell r="I162"/>
          <cell r="J162">
            <v>-70894.3</v>
          </cell>
          <cell r="K162"/>
          <cell r="L162">
            <v>25149310.02</v>
          </cell>
          <cell r="M162"/>
          <cell r="N162">
            <v>-72291.900000000009</v>
          </cell>
          <cell r="O162"/>
          <cell r="P162">
            <v>25077018.120000001</v>
          </cell>
          <cell r="Q162"/>
          <cell r="R162">
            <v>9868843</v>
          </cell>
          <cell r="S162"/>
          <cell r="T162">
            <v>1.9560204143584277</v>
          </cell>
          <cell r="U162"/>
          <cell r="V162">
            <v>492619</v>
          </cell>
          <cell r="W162"/>
          <cell r="X162">
            <v>-70894.3</v>
          </cell>
          <cell r="Y162"/>
          <cell r="Z162">
            <v>-40</v>
          </cell>
          <cell r="AA162"/>
          <cell r="AB162">
            <v>-28357.72</v>
          </cell>
          <cell r="AC162"/>
          <cell r="AD162">
            <v>10262209.979999999</v>
          </cell>
          <cell r="AE162"/>
          <cell r="AF162">
            <v>1.9560204143584277</v>
          </cell>
          <cell r="AG162"/>
          <cell r="AH162">
            <v>491219</v>
          </cell>
          <cell r="AI162"/>
          <cell r="AJ162">
            <v>-72291.900000000009</v>
          </cell>
          <cell r="AK162"/>
          <cell r="AL162">
            <v>-40</v>
          </cell>
          <cell r="AM162"/>
          <cell r="AN162">
            <v>-28916.760000000006</v>
          </cell>
          <cell r="AO162"/>
          <cell r="AP162">
            <v>10652220.319999998</v>
          </cell>
        </row>
        <row r="163">
          <cell r="A163" t="str">
            <v xml:space="preserve">333.00 0302         </v>
          </cell>
          <cell r="B163">
            <v>302</v>
          </cell>
          <cell r="C163" t="str">
            <v>ProdTrans</v>
          </cell>
          <cell r="D163" t="str">
            <v xml:space="preserve">333.00 0302         </v>
          </cell>
          <cell r="E163">
            <v>333</v>
          </cell>
          <cell r="F163" t="str">
            <v>Waterwheels, Turbines and Generators</v>
          </cell>
          <cell r="G163"/>
          <cell r="H163">
            <v>10723401.779999999</v>
          </cell>
          <cell r="I163"/>
          <cell r="J163">
            <v>-42692.990000000013</v>
          </cell>
          <cell r="K163"/>
          <cell r="L163">
            <v>10680708.789999999</v>
          </cell>
          <cell r="M163"/>
          <cell r="N163">
            <v>-43619.669999999991</v>
          </cell>
          <cell r="O163"/>
          <cell r="P163">
            <v>10637089.119999999</v>
          </cell>
          <cell r="Q163"/>
          <cell r="R163">
            <v>3513175</v>
          </cell>
          <cell r="S163"/>
          <cell r="T163">
            <v>2.32550760613249</v>
          </cell>
          <cell r="U163"/>
          <cell r="V163">
            <v>248877</v>
          </cell>
          <cell r="W163"/>
          <cell r="X163">
            <v>-42692.990000000013</v>
          </cell>
          <cell r="Y163"/>
          <cell r="Z163">
            <v>-40</v>
          </cell>
          <cell r="AA163"/>
          <cell r="AB163">
            <v>-17077.196000000007</v>
          </cell>
          <cell r="AC163"/>
          <cell r="AD163">
            <v>3702281.8139999998</v>
          </cell>
          <cell r="AE163"/>
          <cell r="AF163">
            <v>2.32550760613249</v>
          </cell>
          <cell r="AG163"/>
          <cell r="AH163">
            <v>247874</v>
          </cell>
          <cell r="AI163"/>
          <cell r="AJ163">
            <v>-43619.669999999991</v>
          </cell>
          <cell r="AK163"/>
          <cell r="AL163">
            <v>-40</v>
          </cell>
          <cell r="AM163"/>
          <cell r="AN163">
            <v>-17447.867999999995</v>
          </cell>
          <cell r="AO163"/>
          <cell r="AP163">
            <v>3889088.2760000001</v>
          </cell>
        </row>
        <row r="164">
          <cell r="A164" t="str">
            <v xml:space="preserve">334.00 0302         </v>
          </cell>
          <cell r="B164">
            <v>302</v>
          </cell>
          <cell r="C164" t="str">
            <v>ProdTrans</v>
          </cell>
          <cell r="D164" t="str">
            <v xml:space="preserve">334.00 0302         </v>
          </cell>
          <cell r="E164">
            <v>334</v>
          </cell>
          <cell r="F164" t="str">
            <v>Accessory Electric Equipment</v>
          </cell>
          <cell r="G164"/>
          <cell r="H164">
            <v>4114781.19</v>
          </cell>
          <cell r="I164"/>
          <cell r="J164">
            <v>-35580.540000000008</v>
          </cell>
          <cell r="K164"/>
          <cell r="L164">
            <v>4079200.65</v>
          </cell>
          <cell r="M164"/>
          <cell r="N164">
            <v>-36591.759999999995</v>
          </cell>
          <cell r="O164"/>
          <cell r="P164">
            <v>4042608.89</v>
          </cell>
          <cell r="Q164"/>
          <cell r="R164">
            <v>1293278</v>
          </cell>
          <cell r="S164"/>
          <cell r="T164">
            <v>2.5808776422004174</v>
          </cell>
          <cell r="U164"/>
          <cell r="V164">
            <v>105738</v>
          </cell>
          <cell r="W164"/>
          <cell r="X164">
            <v>-35580.540000000008</v>
          </cell>
          <cell r="Y164"/>
          <cell r="Z164">
            <v>-20</v>
          </cell>
          <cell r="AA164"/>
          <cell r="AB164">
            <v>-7116.108000000002</v>
          </cell>
          <cell r="AC164"/>
          <cell r="AD164">
            <v>1356319.352</v>
          </cell>
          <cell r="AE164"/>
          <cell r="AF164">
            <v>2.5808776422004174</v>
          </cell>
          <cell r="AG164"/>
          <cell r="AH164">
            <v>104807</v>
          </cell>
          <cell r="AI164"/>
          <cell r="AJ164">
            <v>-36591.759999999995</v>
          </cell>
          <cell r="AK164"/>
          <cell r="AL164">
            <v>-20</v>
          </cell>
          <cell r="AM164"/>
          <cell r="AN164">
            <v>-7318.3519999999999</v>
          </cell>
          <cell r="AO164"/>
          <cell r="AP164">
            <v>1417216.24</v>
          </cell>
        </row>
        <row r="165">
          <cell r="A165" t="str">
            <v xml:space="preserve">335.00 0302         </v>
          </cell>
          <cell r="B165">
            <v>302</v>
          </cell>
          <cell r="C165" t="str">
            <v>ProdTrans</v>
          </cell>
          <cell r="D165" t="str">
            <v xml:space="preserve">335.00 0302         </v>
          </cell>
          <cell r="E165">
            <v>335</v>
          </cell>
          <cell r="F165" t="str">
            <v>Miscellaneous Power Plant Equipment</v>
          </cell>
          <cell r="G165"/>
          <cell r="H165">
            <v>82097</v>
          </cell>
          <cell r="I165"/>
          <cell r="J165">
            <v>-580.66999999999996</v>
          </cell>
          <cell r="K165"/>
          <cell r="L165">
            <v>81516.33</v>
          </cell>
          <cell r="M165"/>
          <cell r="N165">
            <v>-584.5200000000001</v>
          </cell>
          <cell r="O165"/>
          <cell r="P165">
            <v>80931.81</v>
          </cell>
          <cell r="Q165"/>
          <cell r="R165">
            <v>38018</v>
          </cell>
          <cell r="S165"/>
          <cell r="T165">
            <v>2.5009699077444538</v>
          </cell>
          <cell r="U165"/>
          <cell r="V165">
            <v>2046</v>
          </cell>
          <cell r="W165"/>
          <cell r="X165">
            <v>-580.66999999999996</v>
          </cell>
          <cell r="Y165"/>
          <cell r="Z165">
            <v>-10</v>
          </cell>
          <cell r="AA165"/>
          <cell r="AB165">
            <v>-58.067</v>
          </cell>
          <cell r="AC165"/>
          <cell r="AD165">
            <v>39425.262999999999</v>
          </cell>
          <cell r="AE165"/>
          <cell r="AF165">
            <v>2.5009699077444538</v>
          </cell>
          <cell r="AG165"/>
          <cell r="AH165">
            <v>2031</v>
          </cell>
          <cell r="AI165"/>
          <cell r="AJ165">
            <v>-584.5200000000001</v>
          </cell>
          <cell r="AK165"/>
          <cell r="AL165">
            <v>-10</v>
          </cell>
          <cell r="AM165"/>
          <cell r="AN165">
            <v>-58.452000000000005</v>
          </cell>
          <cell r="AO165"/>
          <cell r="AP165">
            <v>40813.291000000005</v>
          </cell>
        </row>
        <row r="166">
          <cell r="A166" t="str">
            <v xml:space="preserve">336.00 0302         </v>
          </cell>
          <cell r="B166">
            <v>302</v>
          </cell>
          <cell r="C166" t="str">
            <v>ProdTrans</v>
          </cell>
          <cell r="D166" t="str">
            <v xml:space="preserve">336.00 0302         </v>
          </cell>
          <cell r="E166">
            <v>336</v>
          </cell>
          <cell r="F166" t="str">
            <v>Roads, Railroads and Bridges</v>
          </cell>
          <cell r="G166"/>
          <cell r="H166">
            <v>598124.93000000005</v>
          </cell>
          <cell r="I166"/>
          <cell r="J166">
            <v>-1736.4499999999996</v>
          </cell>
          <cell r="K166"/>
          <cell r="L166">
            <v>596388.4800000001</v>
          </cell>
          <cell r="M166"/>
          <cell r="N166">
            <v>-1760.7900000000002</v>
          </cell>
          <cell r="O166"/>
          <cell r="P166">
            <v>594627.69000000006</v>
          </cell>
          <cell r="Q166"/>
          <cell r="R166">
            <v>250356</v>
          </cell>
          <cell r="S166"/>
          <cell r="T166">
            <v>2.2832063258177064</v>
          </cell>
          <cell r="U166"/>
          <cell r="V166">
            <v>13637</v>
          </cell>
          <cell r="W166"/>
          <cell r="X166">
            <v>-1736.4499999999996</v>
          </cell>
          <cell r="Y166"/>
          <cell r="Z166">
            <v>-40</v>
          </cell>
          <cell r="AA166"/>
          <cell r="AB166">
            <v>-694.57999999999981</v>
          </cell>
          <cell r="AC166"/>
          <cell r="AD166">
            <v>261561.97</v>
          </cell>
          <cell r="AE166"/>
          <cell r="AF166">
            <v>2.2832063258177064</v>
          </cell>
          <cell r="AG166"/>
          <cell r="AH166">
            <v>13597</v>
          </cell>
          <cell r="AI166"/>
          <cell r="AJ166">
            <v>-1760.7900000000002</v>
          </cell>
          <cell r="AK166"/>
          <cell r="AL166">
            <v>-40</v>
          </cell>
          <cell r="AM166"/>
          <cell r="AN166">
            <v>-704.31600000000003</v>
          </cell>
          <cell r="AO166"/>
          <cell r="AP166">
            <v>272693.864</v>
          </cell>
        </row>
        <row r="167">
          <cell r="A167">
            <v>0</v>
          </cell>
          <cell r="B167"/>
          <cell r="C167"/>
          <cell r="D167"/>
          <cell r="E167"/>
          <cell r="F167" t="str">
            <v>TOTAL BEAR RIVER</v>
          </cell>
          <cell r="G167"/>
          <cell r="H167">
            <v>45418651.329999998</v>
          </cell>
          <cell r="I167"/>
          <cell r="J167">
            <v>-169311.75000000006</v>
          </cell>
          <cell r="K167"/>
          <cell r="L167">
            <v>45249339.579999991</v>
          </cell>
          <cell r="M167"/>
          <cell r="N167">
            <v>-172914</v>
          </cell>
          <cell r="O167"/>
          <cell r="P167">
            <v>45076425.579999998</v>
          </cell>
          <cell r="Q167"/>
          <cell r="R167">
            <v>16853240</v>
          </cell>
          <cell r="S167"/>
          <cell r="T167"/>
          <cell r="U167"/>
          <cell r="V167">
            <v>949157</v>
          </cell>
          <cell r="W167"/>
          <cell r="X167">
            <v>-169311.75000000006</v>
          </cell>
          <cell r="Y167"/>
          <cell r="Z167"/>
          <cell r="AA167"/>
          <cell r="AB167">
            <v>-60434.391000000018</v>
          </cell>
          <cell r="AC167"/>
          <cell r="AD167">
            <v>17572650.858999997</v>
          </cell>
          <cell r="AE167"/>
          <cell r="AF167"/>
          <cell r="AG167"/>
          <cell r="AH167">
            <v>945436</v>
          </cell>
          <cell r="AI167"/>
          <cell r="AJ167">
            <v>-172914</v>
          </cell>
          <cell r="AK167"/>
          <cell r="AL167"/>
          <cell r="AM167"/>
          <cell r="AN167">
            <v>-61671.892</v>
          </cell>
          <cell r="AO167"/>
          <cell r="AP167">
            <v>18283500.967</v>
          </cell>
        </row>
        <row r="168">
          <cell r="A168">
            <v>0</v>
          </cell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</row>
        <row r="169">
          <cell r="A169">
            <v>0</v>
          </cell>
          <cell r="B169"/>
          <cell r="C169"/>
          <cell r="D169"/>
          <cell r="E169"/>
          <cell r="F169" t="str">
            <v>BEND</v>
          </cell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</row>
        <row r="170">
          <cell r="A170" t="str">
            <v xml:space="preserve">331.00 0303         </v>
          </cell>
          <cell r="B170">
            <v>303</v>
          </cell>
          <cell r="C170" t="str">
            <v>ProdTrans</v>
          </cell>
          <cell r="D170" t="str">
            <v xml:space="preserve">331.00 0303         </v>
          </cell>
          <cell r="E170">
            <v>331</v>
          </cell>
          <cell r="F170" t="str">
            <v>Structures and Improvements</v>
          </cell>
          <cell r="G170"/>
          <cell r="H170">
            <v>57076.38</v>
          </cell>
          <cell r="I170"/>
          <cell r="J170">
            <v>-250.04</v>
          </cell>
          <cell r="K170"/>
          <cell r="L170">
            <v>56826.34</v>
          </cell>
          <cell r="M170"/>
          <cell r="N170">
            <v>-253.42</v>
          </cell>
          <cell r="O170"/>
          <cell r="P170">
            <v>56572.92</v>
          </cell>
          <cell r="Q170"/>
          <cell r="R170">
            <v>53749</v>
          </cell>
          <cell r="S170"/>
          <cell r="T170">
            <v>0</v>
          </cell>
          <cell r="U170"/>
          <cell r="V170">
            <v>0</v>
          </cell>
          <cell r="W170"/>
          <cell r="X170">
            <v>-250.04</v>
          </cell>
          <cell r="Y170"/>
          <cell r="Z170">
            <v>-40</v>
          </cell>
          <cell r="AA170"/>
          <cell r="AB170">
            <v>-100.01600000000001</v>
          </cell>
          <cell r="AC170"/>
          <cell r="AD170">
            <v>53398.943999999996</v>
          </cell>
          <cell r="AE170"/>
          <cell r="AF170">
            <v>0</v>
          </cell>
          <cell r="AG170"/>
          <cell r="AH170">
            <v>0</v>
          </cell>
          <cell r="AI170"/>
          <cell r="AJ170">
            <v>-253.42</v>
          </cell>
          <cell r="AK170"/>
          <cell r="AL170">
            <v>-40</v>
          </cell>
          <cell r="AM170"/>
          <cell r="AN170">
            <v>-101.36799999999999</v>
          </cell>
          <cell r="AO170"/>
          <cell r="AP170">
            <v>53044.155999999995</v>
          </cell>
        </row>
        <row r="171">
          <cell r="A171" t="str">
            <v xml:space="preserve">332.00 0303         </v>
          </cell>
          <cell r="B171">
            <v>303</v>
          </cell>
          <cell r="C171" t="str">
            <v>ProdTrans</v>
          </cell>
          <cell r="D171" t="str">
            <v xml:space="preserve">332.00 0303         </v>
          </cell>
          <cell r="E171">
            <v>332</v>
          </cell>
          <cell r="F171" t="str">
            <v>Reservoirs, Dams and Waterways</v>
          </cell>
          <cell r="G171"/>
          <cell r="H171">
            <v>532904.86</v>
          </cell>
          <cell r="I171"/>
          <cell r="J171">
            <v>-983.2</v>
          </cell>
          <cell r="K171"/>
          <cell r="L171">
            <v>531921.66</v>
          </cell>
          <cell r="M171"/>
          <cell r="N171">
            <v>-1004.6400000000001</v>
          </cell>
          <cell r="O171"/>
          <cell r="P171">
            <v>530917.02</v>
          </cell>
          <cell r="Q171"/>
          <cell r="R171">
            <v>253003</v>
          </cell>
          <cell r="S171"/>
          <cell r="T171">
            <v>0</v>
          </cell>
          <cell r="U171"/>
          <cell r="V171">
            <v>0</v>
          </cell>
          <cell r="W171"/>
          <cell r="X171">
            <v>-983.2</v>
          </cell>
          <cell r="Y171"/>
          <cell r="Z171">
            <v>-40</v>
          </cell>
          <cell r="AA171"/>
          <cell r="AB171">
            <v>-393.28</v>
          </cell>
          <cell r="AC171"/>
          <cell r="AD171">
            <v>251626.52</v>
          </cell>
          <cell r="AE171"/>
          <cell r="AF171">
            <v>0</v>
          </cell>
          <cell r="AG171"/>
          <cell r="AH171">
            <v>0</v>
          </cell>
          <cell r="AI171"/>
          <cell r="AJ171">
            <v>-1004.6400000000001</v>
          </cell>
          <cell r="AK171"/>
          <cell r="AL171">
            <v>-40</v>
          </cell>
          <cell r="AM171"/>
          <cell r="AN171">
            <v>-401.85600000000005</v>
          </cell>
          <cell r="AO171"/>
          <cell r="AP171">
            <v>250220.02399999998</v>
          </cell>
        </row>
        <row r="172">
          <cell r="A172" t="str">
            <v xml:space="preserve">333.00 0303         </v>
          </cell>
          <cell r="B172">
            <v>303</v>
          </cell>
          <cell r="C172" t="str">
            <v>ProdTrans</v>
          </cell>
          <cell r="D172" t="str">
            <v xml:space="preserve">333.00 0303         </v>
          </cell>
          <cell r="E172">
            <v>333</v>
          </cell>
          <cell r="F172" t="str">
            <v>Waterwheels, Turbines and Generators</v>
          </cell>
          <cell r="G172"/>
          <cell r="H172">
            <v>97110.43</v>
          </cell>
          <cell r="I172"/>
          <cell r="J172">
            <v>-1065.4900000000002</v>
          </cell>
          <cell r="K172"/>
          <cell r="L172">
            <v>96044.939999999988</v>
          </cell>
          <cell r="M172"/>
          <cell r="N172">
            <v>-1060.3800000000001</v>
          </cell>
          <cell r="O172"/>
          <cell r="P172">
            <v>94984.559999999983</v>
          </cell>
          <cell r="Q172"/>
          <cell r="R172">
            <v>79690</v>
          </cell>
          <cell r="S172"/>
          <cell r="T172">
            <v>0</v>
          </cell>
          <cell r="U172"/>
          <cell r="V172">
            <v>0</v>
          </cell>
          <cell r="W172"/>
          <cell r="X172">
            <v>-1065.4900000000002</v>
          </cell>
          <cell r="Y172"/>
          <cell r="Z172">
            <v>-40</v>
          </cell>
          <cell r="AA172"/>
          <cell r="AB172">
            <v>-426.19600000000008</v>
          </cell>
          <cell r="AC172"/>
          <cell r="AD172">
            <v>78198.313999999998</v>
          </cell>
          <cell r="AE172"/>
          <cell r="AF172">
            <v>0</v>
          </cell>
          <cell r="AG172"/>
          <cell r="AH172">
            <v>0</v>
          </cell>
          <cell r="AI172"/>
          <cell r="AJ172">
            <v>-1060.3800000000001</v>
          </cell>
          <cell r="AK172"/>
          <cell r="AL172">
            <v>-40</v>
          </cell>
          <cell r="AM172"/>
          <cell r="AN172">
            <v>-424.15200000000004</v>
          </cell>
          <cell r="AO172"/>
          <cell r="AP172">
            <v>76713.781999999992</v>
          </cell>
        </row>
        <row r="173">
          <cell r="A173" t="str">
            <v xml:space="preserve">334.00 0303         </v>
          </cell>
          <cell r="B173">
            <v>303</v>
          </cell>
          <cell r="C173" t="str">
            <v>ProdTrans</v>
          </cell>
          <cell r="D173" t="str">
            <v xml:space="preserve">334.00 0303         </v>
          </cell>
          <cell r="E173">
            <v>334</v>
          </cell>
          <cell r="F173" t="str">
            <v>Accessory Electric Equipment</v>
          </cell>
          <cell r="G173"/>
          <cell r="H173">
            <v>627584.39</v>
          </cell>
          <cell r="I173"/>
          <cell r="J173">
            <v>-6404.83</v>
          </cell>
          <cell r="K173"/>
          <cell r="L173">
            <v>621179.56000000006</v>
          </cell>
          <cell r="M173"/>
          <cell r="N173">
            <v>-6455.04</v>
          </cell>
          <cell r="O173"/>
          <cell r="P173">
            <v>614724.52</v>
          </cell>
          <cell r="Q173"/>
          <cell r="R173">
            <v>566062</v>
          </cell>
          <cell r="S173"/>
          <cell r="T173">
            <v>0</v>
          </cell>
          <cell r="U173"/>
          <cell r="V173">
            <v>0</v>
          </cell>
          <cell r="W173"/>
          <cell r="X173">
            <v>-6404.83</v>
          </cell>
          <cell r="Y173"/>
          <cell r="Z173">
            <v>-20</v>
          </cell>
          <cell r="AA173"/>
          <cell r="AB173">
            <v>-1280.9660000000001</v>
          </cell>
          <cell r="AC173"/>
          <cell r="AD173">
            <v>558376.20400000003</v>
          </cell>
          <cell r="AE173"/>
          <cell r="AF173">
            <v>0</v>
          </cell>
          <cell r="AG173"/>
          <cell r="AH173">
            <v>0</v>
          </cell>
          <cell r="AI173"/>
          <cell r="AJ173">
            <v>-6455.04</v>
          </cell>
          <cell r="AK173"/>
          <cell r="AL173">
            <v>-20</v>
          </cell>
          <cell r="AM173"/>
          <cell r="AN173">
            <v>-1291.008</v>
          </cell>
          <cell r="AO173"/>
          <cell r="AP173">
            <v>550630.15599999996</v>
          </cell>
        </row>
        <row r="174">
          <cell r="A174" t="str">
            <v xml:space="preserve">335.00 0303         </v>
          </cell>
          <cell r="B174">
            <v>303</v>
          </cell>
          <cell r="C174" t="str">
            <v>ProdTrans</v>
          </cell>
          <cell r="D174" t="str">
            <v xml:space="preserve">335.00 0303         </v>
          </cell>
          <cell r="E174">
            <v>335</v>
          </cell>
          <cell r="F174" t="str">
            <v>Miscellaneous Power Plant Equipment</v>
          </cell>
          <cell r="G174"/>
          <cell r="H174">
            <v>15383.82</v>
          </cell>
          <cell r="I174"/>
          <cell r="J174">
            <v>-88.84</v>
          </cell>
          <cell r="K174"/>
          <cell r="L174">
            <v>15294.98</v>
          </cell>
          <cell r="M174"/>
          <cell r="N174">
            <v>-89.33</v>
          </cell>
          <cell r="O174"/>
          <cell r="P174">
            <v>15205.65</v>
          </cell>
          <cell r="Q174"/>
          <cell r="R174">
            <v>11669</v>
          </cell>
          <cell r="S174"/>
          <cell r="T174">
            <v>7.2139820266177495</v>
          </cell>
          <cell r="U174"/>
          <cell r="V174">
            <v>1107</v>
          </cell>
          <cell r="W174"/>
          <cell r="X174">
            <v>-88.84</v>
          </cell>
          <cell r="Y174"/>
          <cell r="Z174">
            <v>-10</v>
          </cell>
          <cell r="AA174"/>
          <cell r="AB174">
            <v>-8.8840000000000003</v>
          </cell>
          <cell r="AC174"/>
          <cell r="AD174">
            <v>12678.276</v>
          </cell>
          <cell r="AE174"/>
          <cell r="AF174">
            <v>7.2139820266177495</v>
          </cell>
          <cell r="AG174"/>
          <cell r="AH174">
            <v>1100</v>
          </cell>
          <cell r="AI174"/>
          <cell r="AJ174">
            <v>-89.33</v>
          </cell>
          <cell r="AK174"/>
          <cell r="AL174">
            <v>-10</v>
          </cell>
          <cell r="AM174"/>
          <cell r="AN174">
            <v>-8.9329999999999998</v>
          </cell>
          <cell r="AO174"/>
          <cell r="AP174">
            <v>13680.012999999999</v>
          </cell>
        </row>
        <row r="175">
          <cell r="A175" t="str">
            <v xml:space="preserve">336.00 0303         </v>
          </cell>
          <cell r="B175">
            <v>303</v>
          </cell>
          <cell r="C175" t="str">
            <v>ProdTrans</v>
          </cell>
          <cell r="D175" t="str">
            <v xml:space="preserve">336.00 0303         </v>
          </cell>
          <cell r="E175">
            <v>336</v>
          </cell>
          <cell r="F175" t="str">
            <v>Roads, Railroads and Bridges</v>
          </cell>
          <cell r="G175"/>
          <cell r="H175">
            <v>174.4</v>
          </cell>
          <cell r="I175"/>
          <cell r="J175">
            <v>-0.97</v>
          </cell>
          <cell r="K175"/>
          <cell r="L175">
            <v>173.43</v>
          </cell>
          <cell r="M175"/>
          <cell r="N175">
            <v>-0.98</v>
          </cell>
          <cell r="O175"/>
          <cell r="P175">
            <v>172.45000000000002</v>
          </cell>
          <cell r="Q175"/>
          <cell r="R175">
            <v>176</v>
          </cell>
          <cell r="S175"/>
          <cell r="T175">
            <v>0</v>
          </cell>
          <cell r="U175"/>
          <cell r="V175">
            <v>0</v>
          </cell>
          <cell r="W175"/>
          <cell r="X175">
            <v>-0.97</v>
          </cell>
          <cell r="Y175"/>
          <cell r="Z175">
            <v>-40</v>
          </cell>
          <cell r="AA175"/>
          <cell r="AB175">
            <v>-0.38799999999999996</v>
          </cell>
          <cell r="AC175"/>
          <cell r="AD175">
            <v>174.642</v>
          </cell>
          <cell r="AE175"/>
          <cell r="AF175">
            <v>0</v>
          </cell>
          <cell r="AG175"/>
          <cell r="AH175">
            <v>0</v>
          </cell>
          <cell r="AI175"/>
          <cell r="AJ175">
            <v>-0.98</v>
          </cell>
          <cell r="AK175"/>
          <cell r="AL175">
            <v>-40</v>
          </cell>
          <cell r="AM175"/>
          <cell r="AN175">
            <v>-0.39200000000000002</v>
          </cell>
          <cell r="AO175"/>
          <cell r="AP175">
            <v>173.27</v>
          </cell>
        </row>
        <row r="176">
          <cell r="A176">
            <v>0</v>
          </cell>
          <cell r="B176"/>
          <cell r="C176"/>
          <cell r="D176"/>
          <cell r="E176"/>
          <cell r="F176" t="str">
            <v>TOTAL BEND</v>
          </cell>
          <cell r="G176"/>
          <cell r="H176">
            <v>1330234.28</v>
          </cell>
          <cell r="I176"/>
          <cell r="J176">
            <v>-8793.3700000000008</v>
          </cell>
          <cell r="K176"/>
          <cell r="L176">
            <v>1321440.9099999999</v>
          </cell>
          <cell r="M176"/>
          <cell r="N176">
            <v>-8863.7899999999991</v>
          </cell>
          <cell r="O176"/>
          <cell r="P176">
            <v>1312577.1199999999</v>
          </cell>
          <cell r="Q176"/>
          <cell r="R176">
            <v>964349</v>
          </cell>
          <cell r="S176"/>
          <cell r="T176"/>
          <cell r="U176"/>
          <cell r="V176">
            <v>1107</v>
          </cell>
          <cell r="W176"/>
          <cell r="X176">
            <v>-8793.3700000000008</v>
          </cell>
          <cell r="Y176"/>
          <cell r="Z176"/>
          <cell r="AA176"/>
          <cell r="AB176">
            <v>-2209.73</v>
          </cell>
          <cell r="AC176"/>
          <cell r="AD176">
            <v>954452.9</v>
          </cell>
          <cell r="AE176"/>
          <cell r="AF176"/>
          <cell r="AG176"/>
          <cell r="AH176">
            <v>1100</v>
          </cell>
          <cell r="AI176"/>
          <cell r="AJ176">
            <v>-8863.7899999999991</v>
          </cell>
          <cell r="AK176"/>
          <cell r="AL176"/>
          <cell r="AM176"/>
          <cell r="AN176">
            <v>-2227.7089999999998</v>
          </cell>
          <cell r="AO176"/>
          <cell r="AP176">
            <v>944461.40100000007</v>
          </cell>
        </row>
        <row r="177">
          <cell r="A177">
            <v>0</v>
          </cell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</row>
        <row r="178">
          <cell r="A178">
            <v>0</v>
          </cell>
          <cell r="B178"/>
          <cell r="C178"/>
          <cell r="D178"/>
          <cell r="E178"/>
          <cell r="F178" t="str">
            <v>BIG FORK</v>
          </cell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</row>
        <row r="179">
          <cell r="A179" t="str">
            <v xml:space="preserve">331.00 0304         </v>
          </cell>
          <cell r="B179">
            <v>304</v>
          </cell>
          <cell r="C179" t="str">
            <v>ProdTrans</v>
          </cell>
          <cell r="D179" t="str">
            <v xml:space="preserve">331.00 0304         </v>
          </cell>
          <cell r="E179">
            <v>331</v>
          </cell>
          <cell r="F179" t="str">
            <v>Structures and Improvements</v>
          </cell>
          <cell r="G179"/>
          <cell r="H179">
            <v>606391.29</v>
          </cell>
          <cell r="I179"/>
          <cell r="J179">
            <v>-1444.34</v>
          </cell>
          <cell r="K179"/>
          <cell r="L179">
            <v>604946.95000000007</v>
          </cell>
          <cell r="M179"/>
          <cell r="N179">
            <v>-1465.0000000000002</v>
          </cell>
          <cell r="O179"/>
          <cell r="P179">
            <v>603481.95000000007</v>
          </cell>
          <cell r="Q179"/>
          <cell r="R179">
            <v>307876</v>
          </cell>
          <cell r="S179"/>
          <cell r="T179">
            <v>0.29281923269694393</v>
          </cell>
          <cell r="U179"/>
          <cell r="V179">
            <v>1774</v>
          </cell>
          <cell r="W179"/>
          <cell r="X179">
            <v>-1444.34</v>
          </cell>
          <cell r="Y179"/>
          <cell r="Z179">
            <v>-40</v>
          </cell>
          <cell r="AA179"/>
          <cell r="AB179">
            <v>-577.73599999999999</v>
          </cell>
          <cell r="AC179"/>
          <cell r="AD179">
            <v>307627.924</v>
          </cell>
          <cell r="AE179"/>
          <cell r="AF179">
            <v>0.29281923269694393</v>
          </cell>
          <cell r="AG179"/>
          <cell r="AH179">
            <v>1769</v>
          </cell>
          <cell r="AI179"/>
          <cell r="AJ179">
            <v>-1465.0000000000002</v>
          </cell>
          <cell r="AK179"/>
          <cell r="AL179">
            <v>-40</v>
          </cell>
          <cell r="AM179"/>
          <cell r="AN179">
            <v>-586.00000000000011</v>
          </cell>
          <cell r="AO179"/>
          <cell r="AP179">
            <v>307345.924</v>
          </cell>
        </row>
        <row r="180">
          <cell r="A180" t="str">
            <v xml:space="preserve">332.00 0304         </v>
          </cell>
          <cell r="B180">
            <v>304</v>
          </cell>
          <cell r="C180" t="str">
            <v>ProdTrans</v>
          </cell>
          <cell r="D180" t="str">
            <v xml:space="preserve">332.00 0304         </v>
          </cell>
          <cell r="E180">
            <v>332</v>
          </cell>
          <cell r="F180" t="str">
            <v>Reservoirs, Dams and Waterways</v>
          </cell>
          <cell r="G180"/>
          <cell r="H180">
            <v>4696998.58</v>
          </cell>
          <cell r="I180"/>
          <cell r="J180">
            <v>-7628.05</v>
          </cell>
          <cell r="K180"/>
          <cell r="L180">
            <v>4689370.53</v>
          </cell>
          <cell r="M180"/>
          <cell r="N180">
            <v>-7796.15</v>
          </cell>
          <cell r="O180"/>
          <cell r="P180">
            <v>4681574.38</v>
          </cell>
          <cell r="Q180"/>
          <cell r="R180">
            <v>2448184</v>
          </cell>
          <cell r="S180"/>
          <cell r="T180">
            <v>1.1093806408498781</v>
          </cell>
          <cell r="U180"/>
          <cell r="V180">
            <v>52065</v>
          </cell>
          <cell r="W180"/>
          <cell r="X180">
            <v>-7628.05</v>
          </cell>
          <cell r="Y180"/>
          <cell r="Z180">
            <v>-40</v>
          </cell>
          <cell r="AA180"/>
          <cell r="AB180">
            <v>-3051.22</v>
          </cell>
          <cell r="AC180"/>
          <cell r="AD180">
            <v>2489569.73</v>
          </cell>
          <cell r="AE180"/>
          <cell r="AF180">
            <v>1.1093806408498781</v>
          </cell>
          <cell r="AG180"/>
          <cell r="AH180">
            <v>51980</v>
          </cell>
          <cell r="AI180"/>
          <cell r="AJ180">
            <v>-7796.15</v>
          </cell>
          <cell r="AK180"/>
          <cell r="AL180">
            <v>-40</v>
          </cell>
          <cell r="AM180"/>
          <cell r="AN180">
            <v>-3118.46</v>
          </cell>
          <cell r="AO180"/>
          <cell r="AP180">
            <v>2530635.12</v>
          </cell>
        </row>
        <row r="181">
          <cell r="A181" t="str">
            <v xml:space="preserve">333.00 0304         </v>
          </cell>
          <cell r="B181">
            <v>304</v>
          </cell>
          <cell r="C181" t="str">
            <v>ProdTrans</v>
          </cell>
          <cell r="D181" t="str">
            <v xml:space="preserve">333.00 0304         </v>
          </cell>
          <cell r="E181">
            <v>333</v>
          </cell>
          <cell r="F181" t="str">
            <v>Waterwheels, Turbines and Generators</v>
          </cell>
          <cell r="G181"/>
          <cell r="H181">
            <v>1495500.81</v>
          </cell>
          <cell r="I181"/>
          <cell r="J181">
            <v>-3471.0699999999997</v>
          </cell>
          <cell r="K181"/>
          <cell r="L181">
            <v>1492029.74</v>
          </cell>
          <cell r="M181"/>
          <cell r="N181">
            <v>-3630.7200000000003</v>
          </cell>
          <cell r="O181"/>
          <cell r="P181">
            <v>1488399.02</v>
          </cell>
          <cell r="Q181"/>
          <cell r="R181">
            <v>769672</v>
          </cell>
          <cell r="S181"/>
          <cell r="T181">
            <v>1.2226165730369283</v>
          </cell>
          <cell r="U181"/>
          <cell r="V181">
            <v>18263</v>
          </cell>
          <cell r="W181"/>
          <cell r="X181">
            <v>-3471.0699999999997</v>
          </cell>
          <cell r="Y181"/>
          <cell r="Z181">
            <v>-40</v>
          </cell>
          <cell r="AA181"/>
          <cell r="AB181">
            <v>-1388.4279999999999</v>
          </cell>
          <cell r="AC181"/>
          <cell r="AD181">
            <v>783075.50200000009</v>
          </cell>
          <cell r="AE181"/>
          <cell r="AF181">
            <v>1.2226165730369283</v>
          </cell>
          <cell r="AG181"/>
          <cell r="AH181">
            <v>18220</v>
          </cell>
          <cell r="AI181"/>
          <cell r="AJ181">
            <v>-3630.7200000000003</v>
          </cell>
          <cell r="AK181"/>
          <cell r="AL181">
            <v>-40</v>
          </cell>
          <cell r="AM181"/>
          <cell r="AN181">
            <v>-1452.2880000000002</v>
          </cell>
          <cell r="AO181"/>
          <cell r="AP181">
            <v>796212.49400000018</v>
          </cell>
        </row>
        <row r="182">
          <cell r="A182" t="str">
            <v xml:space="preserve">334.00 0304         </v>
          </cell>
          <cell r="B182">
            <v>304</v>
          </cell>
          <cell r="C182" t="str">
            <v>ProdTrans</v>
          </cell>
          <cell r="D182" t="str">
            <v xml:space="preserve">334.00 0304         </v>
          </cell>
          <cell r="E182">
            <v>334</v>
          </cell>
          <cell r="F182" t="str">
            <v>Accessory Electric Equipment</v>
          </cell>
          <cell r="G182"/>
          <cell r="H182">
            <v>300515.20000000001</v>
          </cell>
          <cell r="I182"/>
          <cell r="J182">
            <v>-2622.6899999999996</v>
          </cell>
          <cell r="K182"/>
          <cell r="L182">
            <v>297892.51</v>
          </cell>
          <cell r="M182"/>
          <cell r="N182">
            <v>-2686.74</v>
          </cell>
          <cell r="O182"/>
          <cell r="P182">
            <v>295205.77</v>
          </cell>
          <cell r="Q182"/>
          <cell r="R182">
            <v>174744</v>
          </cell>
          <cell r="S182"/>
          <cell r="T182">
            <v>0.45754760444180015</v>
          </cell>
          <cell r="U182"/>
          <cell r="V182">
            <v>1369</v>
          </cell>
          <cell r="W182"/>
          <cell r="X182">
            <v>-2622.6899999999996</v>
          </cell>
          <cell r="Y182"/>
          <cell r="Z182">
            <v>-20</v>
          </cell>
          <cell r="AA182"/>
          <cell r="AB182">
            <v>-524.5379999999999</v>
          </cell>
          <cell r="AC182"/>
          <cell r="AD182">
            <v>172965.772</v>
          </cell>
          <cell r="AE182"/>
          <cell r="AF182">
            <v>0.45754760444180015</v>
          </cell>
          <cell r="AG182"/>
          <cell r="AH182">
            <v>1357</v>
          </cell>
          <cell r="AI182"/>
          <cell r="AJ182">
            <v>-2686.74</v>
          </cell>
          <cell r="AK182"/>
          <cell r="AL182">
            <v>-20</v>
          </cell>
          <cell r="AM182"/>
          <cell r="AN182">
            <v>-537.34799999999996</v>
          </cell>
          <cell r="AO182"/>
          <cell r="AP182">
            <v>171098.68400000001</v>
          </cell>
        </row>
        <row r="183">
          <cell r="A183" t="str">
            <v xml:space="preserve">336.00 0304         </v>
          </cell>
          <cell r="B183">
            <v>304</v>
          </cell>
          <cell r="C183" t="str">
            <v>ProdTrans</v>
          </cell>
          <cell r="D183" t="str">
            <v xml:space="preserve">336.00 0304         </v>
          </cell>
          <cell r="E183">
            <v>336</v>
          </cell>
          <cell r="F183" t="str">
            <v>Roads, Railroads and Bridges</v>
          </cell>
          <cell r="G183"/>
          <cell r="H183">
            <v>232133.05</v>
          </cell>
          <cell r="I183"/>
          <cell r="J183">
            <v>-390.6</v>
          </cell>
          <cell r="K183"/>
          <cell r="L183">
            <v>231742.44999999998</v>
          </cell>
          <cell r="M183"/>
          <cell r="N183">
            <v>-396.46999999999997</v>
          </cell>
          <cell r="O183"/>
          <cell r="P183">
            <v>231345.97999999998</v>
          </cell>
          <cell r="Q183"/>
          <cell r="R183">
            <v>52429</v>
          </cell>
          <cell r="S183"/>
          <cell r="T183">
            <v>0</v>
          </cell>
          <cell r="U183"/>
          <cell r="V183">
            <v>0</v>
          </cell>
          <cell r="W183"/>
          <cell r="X183">
            <v>-390.6</v>
          </cell>
          <cell r="Y183"/>
          <cell r="Z183">
            <v>-40</v>
          </cell>
          <cell r="AA183"/>
          <cell r="AB183">
            <v>-156.24</v>
          </cell>
          <cell r="AC183"/>
          <cell r="AD183">
            <v>51882.16</v>
          </cell>
          <cell r="AE183"/>
          <cell r="AF183">
            <v>0</v>
          </cell>
          <cell r="AG183"/>
          <cell r="AH183">
            <v>0</v>
          </cell>
          <cell r="AI183"/>
          <cell r="AJ183">
            <v>-396.46999999999997</v>
          </cell>
          <cell r="AK183"/>
          <cell r="AL183">
            <v>-40</v>
          </cell>
          <cell r="AM183"/>
          <cell r="AN183">
            <v>-158.58799999999999</v>
          </cell>
          <cell r="AO183"/>
          <cell r="AP183">
            <v>51327.101999999999</v>
          </cell>
        </row>
        <row r="184">
          <cell r="A184">
            <v>0</v>
          </cell>
          <cell r="B184"/>
          <cell r="C184"/>
          <cell r="D184"/>
          <cell r="E184"/>
          <cell r="F184" t="str">
            <v>TOTAL BIG FORK</v>
          </cell>
          <cell r="G184"/>
          <cell r="H184">
            <v>7331538.9299999997</v>
          </cell>
          <cell r="I184"/>
          <cell r="J184">
            <v>-15556.749999999998</v>
          </cell>
          <cell r="K184"/>
          <cell r="L184">
            <v>7315982.1800000006</v>
          </cell>
          <cell r="M184"/>
          <cell r="N184">
            <v>-15975.079999999998</v>
          </cell>
          <cell r="O184"/>
          <cell r="P184">
            <v>7300007.0999999996</v>
          </cell>
          <cell r="Q184"/>
          <cell r="R184">
            <v>3752905</v>
          </cell>
          <cell r="S184"/>
          <cell r="T184"/>
          <cell r="U184"/>
          <cell r="V184">
            <v>73471</v>
          </cell>
          <cell r="W184"/>
          <cell r="X184">
            <v>-15556.749999999998</v>
          </cell>
          <cell r="Y184"/>
          <cell r="Z184"/>
          <cell r="AA184"/>
          <cell r="AB184">
            <v>-5698.1619999999994</v>
          </cell>
          <cell r="AC184"/>
          <cell r="AD184">
            <v>3805121.0880000005</v>
          </cell>
          <cell r="AE184"/>
          <cell r="AF184"/>
          <cell r="AG184"/>
          <cell r="AH184">
            <v>73326</v>
          </cell>
          <cell r="AI184"/>
          <cell r="AJ184">
            <v>-15975.079999999998</v>
          </cell>
          <cell r="AK184"/>
          <cell r="AL184"/>
          <cell r="AM184"/>
          <cell r="AN184">
            <v>-5852.6840000000002</v>
          </cell>
          <cell r="AO184"/>
          <cell r="AP184">
            <v>3856619.3240000005</v>
          </cell>
        </row>
        <row r="185">
          <cell r="A185">
            <v>0</v>
          </cell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</row>
        <row r="186">
          <cell r="A186">
            <v>0</v>
          </cell>
          <cell r="B186"/>
          <cell r="C186"/>
          <cell r="D186"/>
          <cell r="E186"/>
          <cell r="F186" t="str">
            <v>CONDIT</v>
          </cell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</row>
        <row r="187">
          <cell r="A187" t="str">
            <v xml:space="preserve">330.20 0305         </v>
          </cell>
          <cell r="B187">
            <v>305</v>
          </cell>
          <cell r="C187" t="str">
            <v>ProdTrans</v>
          </cell>
          <cell r="D187" t="str">
            <v xml:space="preserve">330.20 0305         </v>
          </cell>
          <cell r="E187">
            <v>330.2</v>
          </cell>
          <cell r="F187" t="str">
            <v>Land Rights</v>
          </cell>
          <cell r="G187"/>
          <cell r="H187">
            <v>172.28</v>
          </cell>
          <cell r="I187"/>
          <cell r="J187">
            <v>-172.28</v>
          </cell>
          <cell r="K187"/>
          <cell r="L187">
            <v>0</v>
          </cell>
          <cell r="M187"/>
          <cell r="N187">
            <v>0</v>
          </cell>
          <cell r="O187"/>
          <cell r="P187">
            <v>0</v>
          </cell>
          <cell r="Q187"/>
          <cell r="R187">
            <v>172</v>
          </cell>
          <cell r="S187"/>
          <cell r="T187">
            <v>9.5930232558139537</v>
          </cell>
          <cell r="U187"/>
          <cell r="V187">
            <v>8</v>
          </cell>
          <cell r="W187"/>
          <cell r="X187">
            <v>-172.28</v>
          </cell>
          <cell r="Y187"/>
          <cell r="Z187"/>
          <cell r="AA187"/>
          <cell r="AB187">
            <v>0</v>
          </cell>
          <cell r="AC187"/>
          <cell r="AD187">
            <v>7.7199999999999989</v>
          </cell>
          <cell r="AE187"/>
          <cell r="AF187">
            <v>9.5930232558139537</v>
          </cell>
          <cell r="AG187"/>
          <cell r="AH187">
            <v>0</v>
          </cell>
          <cell r="AI187"/>
          <cell r="AJ187">
            <v>0</v>
          </cell>
          <cell r="AK187"/>
          <cell r="AL187"/>
          <cell r="AM187"/>
          <cell r="AN187">
            <v>0</v>
          </cell>
          <cell r="AO187"/>
          <cell r="AP187">
            <v>7.7199999999999989</v>
          </cell>
        </row>
        <row r="188">
          <cell r="A188" t="str">
            <v xml:space="preserve">330.40 0305         </v>
          </cell>
          <cell r="B188">
            <v>305</v>
          </cell>
          <cell r="C188" t="str">
            <v>ProdTrans</v>
          </cell>
          <cell r="D188" t="str">
            <v xml:space="preserve">330.40 0305         </v>
          </cell>
          <cell r="E188">
            <v>330.4</v>
          </cell>
          <cell r="F188" t="str">
            <v>Flood Rights</v>
          </cell>
          <cell r="G188"/>
          <cell r="H188">
            <v>2963.75</v>
          </cell>
          <cell r="I188"/>
          <cell r="J188">
            <v>-2963.75</v>
          </cell>
          <cell r="K188"/>
          <cell r="L188">
            <v>0</v>
          </cell>
          <cell r="M188"/>
          <cell r="N188">
            <v>0</v>
          </cell>
          <cell r="O188"/>
          <cell r="P188">
            <v>0</v>
          </cell>
          <cell r="Q188"/>
          <cell r="R188">
            <v>2964</v>
          </cell>
          <cell r="S188"/>
          <cell r="T188">
            <v>9.3117408906882595</v>
          </cell>
          <cell r="U188"/>
          <cell r="V188">
            <v>138</v>
          </cell>
          <cell r="W188"/>
          <cell r="X188">
            <v>-2963.75</v>
          </cell>
          <cell r="Y188"/>
          <cell r="Z188"/>
          <cell r="AA188"/>
          <cell r="AB188">
            <v>0</v>
          </cell>
          <cell r="AC188"/>
          <cell r="AD188">
            <v>138.25</v>
          </cell>
          <cell r="AE188"/>
          <cell r="AF188">
            <v>9.3117408906882595</v>
          </cell>
          <cell r="AG188"/>
          <cell r="AH188">
            <v>0</v>
          </cell>
          <cell r="AI188"/>
          <cell r="AJ188">
            <v>0</v>
          </cell>
          <cell r="AK188"/>
          <cell r="AL188"/>
          <cell r="AM188"/>
          <cell r="AN188">
            <v>0</v>
          </cell>
          <cell r="AO188"/>
          <cell r="AP188">
            <v>138.25</v>
          </cell>
        </row>
        <row r="189">
          <cell r="A189" t="str">
            <v xml:space="preserve">331.00 0305         </v>
          </cell>
          <cell r="B189">
            <v>305</v>
          </cell>
          <cell r="C189" t="str">
            <v>ProdTrans</v>
          </cell>
          <cell r="D189" t="str">
            <v xml:space="preserve">331.00 0305         </v>
          </cell>
          <cell r="E189">
            <v>331</v>
          </cell>
          <cell r="F189" t="str">
            <v>Structures and Improvements</v>
          </cell>
          <cell r="G189"/>
          <cell r="H189">
            <v>1038010.77</v>
          </cell>
          <cell r="I189"/>
          <cell r="J189">
            <v>-1038010.7699999999</v>
          </cell>
          <cell r="K189"/>
          <cell r="L189">
            <v>0</v>
          </cell>
          <cell r="M189"/>
          <cell r="N189">
            <v>0</v>
          </cell>
          <cell r="O189"/>
          <cell r="P189">
            <v>0</v>
          </cell>
          <cell r="Q189"/>
          <cell r="R189">
            <v>1012852</v>
          </cell>
          <cell r="S189"/>
          <cell r="T189">
            <v>11.110501985420495</v>
          </cell>
          <cell r="U189"/>
          <cell r="V189">
            <v>57664</v>
          </cell>
          <cell r="W189"/>
          <cell r="X189">
            <v>-1038010.7699999999</v>
          </cell>
          <cell r="Y189"/>
          <cell r="Z189"/>
          <cell r="AA189"/>
          <cell r="AB189">
            <v>0</v>
          </cell>
          <cell r="AC189"/>
          <cell r="AD189">
            <v>32505.230000000098</v>
          </cell>
          <cell r="AE189"/>
          <cell r="AF189">
            <v>11.110501985420495</v>
          </cell>
          <cell r="AG189"/>
          <cell r="AH189">
            <v>0</v>
          </cell>
          <cell r="AI189"/>
          <cell r="AJ189">
            <v>0</v>
          </cell>
          <cell r="AK189"/>
          <cell r="AL189"/>
          <cell r="AM189"/>
          <cell r="AN189">
            <v>0</v>
          </cell>
          <cell r="AO189"/>
          <cell r="AP189">
            <v>32505.230000000098</v>
          </cell>
        </row>
        <row r="190">
          <cell r="A190" t="str">
            <v xml:space="preserve">332.00 0305         </v>
          </cell>
          <cell r="B190">
            <v>305</v>
          </cell>
          <cell r="C190" t="str">
            <v>ProdTrans</v>
          </cell>
          <cell r="D190" t="str">
            <v xml:space="preserve">332.00 0305         </v>
          </cell>
          <cell r="E190">
            <v>332</v>
          </cell>
          <cell r="F190" t="str">
            <v>Reservoirs, Dams and Waterways</v>
          </cell>
          <cell r="G190"/>
          <cell r="H190">
            <v>76393.33</v>
          </cell>
          <cell r="I190"/>
          <cell r="J190">
            <v>-76393.329999999987</v>
          </cell>
          <cell r="K190"/>
          <cell r="L190">
            <v>0</v>
          </cell>
          <cell r="M190"/>
          <cell r="N190">
            <v>0</v>
          </cell>
          <cell r="O190"/>
          <cell r="P190">
            <v>0</v>
          </cell>
          <cell r="Q190"/>
          <cell r="R190">
            <v>76393</v>
          </cell>
          <cell r="S190"/>
          <cell r="T190">
            <v>10.77243106137926</v>
          </cell>
          <cell r="U190"/>
          <cell r="V190">
            <v>4115</v>
          </cell>
          <cell r="W190"/>
          <cell r="X190">
            <v>-76393.329999999987</v>
          </cell>
          <cell r="Y190"/>
          <cell r="Z190"/>
          <cell r="AA190"/>
          <cell r="AB190">
            <v>0</v>
          </cell>
          <cell r="AC190"/>
          <cell r="AD190">
            <v>4114.6700000000128</v>
          </cell>
          <cell r="AE190"/>
          <cell r="AF190">
            <v>10.77243106137926</v>
          </cell>
          <cell r="AG190"/>
          <cell r="AH190">
            <v>0</v>
          </cell>
          <cell r="AI190"/>
          <cell r="AJ190">
            <v>0</v>
          </cell>
          <cell r="AK190"/>
          <cell r="AL190"/>
          <cell r="AM190"/>
          <cell r="AN190">
            <v>0</v>
          </cell>
          <cell r="AO190"/>
          <cell r="AP190">
            <v>4114.6700000000128</v>
          </cell>
        </row>
        <row r="191">
          <cell r="A191" t="str">
            <v xml:space="preserve">333.00 0305         </v>
          </cell>
          <cell r="B191">
            <v>305</v>
          </cell>
          <cell r="C191" t="str">
            <v>ProdTrans</v>
          </cell>
          <cell r="D191" t="str">
            <v xml:space="preserve">333.00 0305         </v>
          </cell>
          <cell r="E191">
            <v>333</v>
          </cell>
          <cell r="F191" t="str">
            <v>Waterwheels, Turbines and Generators</v>
          </cell>
          <cell r="G191"/>
          <cell r="H191">
            <v>87928.29</v>
          </cell>
          <cell r="I191"/>
          <cell r="J191">
            <v>-87928.29</v>
          </cell>
          <cell r="K191"/>
          <cell r="L191">
            <v>0</v>
          </cell>
          <cell r="M191"/>
          <cell r="N191">
            <v>0</v>
          </cell>
          <cell r="O191"/>
          <cell r="P191">
            <v>0</v>
          </cell>
          <cell r="Q191"/>
          <cell r="R191">
            <v>76631</v>
          </cell>
          <cell r="S191"/>
          <cell r="T191">
            <v>11.999244015681656</v>
          </cell>
          <cell r="U191"/>
          <cell r="V191">
            <v>5275</v>
          </cell>
          <cell r="W191"/>
          <cell r="X191">
            <v>-87928.29</v>
          </cell>
          <cell r="Y191"/>
          <cell r="Z191"/>
          <cell r="AA191"/>
          <cell r="AB191">
            <v>0</v>
          </cell>
          <cell r="AC191"/>
          <cell r="AD191">
            <v>-6022.2899999999936</v>
          </cell>
          <cell r="AE191"/>
          <cell r="AF191">
            <v>11.999244015681656</v>
          </cell>
          <cell r="AG191"/>
          <cell r="AH191">
            <v>0</v>
          </cell>
          <cell r="AI191"/>
          <cell r="AJ191">
            <v>0</v>
          </cell>
          <cell r="AK191"/>
          <cell r="AL191"/>
          <cell r="AM191"/>
          <cell r="AN191">
            <v>0</v>
          </cell>
          <cell r="AO191"/>
          <cell r="AP191">
            <v>-6022.2899999999936</v>
          </cell>
        </row>
        <row r="192">
          <cell r="A192" t="str">
            <v xml:space="preserve">334.00 0305         </v>
          </cell>
          <cell r="B192">
            <v>305</v>
          </cell>
          <cell r="C192" t="str">
            <v>ProdTrans</v>
          </cell>
          <cell r="D192" t="str">
            <v xml:space="preserve">334.00 0305         </v>
          </cell>
          <cell r="E192">
            <v>334</v>
          </cell>
          <cell r="F192" t="str">
            <v>Accessory Electric Equipment</v>
          </cell>
          <cell r="G192"/>
          <cell r="H192">
            <v>132519.20000000001</v>
          </cell>
          <cell r="I192"/>
          <cell r="J192">
            <v>-132519.19999999998</v>
          </cell>
          <cell r="K192"/>
          <cell r="L192">
            <v>0</v>
          </cell>
          <cell r="M192"/>
          <cell r="N192">
            <v>0</v>
          </cell>
          <cell r="O192"/>
          <cell r="P192">
            <v>0</v>
          </cell>
          <cell r="Q192"/>
          <cell r="R192">
            <v>132519</v>
          </cell>
          <cell r="S192"/>
          <cell r="T192">
            <v>11.744816748618645</v>
          </cell>
          <cell r="U192"/>
          <cell r="V192">
            <v>7782</v>
          </cell>
          <cell r="W192"/>
          <cell r="X192">
            <v>-132519.19999999998</v>
          </cell>
          <cell r="Y192"/>
          <cell r="Z192"/>
          <cell r="AA192"/>
          <cell r="AB192">
            <v>0</v>
          </cell>
          <cell r="AC192"/>
          <cell r="AD192">
            <v>7781.8000000000175</v>
          </cell>
          <cell r="AE192"/>
          <cell r="AF192">
            <v>11.744816748618645</v>
          </cell>
          <cell r="AG192"/>
          <cell r="AH192">
            <v>0</v>
          </cell>
          <cell r="AI192"/>
          <cell r="AJ192">
            <v>0</v>
          </cell>
          <cell r="AK192"/>
          <cell r="AL192"/>
          <cell r="AM192"/>
          <cell r="AN192">
            <v>0</v>
          </cell>
          <cell r="AO192"/>
          <cell r="AP192">
            <v>7781.8000000000175</v>
          </cell>
        </row>
        <row r="193">
          <cell r="A193" t="str">
            <v xml:space="preserve">335.00 0305         </v>
          </cell>
          <cell r="B193">
            <v>305</v>
          </cell>
          <cell r="C193" t="str">
            <v>ProdTrans</v>
          </cell>
          <cell r="D193" t="str">
            <v xml:space="preserve">335.00 0305         </v>
          </cell>
          <cell r="E193">
            <v>335</v>
          </cell>
          <cell r="F193" t="str">
            <v>Miscellaneous Power Plant Equipment</v>
          </cell>
          <cell r="G193"/>
          <cell r="H193">
            <v>3588.26</v>
          </cell>
          <cell r="I193"/>
          <cell r="J193">
            <v>-3588.26</v>
          </cell>
          <cell r="K193"/>
          <cell r="L193">
            <v>0</v>
          </cell>
          <cell r="M193"/>
          <cell r="N193">
            <v>0</v>
          </cell>
          <cell r="O193"/>
          <cell r="P193">
            <v>0</v>
          </cell>
          <cell r="Q193"/>
          <cell r="R193">
            <v>3588</v>
          </cell>
          <cell r="S193"/>
          <cell r="T193">
            <v>14.381270903010032</v>
          </cell>
          <cell r="U193"/>
          <cell r="V193">
            <v>258</v>
          </cell>
          <cell r="W193"/>
          <cell r="X193">
            <v>-3588.26</v>
          </cell>
          <cell r="Y193"/>
          <cell r="Z193"/>
          <cell r="AA193"/>
          <cell r="AB193">
            <v>0</v>
          </cell>
          <cell r="AC193"/>
          <cell r="AD193">
            <v>257.73999999999978</v>
          </cell>
          <cell r="AE193"/>
          <cell r="AF193">
            <v>14.381270903010032</v>
          </cell>
          <cell r="AG193"/>
          <cell r="AH193">
            <v>0</v>
          </cell>
          <cell r="AI193"/>
          <cell r="AJ193">
            <v>0</v>
          </cell>
          <cell r="AK193"/>
          <cell r="AL193"/>
          <cell r="AM193"/>
          <cell r="AN193">
            <v>0</v>
          </cell>
          <cell r="AO193"/>
          <cell r="AP193">
            <v>257.73999999999978</v>
          </cell>
        </row>
        <row r="194">
          <cell r="A194" t="str">
            <v xml:space="preserve">336.00 0305         </v>
          </cell>
          <cell r="B194">
            <v>305</v>
          </cell>
          <cell r="C194" t="str">
            <v>ProdTrans</v>
          </cell>
          <cell r="D194" t="str">
            <v xml:space="preserve">336.00 0305         </v>
          </cell>
          <cell r="E194">
            <v>336</v>
          </cell>
          <cell r="F194" t="str">
            <v>Roads, Railroads and Bridges</v>
          </cell>
          <cell r="G194"/>
          <cell r="H194">
            <v>59738.080000000002</v>
          </cell>
          <cell r="I194"/>
          <cell r="J194">
            <v>-59738.079999999994</v>
          </cell>
          <cell r="K194"/>
          <cell r="L194">
            <v>0</v>
          </cell>
          <cell r="M194"/>
          <cell r="N194">
            <v>0</v>
          </cell>
          <cell r="O194"/>
          <cell r="P194">
            <v>0</v>
          </cell>
          <cell r="Q194"/>
          <cell r="R194">
            <v>59738</v>
          </cell>
          <cell r="S194"/>
          <cell r="T194">
            <v>10.089055542535739</v>
          </cell>
          <cell r="U194"/>
          <cell r="V194">
            <v>3014</v>
          </cell>
          <cell r="W194"/>
          <cell r="X194">
            <v>-59738.079999999994</v>
          </cell>
          <cell r="Y194"/>
          <cell r="Z194"/>
          <cell r="AA194"/>
          <cell r="AB194">
            <v>0</v>
          </cell>
          <cell r="AC194"/>
          <cell r="AD194">
            <v>3013.9200000000055</v>
          </cell>
          <cell r="AE194"/>
          <cell r="AF194">
            <v>10.089055542535739</v>
          </cell>
          <cell r="AG194"/>
          <cell r="AH194">
            <v>0</v>
          </cell>
          <cell r="AI194"/>
          <cell r="AJ194">
            <v>0</v>
          </cell>
          <cell r="AK194"/>
          <cell r="AL194"/>
          <cell r="AM194"/>
          <cell r="AN194">
            <v>0</v>
          </cell>
          <cell r="AO194"/>
          <cell r="AP194">
            <v>3013.9200000000055</v>
          </cell>
        </row>
        <row r="195">
          <cell r="A195">
            <v>0</v>
          </cell>
          <cell r="B195"/>
          <cell r="C195"/>
          <cell r="D195"/>
          <cell r="E195"/>
          <cell r="F195" t="str">
            <v>TOTAL CONDIT</v>
          </cell>
          <cell r="G195"/>
          <cell r="H195">
            <v>1401313.9600000002</v>
          </cell>
          <cell r="I195"/>
          <cell r="J195">
            <v>-1401313.96</v>
          </cell>
          <cell r="K195"/>
          <cell r="L195">
            <v>0</v>
          </cell>
          <cell r="M195"/>
          <cell r="N195">
            <v>0</v>
          </cell>
          <cell r="O195"/>
          <cell r="P195">
            <v>0</v>
          </cell>
          <cell r="Q195"/>
          <cell r="R195">
            <v>1364857</v>
          </cell>
          <cell r="S195"/>
          <cell r="T195"/>
          <cell r="U195"/>
          <cell r="V195">
            <v>78254</v>
          </cell>
          <cell r="W195"/>
          <cell r="X195">
            <v>-1401313.96</v>
          </cell>
          <cell r="Y195"/>
          <cell r="Z195"/>
          <cell r="AA195"/>
          <cell r="AB195">
            <v>0</v>
          </cell>
          <cell r="AC195"/>
          <cell r="AD195">
            <v>41797.040000000139</v>
          </cell>
          <cell r="AE195"/>
          <cell r="AF195"/>
          <cell r="AG195"/>
          <cell r="AH195">
            <v>0</v>
          </cell>
          <cell r="AI195"/>
          <cell r="AJ195">
            <v>0</v>
          </cell>
          <cell r="AK195"/>
          <cell r="AL195"/>
          <cell r="AM195"/>
          <cell r="AN195">
            <v>0</v>
          </cell>
          <cell r="AO195"/>
          <cell r="AP195">
            <v>41797.040000000139</v>
          </cell>
        </row>
        <row r="196">
          <cell r="A196">
            <v>0</v>
          </cell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</row>
        <row r="197">
          <cell r="A197">
            <v>0</v>
          </cell>
          <cell r="B197"/>
          <cell r="C197"/>
          <cell r="D197"/>
          <cell r="E197"/>
          <cell r="F197" t="str">
            <v>CUTLER</v>
          </cell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</row>
        <row r="198">
          <cell r="A198" t="str">
            <v xml:space="preserve">330.30 0306         </v>
          </cell>
          <cell r="B198">
            <v>306</v>
          </cell>
          <cell r="C198" t="str">
            <v>ProdTrans</v>
          </cell>
          <cell r="D198" t="str">
            <v xml:space="preserve">330.30 0306         </v>
          </cell>
          <cell r="E198">
            <v>330.3</v>
          </cell>
          <cell r="F198" t="str">
            <v>Water Rights</v>
          </cell>
          <cell r="G198"/>
          <cell r="H198">
            <v>4818.3100000000004</v>
          </cell>
          <cell r="I198"/>
          <cell r="J198">
            <v>0</v>
          </cell>
          <cell r="K198"/>
          <cell r="L198">
            <v>4818.3100000000004</v>
          </cell>
          <cell r="M198"/>
          <cell r="N198">
            <v>0</v>
          </cell>
          <cell r="O198"/>
          <cell r="P198">
            <v>4818.3100000000004</v>
          </cell>
          <cell r="Q198"/>
          <cell r="R198">
            <v>2949</v>
          </cell>
          <cell r="S198"/>
          <cell r="T198">
            <v>2.2704211060375443</v>
          </cell>
          <cell r="U198"/>
          <cell r="V198">
            <v>109</v>
          </cell>
          <cell r="W198"/>
          <cell r="X198">
            <v>0</v>
          </cell>
          <cell r="Y198"/>
          <cell r="Z198">
            <v>0</v>
          </cell>
          <cell r="AA198"/>
          <cell r="AB198">
            <v>0</v>
          </cell>
          <cell r="AC198"/>
          <cell r="AD198">
            <v>3058</v>
          </cell>
          <cell r="AE198"/>
          <cell r="AF198">
            <v>2.2704211060375443</v>
          </cell>
          <cell r="AG198"/>
          <cell r="AH198">
            <v>109</v>
          </cell>
          <cell r="AI198"/>
          <cell r="AJ198">
            <v>0</v>
          </cell>
          <cell r="AK198"/>
          <cell r="AL198">
            <v>0</v>
          </cell>
          <cell r="AM198"/>
          <cell r="AN198">
            <v>0</v>
          </cell>
          <cell r="AO198"/>
          <cell r="AP198">
            <v>3167</v>
          </cell>
        </row>
        <row r="199">
          <cell r="A199" t="str">
            <v xml:space="preserve">330.40 0306         </v>
          </cell>
          <cell r="B199">
            <v>306</v>
          </cell>
          <cell r="C199" t="str">
            <v>ProdTrans</v>
          </cell>
          <cell r="D199" t="str">
            <v xml:space="preserve">330.40 0306         </v>
          </cell>
          <cell r="E199">
            <v>330.4</v>
          </cell>
          <cell r="F199" t="str">
            <v>Flood Rights</v>
          </cell>
          <cell r="G199"/>
          <cell r="H199">
            <v>90968.42</v>
          </cell>
          <cell r="I199"/>
          <cell r="J199">
            <v>0</v>
          </cell>
          <cell r="K199"/>
          <cell r="L199">
            <v>90968.42</v>
          </cell>
          <cell r="M199"/>
          <cell r="N199">
            <v>0</v>
          </cell>
          <cell r="O199"/>
          <cell r="P199">
            <v>90968.42</v>
          </cell>
          <cell r="Q199"/>
          <cell r="R199">
            <v>53064</v>
          </cell>
          <cell r="S199"/>
          <cell r="T199">
            <v>2.5123608790392713</v>
          </cell>
          <cell r="U199"/>
          <cell r="V199">
            <v>2285</v>
          </cell>
          <cell r="W199"/>
          <cell r="X199">
            <v>0</v>
          </cell>
          <cell r="Y199"/>
          <cell r="Z199">
            <v>0</v>
          </cell>
          <cell r="AA199"/>
          <cell r="AB199">
            <v>0</v>
          </cell>
          <cell r="AC199"/>
          <cell r="AD199">
            <v>55349</v>
          </cell>
          <cell r="AE199"/>
          <cell r="AF199">
            <v>2.5123608790392713</v>
          </cell>
          <cell r="AG199"/>
          <cell r="AH199">
            <v>2285</v>
          </cell>
          <cell r="AI199"/>
          <cell r="AJ199">
            <v>0</v>
          </cell>
          <cell r="AK199"/>
          <cell r="AL199">
            <v>0</v>
          </cell>
          <cell r="AM199"/>
          <cell r="AN199">
            <v>0</v>
          </cell>
          <cell r="AO199"/>
          <cell r="AP199">
            <v>57634</v>
          </cell>
        </row>
        <row r="200">
          <cell r="A200" t="str">
            <v xml:space="preserve">331.00 0306         </v>
          </cell>
          <cell r="B200">
            <v>306</v>
          </cell>
          <cell r="C200" t="str">
            <v>ProdTrans</v>
          </cell>
          <cell r="D200" t="str">
            <v xml:space="preserve">331.00 0306         </v>
          </cell>
          <cell r="E200">
            <v>331</v>
          </cell>
          <cell r="F200" t="str">
            <v>Structures and Improvements</v>
          </cell>
          <cell r="G200"/>
          <cell r="H200">
            <v>3968892.28</v>
          </cell>
          <cell r="I200"/>
          <cell r="J200">
            <v>-10181.610000000002</v>
          </cell>
          <cell r="K200"/>
          <cell r="L200">
            <v>3958710.67</v>
          </cell>
          <cell r="M200"/>
          <cell r="N200">
            <v>-10330.4</v>
          </cell>
          <cell r="O200"/>
          <cell r="P200">
            <v>3948380.27</v>
          </cell>
          <cell r="Q200"/>
          <cell r="R200">
            <v>1565277</v>
          </cell>
          <cell r="S200"/>
          <cell r="T200">
            <v>3.5730551421973047</v>
          </cell>
          <cell r="U200"/>
          <cell r="V200">
            <v>141629</v>
          </cell>
          <cell r="W200"/>
          <cell r="X200">
            <v>-10181.610000000002</v>
          </cell>
          <cell r="Y200"/>
          <cell r="Z200">
            <v>-40</v>
          </cell>
          <cell r="AA200"/>
          <cell r="AB200">
            <v>-4072.6440000000007</v>
          </cell>
          <cell r="AC200"/>
          <cell r="AD200">
            <v>1692651.7459999998</v>
          </cell>
          <cell r="AE200"/>
          <cell r="AF200">
            <v>3.5730551421973047</v>
          </cell>
          <cell r="AG200"/>
          <cell r="AH200">
            <v>141262</v>
          </cell>
          <cell r="AI200"/>
          <cell r="AJ200">
            <v>-10330.4</v>
          </cell>
          <cell r="AK200"/>
          <cell r="AL200">
            <v>-40</v>
          </cell>
          <cell r="AM200"/>
          <cell r="AN200">
            <v>-4132.16</v>
          </cell>
          <cell r="AO200"/>
          <cell r="AP200">
            <v>1819451.186</v>
          </cell>
        </row>
        <row r="201">
          <cell r="A201" t="str">
            <v xml:space="preserve">332.00 0306         </v>
          </cell>
          <cell r="B201">
            <v>306</v>
          </cell>
          <cell r="C201" t="str">
            <v>ProdTrans</v>
          </cell>
          <cell r="D201" t="str">
            <v xml:space="preserve">332.00 0306         </v>
          </cell>
          <cell r="E201">
            <v>332</v>
          </cell>
          <cell r="F201" t="str">
            <v>Reservoirs, Dams and Waterways</v>
          </cell>
          <cell r="G201"/>
          <cell r="H201">
            <v>7553630.7599999998</v>
          </cell>
          <cell r="I201"/>
          <cell r="J201">
            <v>-20906.499999999996</v>
          </cell>
          <cell r="K201"/>
          <cell r="L201">
            <v>7532724.2599999998</v>
          </cell>
          <cell r="M201"/>
          <cell r="N201">
            <v>-21326.660000000007</v>
          </cell>
          <cell r="O201"/>
          <cell r="P201">
            <v>7511397.5999999996</v>
          </cell>
          <cell r="Q201"/>
          <cell r="R201">
            <v>3110868</v>
          </cell>
          <cell r="S201"/>
          <cell r="T201">
            <v>2.9960498283834496</v>
          </cell>
          <cell r="U201"/>
          <cell r="V201">
            <v>225997</v>
          </cell>
          <cell r="W201"/>
          <cell r="X201">
            <v>-20906.499999999996</v>
          </cell>
          <cell r="Y201"/>
          <cell r="Z201">
            <v>-40</v>
          </cell>
          <cell r="AA201"/>
          <cell r="AB201">
            <v>-8362.5999999999985</v>
          </cell>
          <cell r="AC201"/>
          <cell r="AD201">
            <v>3307595.9</v>
          </cell>
          <cell r="AE201"/>
          <cell r="AF201">
            <v>2.9960498283834496</v>
          </cell>
          <cell r="AG201"/>
          <cell r="AH201">
            <v>225365</v>
          </cell>
          <cell r="AI201"/>
          <cell r="AJ201">
            <v>-21326.660000000007</v>
          </cell>
          <cell r="AK201"/>
          <cell r="AL201">
            <v>-40</v>
          </cell>
          <cell r="AM201"/>
          <cell r="AN201">
            <v>-8530.6640000000025</v>
          </cell>
          <cell r="AO201"/>
          <cell r="AP201">
            <v>3503103.5759999999</v>
          </cell>
        </row>
        <row r="202">
          <cell r="A202" t="str">
            <v xml:space="preserve">333.00 0306         </v>
          </cell>
          <cell r="B202">
            <v>306</v>
          </cell>
          <cell r="C202" t="str">
            <v>ProdTrans</v>
          </cell>
          <cell r="D202" t="str">
            <v xml:space="preserve">333.00 0306         </v>
          </cell>
          <cell r="E202">
            <v>333</v>
          </cell>
          <cell r="F202" t="str">
            <v>Waterwheels, Turbines and Generators</v>
          </cell>
          <cell r="G202"/>
          <cell r="H202">
            <v>11999063.029999999</v>
          </cell>
          <cell r="I202"/>
          <cell r="J202">
            <v>-15164.779999999997</v>
          </cell>
          <cell r="K202"/>
          <cell r="L202">
            <v>11983898.25</v>
          </cell>
          <cell r="M202"/>
          <cell r="N202">
            <v>-16072.03</v>
          </cell>
          <cell r="O202"/>
          <cell r="P202">
            <v>11967826.220000001</v>
          </cell>
          <cell r="Q202"/>
          <cell r="R202">
            <v>2130854</v>
          </cell>
          <cell r="S202"/>
          <cell r="T202">
            <v>2.5866739492598643</v>
          </cell>
          <cell r="U202"/>
          <cell r="V202">
            <v>310181</v>
          </cell>
          <cell r="W202"/>
          <cell r="X202">
            <v>-15164.779999999997</v>
          </cell>
          <cell r="Y202"/>
          <cell r="Z202">
            <v>-40</v>
          </cell>
          <cell r="AA202"/>
          <cell r="AB202">
            <v>-6065.9119999999984</v>
          </cell>
          <cell r="AC202"/>
          <cell r="AD202">
            <v>2419804.3080000002</v>
          </cell>
          <cell r="AE202"/>
          <cell r="AF202">
            <v>2.5866739492598643</v>
          </cell>
          <cell r="AG202"/>
          <cell r="AH202">
            <v>309777</v>
          </cell>
          <cell r="AI202"/>
          <cell r="AJ202">
            <v>-16072.03</v>
          </cell>
          <cell r="AK202"/>
          <cell r="AL202">
            <v>-40</v>
          </cell>
          <cell r="AM202"/>
          <cell r="AN202">
            <v>-6428.8120000000008</v>
          </cell>
          <cell r="AO202"/>
          <cell r="AP202">
            <v>2707080.4660000005</v>
          </cell>
        </row>
        <row r="203">
          <cell r="A203" t="str">
            <v xml:space="preserve">334.00 0306         </v>
          </cell>
          <cell r="B203">
            <v>306</v>
          </cell>
          <cell r="C203" t="str">
            <v>ProdTrans</v>
          </cell>
          <cell r="D203" t="str">
            <v xml:space="preserve">334.00 0306         </v>
          </cell>
          <cell r="E203">
            <v>334</v>
          </cell>
          <cell r="F203" t="str">
            <v>Accessory Electric Equipment</v>
          </cell>
          <cell r="G203"/>
          <cell r="H203">
            <v>2564703.0099999998</v>
          </cell>
          <cell r="I203"/>
          <cell r="J203">
            <v>-14780.76</v>
          </cell>
          <cell r="K203"/>
          <cell r="L203">
            <v>2549922.25</v>
          </cell>
          <cell r="M203"/>
          <cell r="N203">
            <v>-15661.689999999999</v>
          </cell>
          <cell r="O203"/>
          <cell r="P203">
            <v>2534260.56</v>
          </cell>
          <cell r="Q203"/>
          <cell r="R203">
            <v>510863</v>
          </cell>
          <cell r="S203"/>
          <cell r="T203">
            <v>3.0716569624021646</v>
          </cell>
          <cell r="U203"/>
          <cell r="V203">
            <v>78552</v>
          </cell>
          <cell r="W203"/>
          <cell r="X203">
            <v>-14780.76</v>
          </cell>
          <cell r="Y203"/>
          <cell r="Z203">
            <v>-20</v>
          </cell>
          <cell r="AA203"/>
          <cell r="AB203">
            <v>-2956.152</v>
          </cell>
          <cell r="AC203"/>
          <cell r="AD203">
            <v>571678.08799999999</v>
          </cell>
          <cell r="AE203"/>
          <cell r="AF203">
            <v>3.0716569624021646</v>
          </cell>
          <cell r="AG203"/>
          <cell r="AH203">
            <v>78084</v>
          </cell>
          <cell r="AI203"/>
          <cell r="AJ203">
            <v>-15661.689999999999</v>
          </cell>
          <cell r="AK203"/>
          <cell r="AL203">
            <v>-20</v>
          </cell>
          <cell r="AM203"/>
          <cell r="AN203">
            <v>-3132.3379999999997</v>
          </cell>
          <cell r="AO203"/>
          <cell r="AP203">
            <v>630968.06000000006</v>
          </cell>
        </row>
        <row r="204">
          <cell r="A204" t="str">
            <v xml:space="preserve">335.00 0306         </v>
          </cell>
          <cell r="B204">
            <v>306</v>
          </cell>
          <cell r="C204" t="str">
            <v>ProdTrans</v>
          </cell>
          <cell r="D204" t="str">
            <v xml:space="preserve">335.00 0306         </v>
          </cell>
          <cell r="E204">
            <v>335</v>
          </cell>
          <cell r="F204" t="str">
            <v>Miscellaneous Power Plant Equipment</v>
          </cell>
          <cell r="G204"/>
          <cell r="H204">
            <v>12554.11</v>
          </cell>
          <cell r="I204"/>
          <cell r="J204">
            <v>-88.29</v>
          </cell>
          <cell r="K204"/>
          <cell r="L204">
            <v>12465.82</v>
          </cell>
          <cell r="M204"/>
          <cell r="N204">
            <v>-88.87</v>
          </cell>
          <cell r="O204"/>
          <cell r="P204">
            <v>12376.949999999999</v>
          </cell>
          <cell r="Q204"/>
          <cell r="R204">
            <v>5906</v>
          </cell>
          <cell r="S204"/>
          <cell r="T204">
            <v>3.5124058118111714</v>
          </cell>
          <cell r="U204"/>
          <cell r="V204">
            <v>439</v>
          </cell>
          <cell r="W204"/>
          <cell r="X204">
            <v>-88.29</v>
          </cell>
          <cell r="Y204"/>
          <cell r="Z204">
            <v>-10</v>
          </cell>
          <cell r="AA204"/>
          <cell r="AB204">
            <v>-8.8290000000000006</v>
          </cell>
          <cell r="AC204"/>
          <cell r="AD204">
            <v>6247.8810000000003</v>
          </cell>
          <cell r="AE204"/>
          <cell r="AF204">
            <v>3.5124058118111714</v>
          </cell>
          <cell r="AG204"/>
          <cell r="AH204">
            <v>436</v>
          </cell>
          <cell r="AI204"/>
          <cell r="AJ204">
            <v>-88.87</v>
          </cell>
          <cell r="AK204"/>
          <cell r="AL204">
            <v>-10</v>
          </cell>
          <cell r="AM204"/>
          <cell r="AN204">
            <v>-8.8870000000000005</v>
          </cell>
          <cell r="AO204"/>
          <cell r="AP204">
            <v>6586.1240000000007</v>
          </cell>
        </row>
        <row r="205">
          <cell r="A205" t="str">
            <v xml:space="preserve">336.00 0306         </v>
          </cell>
          <cell r="B205">
            <v>306</v>
          </cell>
          <cell r="C205" t="str">
            <v>ProdTrans</v>
          </cell>
          <cell r="D205" t="str">
            <v xml:space="preserve">336.00 0306         </v>
          </cell>
          <cell r="E205">
            <v>336</v>
          </cell>
          <cell r="F205" t="str">
            <v>Roads, Railroads and Bridges</v>
          </cell>
          <cell r="G205"/>
          <cell r="H205">
            <v>572059.24</v>
          </cell>
          <cell r="I205"/>
          <cell r="J205">
            <v>-1420.18</v>
          </cell>
          <cell r="K205"/>
          <cell r="L205">
            <v>570639.05999999994</v>
          </cell>
          <cell r="M205"/>
          <cell r="N205">
            <v>-1440.52</v>
          </cell>
          <cell r="O205"/>
          <cell r="P205">
            <v>569198.53999999992</v>
          </cell>
          <cell r="Q205"/>
          <cell r="R205">
            <v>259659</v>
          </cell>
          <cell r="S205"/>
          <cell r="T205">
            <v>3.4165922180778332</v>
          </cell>
          <cell r="U205"/>
          <cell r="V205">
            <v>19521</v>
          </cell>
          <cell r="W205"/>
          <cell r="X205">
            <v>-1420.18</v>
          </cell>
          <cell r="Y205"/>
          <cell r="Z205">
            <v>-40</v>
          </cell>
          <cell r="AA205"/>
          <cell r="AB205">
            <v>-568.072</v>
          </cell>
          <cell r="AC205"/>
          <cell r="AD205">
            <v>277191.74800000002</v>
          </cell>
          <cell r="AE205"/>
          <cell r="AF205">
            <v>3.4165922180778332</v>
          </cell>
          <cell r="AG205"/>
          <cell r="AH205">
            <v>19472</v>
          </cell>
          <cell r="AI205"/>
          <cell r="AJ205">
            <v>-1440.52</v>
          </cell>
          <cell r="AK205"/>
          <cell r="AL205">
            <v>-40</v>
          </cell>
          <cell r="AM205"/>
          <cell r="AN205">
            <v>-576.20800000000008</v>
          </cell>
          <cell r="AO205"/>
          <cell r="AP205">
            <v>294647.02</v>
          </cell>
        </row>
        <row r="206">
          <cell r="A206">
            <v>0</v>
          </cell>
          <cell r="B206"/>
          <cell r="C206"/>
          <cell r="D206"/>
          <cell r="E206"/>
          <cell r="F206" t="str">
            <v>TOTAL CUTLER</v>
          </cell>
          <cell r="G206"/>
          <cell r="H206">
            <v>26766689.159999993</v>
          </cell>
          <cell r="I206"/>
          <cell r="J206">
            <v>-62542.12</v>
          </cell>
          <cell r="K206"/>
          <cell r="L206">
            <v>26704147.039999999</v>
          </cell>
          <cell r="M206"/>
          <cell r="N206">
            <v>-64920.17</v>
          </cell>
          <cell r="O206"/>
          <cell r="P206">
            <v>26639226.869999997</v>
          </cell>
          <cell r="Q206"/>
          <cell r="R206">
            <v>7639440</v>
          </cell>
          <cell r="S206"/>
          <cell r="T206"/>
          <cell r="U206"/>
          <cell r="V206">
            <v>778713</v>
          </cell>
          <cell r="W206"/>
          <cell r="X206">
            <v>-62542.12</v>
          </cell>
          <cell r="Y206"/>
          <cell r="Z206"/>
          <cell r="AA206"/>
          <cell r="AB206">
            <v>-22034.208999999999</v>
          </cell>
          <cell r="AC206"/>
          <cell r="AD206">
            <v>8333576.6709999992</v>
          </cell>
          <cell r="AE206"/>
          <cell r="AF206"/>
          <cell r="AG206"/>
          <cell r="AH206">
            <v>776790</v>
          </cell>
          <cell r="AI206"/>
          <cell r="AJ206">
            <v>-64920.17</v>
          </cell>
          <cell r="AK206"/>
          <cell r="AL206"/>
          <cell r="AM206"/>
          <cell r="AN206">
            <v>-22809.069</v>
          </cell>
          <cell r="AO206"/>
          <cell r="AP206">
            <v>9022637.432</v>
          </cell>
        </row>
        <row r="207">
          <cell r="A207">
            <v>0</v>
          </cell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</row>
        <row r="208">
          <cell r="A208">
            <v>0</v>
          </cell>
          <cell r="B208"/>
          <cell r="C208"/>
          <cell r="D208"/>
          <cell r="E208"/>
          <cell r="F208" t="str">
            <v>EAGLE POINT</v>
          </cell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</row>
        <row r="209">
          <cell r="A209" t="str">
            <v xml:space="preserve">330.20 0307         </v>
          </cell>
          <cell r="B209">
            <v>307</v>
          </cell>
          <cell r="C209" t="str">
            <v>ProdTrans</v>
          </cell>
          <cell r="D209" t="str">
            <v xml:space="preserve">330.20 0307         </v>
          </cell>
          <cell r="E209">
            <v>330.2</v>
          </cell>
          <cell r="F209" t="str">
            <v>Land Rights</v>
          </cell>
          <cell r="G209"/>
          <cell r="H209">
            <v>12122.48</v>
          </cell>
          <cell r="I209"/>
          <cell r="J209">
            <v>0</v>
          </cell>
          <cell r="K209"/>
          <cell r="L209">
            <v>12122.48</v>
          </cell>
          <cell r="M209"/>
          <cell r="N209">
            <v>0</v>
          </cell>
          <cell r="O209"/>
          <cell r="P209">
            <v>12122.48</v>
          </cell>
          <cell r="Q209"/>
          <cell r="R209">
            <v>12122</v>
          </cell>
          <cell r="S209"/>
          <cell r="T209">
            <v>7.2942627150287875E-2</v>
          </cell>
          <cell r="U209"/>
          <cell r="V209">
            <v>9</v>
          </cell>
          <cell r="W209"/>
          <cell r="X209">
            <v>0</v>
          </cell>
          <cell r="Y209"/>
          <cell r="Z209">
            <v>0</v>
          </cell>
          <cell r="AA209"/>
          <cell r="AB209">
            <v>0</v>
          </cell>
          <cell r="AC209"/>
          <cell r="AD209">
            <v>12131</v>
          </cell>
          <cell r="AE209"/>
          <cell r="AF209">
            <v>7.2942627150287875E-2</v>
          </cell>
          <cell r="AG209"/>
          <cell r="AH209">
            <v>9</v>
          </cell>
          <cell r="AI209"/>
          <cell r="AJ209">
            <v>0</v>
          </cell>
          <cell r="AK209"/>
          <cell r="AL209">
            <v>0</v>
          </cell>
          <cell r="AM209"/>
          <cell r="AN209">
            <v>0</v>
          </cell>
          <cell r="AO209"/>
          <cell r="AP209">
            <v>12140</v>
          </cell>
        </row>
        <row r="210">
          <cell r="A210" t="str">
            <v xml:space="preserve">331.00 0307         </v>
          </cell>
          <cell r="B210">
            <v>307</v>
          </cell>
          <cell r="C210" t="str">
            <v>ProdTrans</v>
          </cell>
          <cell r="D210" t="str">
            <v xml:space="preserve">331.00 0307         </v>
          </cell>
          <cell r="E210">
            <v>331</v>
          </cell>
          <cell r="F210" t="str">
            <v>Structures and Improvements</v>
          </cell>
          <cell r="G210"/>
          <cell r="H210">
            <v>138479.88</v>
          </cell>
          <cell r="I210"/>
          <cell r="J210">
            <v>-354.88999999999993</v>
          </cell>
          <cell r="K210"/>
          <cell r="L210">
            <v>138124.99</v>
          </cell>
          <cell r="M210"/>
          <cell r="N210">
            <v>-360.01</v>
          </cell>
          <cell r="O210"/>
          <cell r="P210">
            <v>137764.97999999998</v>
          </cell>
          <cell r="Q210"/>
          <cell r="R210">
            <v>115570</v>
          </cell>
          <cell r="S210"/>
          <cell r="T210">
            <v>1.1694642350154496</v>
          </cell>
          <cell r="U210"/>
          <cell r="V210">
            <v>1617</v>
          </cell>
          <cell r="W210"/>
          <cell r="X210">
            <v>-354.88999999999993</v>
          </cell>
          <cell r="Y210"/>
          <cell r="Z210">
            <v>-40</v>
          </cell>
          <cell r="AA210"/>
          <cell r="AB210">
            <v>-141.95599999999996</v>
          </cell>
          <cell r="AC210"/>
          <cell r="AD210">
            <v>116690.15399999999</v>
          </cell>
          <cell r="AE210"/>
          <cell r="AF210">
            <v>1.1694642350154496</v>
          </cell>
          <cell r="AG210"/>
          <cell r="AH210">
            <v>1613</v>
          </cell>
          <cell r="AI210"/>
          <cell r="AJ210">
            <v>-360.01</v>
          </cell>
          <cell r="AK210"/>
          <cell r="AL210">
            <v>-40</v>
          </cell>
          <cell r="AM210"/>
          <cell r="AN210">
            <v>-144.00399999999999</v>
          </cell>
          <cell r="AO210"/>
          <cell r="AP210">
            <v>117799.14</v>
          </cell>
        </row>
        <row r="211">
          <cell r="A211" t="str">
            <v xml:space="preserve">332.00 0307         </v>
          </cell>
          <cell r="B211">
            <v>307</v>
          </cell>
          <cell r="C211" t="str">
            <v>ProdTrans</v>
          </cell>
          <cell r="D211" t="str">
            <v xml:space="preserve">332.00 0307         </v>
          </cell>
          <cell r="E211">
            <v>332</v>
          </cell>
          <cell r="F211" t="str">
            <v>Reservoirs, Dams and Waterways</v>
          </cell>
          <cell r="G211"/>
          <cell r="H211">
            <v>1227012.53</v>
          </cell>
          <cell r="I211"/>
          <cell r="J211">
            <v>-2059.11</v>
          </cell>
          <cell r="K211"/>
          <cell r="L211">
            <v>1224953.42</v>
          </cell>
          <cell r="M211"/>
          <cell r="N211">
            <v>-2107.35</v>
          </cell>
          <cell r="O211"/>
          <cell r="P211">
            <v>1222846.0699999998</v>
          </cell>
          <cell r="Q211"/>
          <cell r="R211">
            <v>1017939</v>
          </cell>
          <cell r="S211"/>
          <cell r="T211">
            <v>1.6526839577760699</v>
          </cell>
          <cell r="U211"/>
          <cell r="V211">
            <v>20262</v>
          </cell>
          <cell r="W211"/>
          <cell r="X211">
            <v>-2059.11</v>
          </cell>
          <cell r="Y211"/>
          <cell r="Z211">
            <v>-40</v>
          </cell>
          <cell r="AA211"/>
          <cell r="AB211">
            <v>-823.64400000000012</v>
          </cell>
          <cell r="AC211"/>
          <cell r="AD211">
            <v>1035318.246</v>
          </cell>
          <cell r="AE211"/>
          <cell r="AF211">
            <v>1.6526839577760699</v>
          </cell>
          <cell r="AG211"/>
          <cell r="AH211">
            <v>20227</v>
          </cell>
          <cell r="AI211"/>
          <cell r="AJ211">
            <v>-2107.35</v>
          </cell>
          <cell r="AK211"/>
          <cell r="AL211">
            <v>-40</v>
          </cell>
          <cell r="AM211"/>
          <cell r="AN211">
            <v>-842.94</v>
          </cell>
          <cell r="AO211"/>
          <cell r="AP211">
            <v>1052594.956</v>
          </cell>
        </row>
        <row r="212">
          <cell r="A212" t="str">
            <v xml:space="preserve">333.00 0307         </v>
          </cell>
          <cell r="B212">
            <v>307</v>
          </cell>
          <cell r="C212" t="str">
            <v>ProdTrans</v>
          </cell>
          <cell r="D212" t="str">
            <v xml:space="preserve">333.00 0307         </v>
          </cell>
          <cell r="E212">
            <v>333</v>
          </cell>
          <cell r="F212" t="str">
            <v>Waterwheels, Turbines and Generators</v>
          </cell>
          <cell r="G212"/>
          <cell r="H212">
            <v>251541.42</v>
          </cell>
          <cell r="I212"/>
          <cell r="J212">
            <v>-1901.5500000000002</v>
          </cell>
          <cell r="K212"/>
          <cell r="L212">
            <v>249639.87000000002</v>
          </cell>
          <cell r="M212"/>
          <cell r="N212">
            <v>-1938.9200000000003</v>
          </cell>
          <cell r="O212"/>
          <cell r="P212">
            <v>247700.95</v>
          </cell>
          <cell r="Q212"/>
          <cell r="R212">
            <v>249873</v>
          </cell>
          <cell r="S212"/>
          <cell r="T212">
            <v>0.81335808985811919</v>
          </cell>
          <cell r="U212"/>
          <cell r="V212">
            <v>2038</v>
          </cell>
          <cell r="W212"/>
          <cell r="X212">
            <v>-1901.5500000000002</v>
          </cell>
          <cell r="Y212"/>
          <cell r="Z212">
            <v>-40</v>
          </cell>
          <cell r="AA212"/>
          <cell r="AB212">
            <v>-760.62</v>
          </cell>
          <cell r="AC212"/>
          <cell r="AD212">
            <v>249248.83000000002</v>
          </cell>
          <cell r="AE212"/>
          <cell r="AF212">
            <v>0.81335808985811919</v>
          </cell>
          <cell r="AG212"/>
          <cell r="AH212">
            <v>2023</v>
          </cell>
          <cell r="AI212"/>
          <cell r="AJ212">
            <v>-1938.9200000000003</v>
          </cell>
          <cell r="AK212"/>
          <cell r="AL212">
            <v>-40</v>
          </cell>
          <cell r="AM212"/>
          <cell r="AN212">
            <v>-775.56800000000021</v>
          </cell>
          <cell r="AO212"/>
          <cell r="AP212">
            <v>248557.342</v>
          </cell>
        </row>
        <row r="213">
          <cell r="A213" t="str">
            <v xml:space="preserve">334.00 0307         </v>
          </cell>
          <cell r="B213">
            <v>307</v>
          </cell>
          <cell r="C213" t="str">
            <v>ProdTrans</v>
          </cell>
          <cell r="D213" t="str">
            <v xml:space="preserve">334.00 0307         </v>
          </cell>
          <cell r="E213">
            <v>334</v>
          </cell>
          <cell r="F213" t="str">
            <v>Accessory Electric Equipment</v>
          </cell>
          <cell r="G213"/>
          <cell r="H213">
            <v>98714.47</v>
          </cell>
          <cell r="I213"/>
          <cell r="J213">
            <v>-928.99</v>
          </cell>
          <cell r="K213"/>
          <cell r="L213">
            <v>97785.48</v>
          </cell>
          <cell r="M213"/>
          <cell r="N213">
            <v>-955.18999999999994</v>
          </cell>
          <cell r="O213"/>
          <cell r="P213">
            <v>96830.29</v>
          </cell>
          <cell r="Q213"/>
          <cell r="R213">
            <v>69132</v>
          </cell>
          <cell r="S213"/>
          <cell r="T213">
            <v>1.0560680823591184</v>
          </cell>
          <cell r="U213"/>
          <cell r="V213">
            <v>1038</v>
          </cell>
          <cell r="W213"/>
          <cell r="X213">
            <v>-928.99</v>
          </cell>
          <cell r="Y213"/>
          <cell r="Z213">
            <v>-20</v>
          </cell>
          <cell r="AA213"/>
          <cell r="AB213">
            <v>-185.798</v>
          </cell>
          <cell r="AC213"/>
          <cell r="AD213">
            <v>69055.212</v>
          </cell>
          <cell r="AE213"/>
          <cell r="AF213">
            <v>1.0560680823591184</v>
          </cell>
          <cell r="AG213"/>
          <cell r="AH213">
            <v>1028</v>
          </cell>
          <cell r="AI213"/>
          <cell r="AJ213">
            <v>-955.18999999999994</v>
          </cell>
          <cell r="AK213"/>
          <cell r="AL213">
            <v>-20</v>
          </cell>
          <cell r="AM213"/>
          <cell r="AN213">
            <v>-191.03799999999998</v>
          </cell>
          <cell r="AO213"/>
          <cell r="AP213">
            <v>68936.983999999997</v>
          </cell>
        </row>
        <row r="214">
          <cell r="A214" t="str">
            <v xml:space="preserve">336.00 0307         </v>
          </cell>
          <cell r="B214">
            <v>307</v>
          </cell>
          <cell r="C214" t="str">
            <v>ProdTrans</v>
          </cell>
          <cell r="D214" t="str">
            <v xml:space="preserve">336.00 0307         </v>
          </cell>
          <cell r="E214">
            <v>336</v>
          </cell>
          <cell r="F214" t="str">
            <v>Roads, Railroads and Bridges</v>
          </cell>
          <cell r="G214"/>
          <cell r="H214">
            <v>105740.65</v>
          </cell>
          <cell r="I214"/>
          <cell r="J214">
            <v>-199.65</v>
          </cell>
          <cell r="K214"/>
          <cell r="L214">
            <v>105541</v>
          </cell>
          <cell r="M214"/>
          <cell r="N214">
            <v>-202.76000000000002</v>
          </cell>
          <cell r="O214"/>
          <cell r="P214">
            <v>105338.24000000001</v>
          </cell>
          <cell r="Q214"/>
          <cell r="R214">
            <v>63989</v>
          </cell>
          <cell r="S214"/>
          <cell r="T214">
            <v>2.8241577739242083</v>
          </cell>
          <cell r="U214"/>
          <cell r="V214">
            <v>2983</v>
          </cell>
          <cell r="W214"/>
          <cell r="X214">
            <v>-199.65</v>
          </cell>
          <cell r="Y214"/>
          <cell r="Z214">
            <v>-40</v>
          </cell>
          <cell r="AA214"/>
          <cell r="AB214">
            <v>-79.86</v>
          </cell>
          <cell r="AC214"/>
          <cell r="AD214">
            <v>66692.490000000005</v>
          </cell>
          <cell r="AE214"/>
          <cell r="AF214">
            <v>2.8241577739242083</v>
          </cell>
          <cell r="AG214"/>
          <cell r="AH214">
            <v>2978</v>
          </cell>
          <cell r="AI214"/>
          <cell r="AJ214">
            <v>-202.76000000000002</v>
          </cell>
          <cell r="AK214"/>
          <cell r="AL214">
            <v>-40</v>
          </cell>
          <cell r="AM214"/>
          <cell r="AN214">
            <v>-81.103999999999999</v>
          </cell>
          <cell r="AO214"/>
          <cell r="AP214">
            <v>69386.626000000004</v>
          </cell>
        </row>
        <row r="215">
          <cell r="A215">
            <v>0</v>
          </cell>
          <cell r="B215"/>
          <cell r="C215"/>
          <cell r="D215"/>
          <cell r="E215"/>
          <cell r="F215" t="str">
            <v>TOTAL EAGLE POINT</v>
          </cell>
          <cell r="G215"/>
          <cell r="H215">
            <v>1833611.43</v>
          </cell>
          <cell r="I215"/>
          <cell r="J215">
            <v>-5444.19</v>
          </cell>
          <cell r="K215"/>
          <cell r="L215">
            <v>1828167.24</v>
          </cell>
          <cell r="M215"/>
          <cell r="N215">
            <v>-5564.23</v>
          </cell>
          <cell r="O215"/>
          <cell r="P215">
            <v>1822603.0099999998</v>
          </cell>
          <cell r="Q215"/>
          <cell r="R215">
            <v>1528625</v>
          </cell>
          <cell r="S215"/>
          <cell r="T215"/>
          <cell r="U215"/>
          <cell r="V215">
            <v>27947</v>
          </cell>
          <cell r="W215"/>
          <cell r="X215">
            <v>-5444.19</v>
          </cell>
          <cell r="Y215"/>
          <cell r="Z215"/>
          <cell r="AA215"/>
          <cell r="AB215">
            <v>-1991.8780000000002</v>
          </cell>
          <cell r="AC215"/>
          <cell r="AD215">
            <v>1549135.9320000003</v>
          </cell>
          <cell r="AE215"/>
          <cell r="AF215"/>
          <cell r="AG215"/>
          <cell r="AH215">
            <v>27878</v>
          </cell>
          <cell r="AI215"/>
          <cell r="AJ215">
            <v>-5564.23</v>
          </cell>
          <cell r="AK215"/>
          <cell r="AL215"/>
          <cell r="AM215"/>
          <cell r="AN215">
            <v>-2034.6540000000002</v>
          </cell>
          <cell r="AO215"/>
          <cell r="AP215">
            <v>1569415.0479999997</v>
          </cell>
        </row>
        <row r="216">
          <cell r="A216">
            <v>0</v>
          </cell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</row>
        <row r="217">
          <cell r="A217">
            <v>0</v>
          </cell>
          <cell r="B217"/>
          <cell r="C217"/>
          <cell r="D217"/>
          <cell r="E217"/>
          <cell r="F217" t="str">
            <v>FOUNTAIN GREEN</v>
          </cell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</row>
        <row r="218">
          <cell r="A218" t="str">
            <v xml:space="preserve">331.00 0308         </v>
          </cell>
          <cell r="B218">
            <v>308</v>
          </cell>
          <cell r="C218" t="str">
            <v>ProdTrans</v>
          </cell>
          <cell r="D218" t="str">
            <v xml:space="preserve">331.00 0308         </v>
          </cell>
          <cell r="E218">
            <v>331</v>
          </cell>
          <cell r="F218" t="str">
            <v>Structures and Improvements</v>
          </cell>
          <cell r="G218"/>
          <cell r="H218">
            <v>35549.64</v>
          </cell>
          <cell r="I218"/>
          <cell r="J218">
            <v>-35549.64</v>
          </cell>
          <cell r="K218"/>
          <cell r="L218">
            <v>0</v>
          </cell>
          <cell r="M218"/>
          <cell r="N218">
            <v>0</v>
          </cell>
          <cell r="O218"/>
          <cell r="P218">
            <v>0</v>
          </cell>
          <cell r="Q218"/>
          <cell r="R218">
            <v>35550</v>
          </cell>
          <cell r="S218"/>
          <cell r="T218">
            <v>0</v>
          </cell>
          <cell r="U218"/>
          <cell r="V218">
            <v>0</v>
          </cell>
          <cell r="W218"/>
          <cell r="X218">
            <v>-35549.64</v>
          </cell>
          <cell r="Y218"/>
          <cell r="Z218"/>
          <cell r="AA218"/>
          <cell r="AB218">
            <v>0</v>
          </cell>
          <cell r="AC218"/>
          <cell r="AD218">
            <v>0.36000000000058208</v>
          </cell>
          <cell r="AE218"/>
          <cell r="AF218">
            <v>0</v>
          </cell>
          <cell r="AG218"/>
          <cell r="AH218">
            <v>0</v>
          </cell>
          <cell r="AI218"/>
          <cell r="AJ218">
            <v>0</v>
          </cell>
          <cell r="AK218"/>
          <cell r="AL218"/>
          <cell r="AM218"/>
          <cell r="AN218">
            <v>0</v>
          </cell>
          <cell r="AO218"/>
          <cell r="AP218">
            <v>0.36000000000058208</v>
          </cell>
        </row>
        <row r="219">
          <cell r="A219" t="str">
            <v xml:space="preserve">332.00 0308         </v>
          </cell>
          <cell r="B219">
            <v>308</v>
          </cell>
          <cell r="C219" t="str">
            <v>ProdTrans</v>
          </cell>
          <cell r="D219" t="str">
            <v xml:space="preserve">332.00 0308         </v>
          </cell>
          <cell r="E219">
            <v>332</v>
          </cell>
          <cell r="F219" t="str">
            <v>Reservoirs, Dams and Waterways</v>
          </cell>
          <cell r="G219"/>
          <cell r="H219">
            <v>318832.62</v>
          </cell>
          <cell r="I219"/>
          <cell r="J219">
            <v>-318832.62</v>
          </cell>
          <cell r="K219"/>
          <cell r="L219">
            <v>0</v>
          </cell>
          <cell r="M219"/>
          <cell r="N219">
            <v>0</v>
          </cell>
          <cell r="O219"/>
          <cell r="P219">
            <v>0</v>
          </cell>
          <cell r="Q219"/>
          <cell r="R219">
            <v>228155</v>
          </cell>
          <cell r="S219"/>
          <cell r="T219">
            <v>1.3024407922900259</v>
          </cell>
          <cell r="U219"/>
          <cell r="V219">
            <v>2076</v>
          </cell>
          <cell r="W219"/>
          <cell r="X219">
            <v>-318832.62</v>
          </cell>
          <cell r="Y219"/>
          <cell r="Z219"/>
          <cell r="AA219"/>
          <cell r="AB219">
            <v>0</v>
          </cell>
          <cell r="AC219"/>
          <cell r="AD219">
            <v>-88601.62</v>
          </cell>
          <cell r="AE219"/>
          <cell r="AF219">
            <v>1.3024407922900259</v>
          </cell>
          <cell r="AG219"/>
          <cell r="AH219">
            <v>0</v>
          </cell>
          <cell r="AI219"/>
          <cell r="AJ219">
            <v>0</v>
          </cell>
          <cell r="AK219"/>
          <cell r="AL219"/>
          <cell r="AM219"/>
          <cell r="AN219">
            <v>0</v>
          </cell>
          <cell r="AO219"/>
          <cell r="AP219">
            <v>-88601.62</v>
          </cell>
        </row>
        <row r="220">
          <cell r="A220" t="str">
            <v xml:space="preserve">333.00 0308         </v>
          </cell>
          <cell r="B220">
            <v>308</v>
          </cell>
          <cell r="C220" t="str">
            <v>ProdTrans</v>
          </cell>
          <cell r="D220" t="str">
            <v xml:space="preserve">333.00 0308         </v>
          </cell>
          <cell r="E220">
            <v>333</v>
          </cell>
          <cell r="F220" t="str">
            <v>Waterwheels, Turbines and Generators</v>
          </cell>
          <cell r="G220"/>
          <cell r="H220">
            <v>92199.14</v>
          </cell>
          <cell r="I220"/>
          <cell r="J220">
            <v>-92199.14</v>
          </cell>
          <cell r="K220"/>
          <cell r="L220">
            <v>0</v>
          </cell>
          <cell r="M220"/>
          <cell r="N220">
            <v>0</v>
          </cell>
          <cell r="O220"/>
          <cell r="P220">
            <v>0</v>
          </cell>
          <cell r="Q220"/>
          <cell r="R220">
            <v>92199</v>
          </cell>
          <cell r="S220"/>
          <cell r="T220">
            <v>0</v>
          </cell>
          <cell r="U220"/>
          <cell r="V220">
            <v>0</v>
          </cell>
          <cell r="W220"/>
          <cell r="X220">
            <v>-92199.14</v>
          </cell>
          <cell r="Y220"/>
          <cell r="Z220"/>
          <cell r="AA220"/>
          <cell r="AB220">
            <v>0</v>
          </cell>
          <cell r="AC220"/>
          <cell r="AD220">
            <v>-0.13999999999941792</v>
          </cell>
          <cell r="AE220"/>
          <cell r="AF220">
            <v>0</v>
          </cell>
          <cell r="AG220"/>
          <cell r="AH220">
            <v>0</v>
          </cell>
          <cell r="AI220"/>
          <cell r="AJ220">
            <v>0</v>
          </cell>
          <cell r="AK220"/>
          <cell r="AL220"/>
          <cell r="AM220"/>
          <cell r="AN220">
            <v>0</v>
          </cell>
          <cell r="AO220"/>
          <cell r="AP220">
            <v>-0.13999999999941792</v>
          </cell>
        </row>
        <row r="221">
          <cell r="A221" t="str">
            <v xml:space="preserve">334.00 0308         </v>
          </cell>
          <cell r="B221">
            <v>308</v>
          </cell>
          <cell r="C221" t="str">
            <v>ProdTrans</v>
          </cell>
          <cell r="D221" t="str">
            <v xml:space="preserve">334.00 0308         </v>
          </cell>
          <cell r="E221">
            <v>334</v>
          </cell>
          <cell r="F221" t="str">
            <v>Accessory Electric Equipment</v>
          </cell>
          <cell r="G221"/>
          <cell r="H221">
            <v>145374.73000000001</v>
          </cell>
          <cell r="I221"/>
          <cell r="J221">
            <v>-145374.72999999998</v>
          </cell>
          <cell r="K221"/>
          <cell r="L221">
            <v>0</v>
          </cell>
          <cell r="M221"/>
          <cell r="N221">
            <v>0</v>
          </cell>
          <cell r="O221"/>
          <cell r="P221">
            <v>0</v>
          </cell>
          <cell r="Q221"/>
          <cell r="R221">
            <v>78464</v>
          </cell>
          <cell r="S221"/>
          <cell r="T221">
            <v>0.23831225654046118</v>
          </cell>
          <cell r="U221"/>
          <cell r="V221">
            <v>173</v>
          </cell>
          <cell r="W221"/>
          <cell r="X221">
            <v>-145374.72999999998</v>
          </cell>
          <cell r="Y221"/>
          <cell r="Z221"/>
          <cell r="AA221"/>
          <cell r="AB221">
            <v>0</v>
          </cell>
          <cell r="AC221"/>
          <cell r="AD221">
            <v>-66737.729999999981</v>
          </cell>
          <cell r="AE221"/>
          <cell r="AF221">
            <v>0.23831225654046118</v>
          </cell>
          <cell r="AG221"/>
          <cell r="AH221">
            <v>0</v>
          </cell>
          <cell r="AI221"/>
          <cell r="AJ221">
            <v>0</v>
          </cell>
          <cell r="AK221"/>
          <cell r="AL221"/>
          <cell r="AM221"/>
          <cell r="AN221">
            <v>0</v>
          </cell>
          <cell r="AO221"/>
          <cell r="AP221">
            <v>-66737.729999999981</v>
          </cell>
        </row>
        <row r="222">
          <cell r="A222" t="str">
            <v xml:space="preserve">336.00 0308         </v>
          </cell>
          <cell r="B222">
            <v>308</v>
          </cell>
          <cell r="C222" t="str">
            <v>ProdTrans</v>
          </cell>
          <cell r="D222" t="str">
            <v xml:space="preserve">336.00 0308         </v>
          </cell>
          <cell r="E222">
            <v>336</v>
          </cell>
          <cell r="F222" t="str">
            <v>Roads, Railroads and Bridges</v>
          </cell>
          <cell r="G222"/>
          <cell r="H222">
            <v>1261.1500000000001</v>
          </cell>
          <cell r="I222"/>
          <cell r="J222">
            <v>-1261.1500000000001</v>
          </cell>
          <cell r="K222"/>
          <cell r="L222">
            <v>0</v>
          </cell>
          <cell r="M222"/>
          <cell r="N222">
            <v>0</v>
          </cell>
          <cell r="O222"/>
          <cell r="P222">
            <v>0</v>
          </cell>
          <cell r="Q222"/>
          <cell r="R222">
            <v>1261</v>
          </cell>
          <cell r="S222"/>
          <cell r="T222">
            <v>0</v>
          </cell>
          <cell r="U222"/>
          <cell r="V222">
            <v>0</v>
          </cell>
          <cell r="W222"/>
          <cell r="X222">
            <v>-1261.1500000000001</v>
          </cell>
          <cell r="Y222"/>
          <cell r="Z222"/>
          <cell r="AA222"/>
          <cell r="AB222">
            <v>0</v>
          </cell>
          <cell r="AC222"/>
          <cell r="AD222">
            <v>-0.15000000000009095</v>
          </cell>
          <cell r="AE222"/>
          <cell r="AF222">
            <v>0</v>
          </cell>
          <cell r="AG222"/>
          <cell r="AH222">
            <v>0</v>
          </cell>
          <cell r="AI222"/>
          <cell r="AJ222">
            <v>0</v>
          </cell>
          <cell r="AK222"/>
          <cell r="AL222"/>
          <cell r="AM222"/>
          <cell r="AN222">
            <v>0</v>
          </cell>
          <cell r="AO222"/>
          <cell r="AP222">
            <v>-0.15000000000009095</v>
          </cell>
        </row>
        <row r="223">
          <cell r="A223">
            <v>0</v>
          </cell>
          <cell r="B223"/>
          <cell r="C223"/>
          <cell r="D223"/>
          <cell r="E223"/>
          <cell r="F223" t="str">
            <v>TOTAL FOUNTAIN GREEN</v>
          </cell>
          <cell r="G223"/>
          <cell r="H223">
            <v>593217.28000000003</v>
          </cell>
          <cell r="I223"/>
          <cell r="J223">
            <v>-593217.28000000003</v>
          </cell>
          <cell r="K223"/>
          <cell r="L223">
            <v>0</v>
          </cell>
          <cell r="M223"/>
          <cell r="N223">
            <v>0</v>
          </cell>
          <cell r="O223"/>
          <cell r="P223">
            <v>0</v>
          </cell>
          <cell r="Q223"/>
          <cell r="R223">
            <v>435629</v>
          </cell>
          <cell r="S223"/>
          <cell r="T223"/>
          <cell r="U223"/>
          <cell r="V223">
            <v>2249</v>
          </cell>
          <cell r="W223"/>
          <cell r="X223">
            <v>-593217.28000000003</v>
          </cell>
          <cell r="Y223"/>
          <cell r="Z223"/>
          <cell r="AA223"/>
          <cell r="AB223">
            <v>0</v>
          </cell>
          <cell r="AC223"/>
          <cell r="AD223">
            <v>-155339.27999999997</v>
          </cell>
          <cell r="AE223"/>
          <cell r="AF223"/>
          <cell r="AG223"/>
          <cell r="AH223">
            <v>0</v>
          </cell>
          <cell r="AI223"/>
          <cell r="AJ223">
            <v>0</v>
          </cell>
          <cell r="AK223"/>
          <cell r="AL223"/>
          <cell r="AM223"/>
          <cell r="AN223">
            <v>0</v>
          </cell>
          <cell r="AO223"/>
          <cell r="AP223">
            <v>-155339.27999999997</v>
          </cell>
        </row>
        <row r="224">
          <cell r="A224">
            <v>0</v>
          </cell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</row>
        <row r="225">
          <cell r="A225">
            <v>0</v>
          </cell>
          <cell r="B225"/>
          <cell r="C225"/>
          <cell r="D225"/>
          <cell r="E225"/>
          <cell r="F225" t="str">
            <v>GRANITE</v>
          </cell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</row>
        <row r="226">
          <cell r="A226" t="str">
            <v xml:space="preserve">331.00 0309         </v>
          </cell>
          <cell r="B226">
            <v>309</v>
          </cell>
          <cell r="C226" t="str">
            <v>ProdTrans</v>
          </cell>
          <cell r="D226" t="str">
            <v xml:space="preserve">331.00 0309         </v>
          </cell>
          <cell r="E226">
            <v>331</v>
          </cell>
          <cell r="F226" t="str">
            <v>Structures and Improvements</v>
          </cell>
          <cell r="G226"/>
          <cell r="H226">
            <v>534780.84</v>
          </cell>
          <cell r="I226"/>
          <cell r="J226">
            <v>-1168.6200000000001</v>
          </cell>
          <cell r="K226"/>
          <cell r="L226">
            <v>533612.22</v>
          </cell>
          <cell r="M226"/>
          <cell r="N226">
            <v>-1184.5800000000002</v>
          </cell>
          <cell r="O226"/>
          <cell r="P226">
            <v>532427.64</v>
          </cell>
          <cell r="Q226"/>
          <cell r="R226">
            <v>130303</v>
          </cell>
          <cell r="S226"/>
          <cell r="T226">
            <v>2.164497105249513</v>
          </cell>
          <cell r="U226"/>
          <cell r="V226">
            <v>11563</v>
          </cell>
          <cell r="W226"/>
          <cell r="X226">
            <v>-1168.6200000000001</v>
          </cell>
          <cell r="Y226"/>
          <cell r="Z226">
            <v>-40</v>
          </cell>
          <cell r="AA226"/>
          <cell r="AB226">
            <v>-467.44800000000004</v>
          </cell>
          <cell r="AC226"/>
          <cell r="AD226">
            <v>140229.932</v>
          </cell>
          <cell r="AE226"/>
          <cell r="AF226">
            <v>2.164497105249513</v>
          </cell>
          <cell r="AG226"/>
          <cell r="AH226">
            <v>11537</v>
          </cell>
          <cell r="AI226"/>
          <cell r="AJ226">
            <v>-1184.5800000000002</v>
          </cell>
          <cell r="AK226"/>
          <cell r="AL226">
            <v>-40</v>
          </cell>
          <cell r="AM226"/>
          <cell r="AN226">
            <v>-473.83200000000005</v>
          </cell>
          <cell r="AO226"/>
          <cell r="AP226">
            <v>150108.52000000002</v>
          </cell>
        </row>
        <row r="227">
          <cell r="A227" t="str">
            <v xml:space="preserve">332.00 0309         </v>
          </cell>
          <cell r="B227">
            <v>309</v>
          </cell>
          <cell r="C227" t="str">
            <v>ProdTrans</v>
          </cell>
          <cell r="D227" t="str">
            <v xml:space="preserve">332.00 0309         </v>
          </cell>
          <cell r="E227">
            <v>332</v>
          </cell>
          <cell r="F227" t="str">
            <v>Reservoirs, Dams and Waterways</v>
          </cell>
          <cell r="G227"/>
          <cell r="H227">
            <v>3769782.29</v>
          </cell>
          <cell r="I227"/>
          <cell r="J227">
            <v>-5048.33</v>
          </cell>
          <cell r="K227"/>
          <cell r="L227">
            <v>3764733.96</v>
          </cell>
          <cell r="M227"/>
          <cell r="N227">
            <v>-5165.7800000000007</v>
          </cell>
          <cell r="O227"/>
          <cell r="P227">
            <v>3759568.18</v>
          </cell>
          <cell r="Q227"/>
          <cell r="R227">
            <v>1289268</v>
          </cell>
          <cell r="S227"/>
          <cell r="T227">
            <v>3.29072038816782</v>
          </cell>
          <cell r="U227"/>
          <cell r="V227">
            <v>123970</v>
          </cell>
          <cell r="W227"/>
          <cell r="X227">
            <v>-5048.33</v>
          </cell>
          <cell r="Y227"/>
          <cell r="Z227">
            <v>-40</v>
          </cell>
          <cell r="AA227"/>
          <cell r="AB227">
            <v>-2019.3320000000001</v>
          </cell>
          <cell r="AC227"/>
          <cell r="AD227">
            <v>1406170.338</v>
          </cell>
          <cell r="AE227"/>
          <cell r="AF227">
            <v>3.29072038816782</v>
          </cell>
          <cell r="AG227"/>
          <cell r="AH227">
            <v>123802</v>
          </cell>
          <cell r="AI227"/>
          <cell r="AJ227">
            <v>-5165.7800000000007</v>
          </cell>
          <cell r="AK227"/>
          <cell r="AL227">
            <v>-40</v>
          </cell>
          <cell r="AM227"/>
          <cell r="AN227">
            <v>-2066.3119999999999</v>
          </cell>
          <cell r="AO227"/>
          <cell r="AP227">
            <v>1522740.246</v>
          </cell>
        </row>
        <row r="228">
          <cell r="A228" t="str">
            <v xml:space="preserve">333.00 0309         </v>
          </cell>
          <cell r="B228">
            <v>309</v>
          </cell>
          <cell r="C228" t="str">
            <v>ProdTrans</v>
          </cell>
          <cell r="D228" t="str">
            <v xml:space="preserve">333.00 0309         </v>
          </cell>
          <cell r="E228">
            <v>333</v>
          </cell>
          <cell r="F228" t="str">
            <v>Waterwheels, Turbines and Generators</v>
          </cell>
          <cell r="G228"/>
          <cell r="H228">
            <v>720702.06</v>
          </cell>
          <cell r="I228"/>
          <cell r="J228">
            <v>-2666.7000000000003</v>
          </cell>
          <cell r="K228"/>
          <cell r="L228">
            <v>718035.3600000001</v>
          </cell>
          <cell r="M228"/>
          <cell r="N228">
            <v>-2788.06</v>
          </cell>
          <cell r="O228"/>
          <cell r="P228">
            <v>715247.3</v>
          </cell>
          <cell r="Q228"/>
          <cell r="R228">
            <v>356684</v>
          </cell>
          <cell r="S228"/>
          <cell r="T228">
            <v>2.5991505221554254</v>
          </cell>
          <cell r="U228"/>
          <cell r="V228">
            <v>18697</v>
          </cell>
          <cell r="W228"/>
          <cell r="X228">
            <v>-2666.7000000000003</v>
          </cell>
          <cell r="Y228"/>
          <cell r="Z228">
            <v>-40</v>
          </cell>
          <cell r="AA228"/>
          <cell r="AB228">
            <v>-1066.68</v>
          </cell>
          <cell r="AC228"/>
          <cell r="AD228">
            <v>371647.62</v>
          </cell>
          <cell r="AE228"/>
          <cell r="AF228">
            <v>2.5991505221554254</v>
          </cell>
          <cell r="AG228"/>
          <cell r="AH228">
            <v>18627</v>
          </cell>
          <cell r="AI228"/>
          <cell r="AJ228">
            <v>-2788.06</v>
          </cell>
          <cell r="AK228"/>
          <cell r="AL228">
            <v>-40</v>
          </cell>
          <cell r="AM228"/>
          <cell r="AN228">
            <v>-1115.2239999999999</v>
          </cell>
          <cell r="AO228"/>
          <cell r="AP228">
            <v>386371.33600000001</v>
          </cell>
        </row>
        <row r="229">
          <cell r="A229" t="str">
            <v xml:space="preserve">334.00 0309         </v>
          </cell>
          <cell r="B229">
            <v>309</v>
          </cell>
          <cell r="C229" t="str">
            <v>ProdTrans</v>
          </cell>
          <cell r="D229" t="str">
            <v xml:space="preserve">334.00 0309         </v>
          </cell>
          <cell r="E229">
            <v>334</v>
          </cell>
          <cell r="F229" t="str">
            <v>Accessory Electric Equipment</v>
          </cell>
          <cell r="G229"/>
          <cell r="H229">
            <v>210624.63</v>
          </cell>
          <cell r="I229"/>
          <cell r="J229">
            <v>-1919.35</v>
          </cell>
          <cell r="K229"/>
          <cell r="L229">
            <v>208705.28</v>
          </cell>
          <cell r="M229"/>
          <cell r="N229">
            <v>-1957.5699999999997</v>
          </cell>
          <cell r="O229"/>
          <cell r="P229">
            <v>206747.71</v>
          </cell>
          <cell r="Q229"/>
          <cell r="R229">
            <v>88372</v>
          </cell>
          <cell r="S229"/>
          <cell r="T229">
            <v>2.870011370390853</v>
          </cell>
          <cell r="U229"/>
          <cell r="V229">
            <v>6017</v>
          </cell>
          <cell r="W229"/>
          <cell r="X229">
            <v>-1919.35</v>
          </cell>
          <cell r="Y229"/>
          <cell r="Z229">
            <v>-20</v>
          </cell>
          <cell r="AA229"/>
          <cell r="AB229">
            <v>-383.87</v>
          </cell>
          <cell r="AC229"/>
          <cell r="AD229">
            <v>92085.78</v>
          </cell>
          <cell r="AE229"/>
          <cell r="AF229">
            <v>2.870011370390853</v>
          </cell>
          <cell r="AG229"/>
          <cell r="AH229">
            <v>5962</v>
          </cell>
          <cell r="AI229"/>
          <cell r="AJ229">
            <v>-1957.5699999999997</v>
          </cell>
          <cell r="AK229"/>
          <cell r="AL229">
            <v>-20</v>
          </cell>
          <cell r="AM229"/>
          <cell r="AN229">
            <v>-391.51399999999995</v>
          </cell>
          <cell r="AO229"/>
          <cell r="AP229">
            <v>95698.695999999996</v>
          </cell>
        </row>
        <row r="230">
          <cell r="A230" t="str">
            <v xml:space="preserve">335.00 0309         </v>
          </cell>
          <cell r="B230">
            <v>309</v>
          </cell>
          <cell r="C230" t="str">
            <v>ProdTrans</v>
          </cell>
          <cell r="D230" t="str">
            <v xml:space="preserve">335.00 0309         </v>
          </cell>
          <cell r="E230">
            <v>335</v>
          </cell>
          <cell r="F230" t="str">
            <v>Miscellaneous Power Plant Equipment</v>
          </cell>
          <cell r="G230"/>
          <cell r="H230">
            <v>1409.81</v>
          </cell>
          <cell r="I230"/>
          <cell r="J230">
            <v>-12.18</v>
          </cell>
          <cell r="K230"/>
          <cell r="L230">
            <v>1397.6299999999999</v>
          </cell>
          <cell r="M230"/>
          <cell r="N230">
            <v>-12.28</v>
          </cell>
          <cell r="O230"/>
          <cell r="P230">
            <v>1385.35</v>
          </cell>
          <cell r="Q230"/>
          <cell r="R230">
            <v>832</v>
          </cell>
          <cell r="S230"/>
          <cell r="T230">
            <v>2.3201483352453667</v>
          </cell>
          <cell r="U230"/>
          <cell r="V230">
            <v>33</v>
          </cell>
          <cell r="W230"/>
          <cell r="X230">
            <v>-12.18</v>
          </cell>
          <cell r="Y230"/>
          <cell r="Z230">
            <v>-10</v>
          </cell>
          <cell r="AA230"/>
          <cell r="AB230">
            <v>-1.218</v>
          </cell>
          <cell r="AC230"/>
          <cell r="AD230">
            <v>851.60200000000009</v>
          </cell>
          <cell r="AE230"/>
          <cell r="AF230">
            <v>2.3201483352453667</v>
          </cell>
          <cell r="AG230"/>
          <cell r="AH230">
            <v>32</v>
          </cell>
          <cell r="AI230"/>
          <cell r="AJ230">
            <v>-12.28</v>
          </cell>
          <cell r="AK230"/>
          <cell r="AL230">
            <v>-10</v>
          </cell>
          <cell r="AM230"/>
          <cell r="AN230">
            <v>-1.228</v>
          </cell>
          <cell r="AO230"/>
          <cell r="AP230">
            <v>870.09400000000016</v>
          </cell>
        </row>
        <row r="231">
          <cell r="A231">
            <v>0</v>
          </cell>
          <cell r="B231"/>
          <cell r="C231"/>
          <cell r="D231"/>
          <cell r="E231"/>
          <cell r="F231" t="str">
            <v>TOTAL GRANITE</v>
          </cell>
          <cell r="G231"/>
          <cell r="H231">
            <v>5237299.629999999</v>
          </cell>
          <cell r="I231"/>
          <cell r="J231">
            <v>-10815.18</v>
          </cell>
          <cell r="K231"/>
          <cell r="L231">
            <v>5226484.45</v>
          </cell>
          <cell r="M231"/>
          <cell r="N231">
            <v>-11108.27</v>
          </cell>
          <cell r="O231"/>
          <cell r="P231">
            <v>5215376.18</v>
          </cell>
          <cell r="Q231"/>
          <cell r="R231">
            <v>1865459</v>
          </cell>
          <cell r="S231"/>
          <cell r="T231"/>
          <cell r="U231"/>
          <cell r="V231">
            <v>160280</v>
          </cell>
          <cell r="W231"/>
          <cell r="X231">
            <v>-10815.18</v>
          </cell>
          <cell r="Y231"/>
          <cell r="Z231"/>
          <cell r="AA231"/>
          <cell r="AB231">
            <v>-3938.5479999999998</v>
          </cell>
          <cell r="AC231"/>
          <cell r="AD231">
            <v>2010985.2720000001</v>
          </cell>
          <cell r="AE231"/>
          <cell r="AF231"/>
          <cell r="AG231"/>
          <cell r="AH231">
            <v>159960</v>
          </cell>
          <cell r="AI231"/>
          <cell r="AJ231">
            <v>-11108.27</v>
          </cell>
          <cell r="AK231"/>
          <cell r="AL231"/>
          <cell r="AM231"/>
          <cell r="AN231">
            <v>-4048.1099999999997</v>
          </cell>
          <cell r="AO231"/>
          <cell r="AP231">
            <v>2155788.892</v>
          </cell>
        </row>
        <row r="232">
          <cell r="A232">
            <v>0</v>
          </cell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</row>
        <row r="233">
          <cell r="A233">
            <v>0</v>
          </cell>
          <cell r="B233"/>
          <cell r="C233"/>
          <cell r="D233"/>
          <cell r="E233"/>
          <cell r="F233" t="str">
            <v>KLAMATH RIVER</v>
          </cell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>
            <v>0</v>
          </cell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>
            <v>0</v>
          </cell>
          <cell r="AM233"/>
          <cell r="AN233"/>
          <cell r="AO233"/>
          <cell r="AP233"/>
        </row>
        <row r="234">
          <cell r="A234" t="str">
            <v xml:space="preserve">330.20 0310         </v>
          </cell>
          <cell r="B234">
            <v>310</v>
          </cell>
          <cell r="C234" t="str">
            <v>ProdTrans</v>
          </cell>
          <cell r="D234" t="str">
            <v xml:space="preserve">330.20 0310         </v>
          </cell>
          <cell r="E234">
            <v>330.2</v>
          </cell>
          <cell r="F234" t="str">
            <v>Land Rights</v>
          </cell>
          <cell r="G234"/>
          <cell r="H234">
            <v>638992.96</v>
          </cell>
          <cell r="I234"/>
          <cell r="J234">
            <v>0</v>
          </cell>
          <cell r="K234"/>
          <cell r="L234">
            <v>638992.96</v>
          </cell>
          <cell r="M234"/>
          <cell r="N234">
            <v>0</v>
          </cell>
          <cell r="O234"/>
          <cell r="P234">
            <v>638992.96</v>
          </cell>
          <cell r="Q234"/>
          <cell r="R234">
            <v>301660</v>
          </cell>
          <cell r="S234"/>
          <cell r="T234">
            <v>1.8115655343018586</v>
          </cell>
          <cell r="U234"/>
          <cell r="V234">
            <v>11576</v>
          </cell>
          <cell r="W234"/>
          <cell r="X234">
            <v>0</v>
          </cell>
          <cell r="Y234"/>
          <cell r="Z234">
            <v>0</v>
          </cell>
          <cell r="AA234"/>
          <cell r="AB234">
            <v>0</v>
          </cell>
          <cell r="AC234"/>
          <cell r="AD234">
            <v>313236</v>
          </cell>
          <cell r="AE234"/>
          <cell r="AF234">
            <v>1.8115655343018586</v>
          </cell>
          <cell r="AG234"/>
          <cell r="AH234">
            <v>11576</v>
          </cell>
          <cell r="AI234"/>
          <cell r="AJ234">
            <v>0</v>
          </cell>
          <cell r="AK234"/>
          <cell r="AL234">
            <v>0</v>
          </cell>
          <cell r="AM234"/>
          <cell r="AN234">
            <v>0</v>
          </cell>
          <cell r="AO234"/>
          <cell r="AP234">
            <v>324812</v>
          </cell>
        </row>
        <row r="235">
          <cell r="A235" t="str">
            <v xml:space="preserve">330.40 0310         </v>
          </cell>
          <cell r="B235">
            <v>310</v>
          </cell>
          <cell r="C235" t="str">
            <v>ProdTrans</v>
          </cell>
          <cell r="D235" t="str">
            <v xml:space="preserve">330.40 0310         </v>
          </cell>
          <cell r="E235">
            <v>330.4</v>
          </cell>
          <cell r="F235" t="str">
            <v>Flood Rights</v>
          </cell>
          <cell r="G235"/>
          <cell r="H235">
            <v>252509.75</v>
          </cell>
          <cell r="I235"/>
          <cell r="J235">
            <v>0</v>
          </cell>
          <cell r="K235"/>
          <cell r="L235">
            <v>252509.75</v>
          </cell>
          <cell r="M235"/>
          <cell r="N235">
            <v>0</v>
          </cell>
          <cell r="O235"/>
          <cell r="P235">
            <v>252509.75</v>
          </cell>
          <cell r="Q235"/>
          <cell r="R235">
            <v>152481</v>
          </cell>
          <cell r="S235"/>
          <cell r="T235">
            <v>1.3507192187395232</v>
          </cell>
          <cell r="U235"/>
          <cell r="V235">
            <v>3411</v>
          </cell>
          <cell r="W235"/>
          <cell r="X235">
            <v>0</v>
          </cell>
          <cell r="Y235"/>
          <cell r="Z235">
            <v>0</v>
          </cell>
          <cell r="AA235"/>
          <cell r="AB235">
            <v>0</v>
          </cell>
          <cell r="AC235"/>
          <cell r="AD235">
            <v>155892</v>
          </cell>
          <cell r="AE235"/>
          <cell r="AF235">
            <v>1.3507192187395232</v>
          </cell>
          <cell r="AG235"/>
          <cell r="AH235">
            <v>3411</v>
          </cell>
          <cell r="AI235"/>
          <cell r="AJ235">
            <v>0</v>
          </cell>
          <cell r="AK235"/>
          <cell r="AL235">
            <v>0</v>
          </cell>
          <cell r="AM235"/>
          <cell r="AN235">
            <v>0</v>
          </cell>
          <cell r="AO235"/>
          <cell r="AP235">
            <v>159303</v>
          </cell>
        </row>
        <row r="236">
          <cell r="A236" t="str">
            <v xml:space="preserve">331.00 0310         </v>
          </cell>
          <cell r="B236">
            <v>310</v>
          </cell>
          <cell r="C236" t="str">
            <v>ProdTrans</v>
          </cell>
          <cell r="D236" t="str">
            <v xml:space="preserve">331.00 0310         </v>
          </cell>
          <cell r="E236">
            <v>331</v>
          </cell>
          <cell r="F236" t="str">
            <v>Structures and Improvements</v>
          </cell>
          <cell r="G236"/>
          <cell r="H236">
            <v>902611.29</v>
          </cell>
          <cell r="I236"/>
          <cell r="J236">
            <v>-2434.4500000000003</v>
          </cell>
          <cell r="K236"/>
          <cell r="L236">
            <v>900176.84000000008</v>
          </cell>
          <cell r="M236"/>
          <cell r="N236">
            <v>-2468.6</v>
          </cell>
          <cell r="O236"/>
          <cell r="P236">
            <v>897708.24000000011</v>
          </cell>
          <cell r="Q236"/>
          <cell r="R236">
            <v>394187</v>
          </cell>
          <cell r="S236"/>
          <cell r="T236">
            <v>1.6240967096476795</v>
          </cell>
          <cell r="U236"/>
          <cell r="V236">
            <v>14640</v>
          </cell>
          <cell r="W236"/>
          <cell r="X236">
            <v>-2434.4500000000003</v>
          </cell>
          <cell r="Y236"/>
          <cell r="Z236">
            <v>-40</v>
          </cell>
          <cell r="AA236"/>
          <cell r="AB236">
            <v>-973.7800000000002</v>
          </cell>
          <cell r="AC236"/>
          <cell r="AD236">
            <v>405418.76999999996</v>
          </cell>
          <cell r="AE236"/>
          <cell r="AF236">
            <v>1.6240967096476795</v>
          </cell>
          <cell r="AG236"/>
          <cell r="AH236">
            <v>14600</v>
          </cell>
          <cell r="AI236"/>
          <cell r="AJ236">
            <v>-2468.6</v>
          </cell>
          <cell r="AK236"/>
          <cell r="AL236">
            <v>-40</v>
          </cell>
          <cell r="AM236"/>
          <cell r="AN236">
            <v>-987.44</v>
          </cell>
          <cell r="AO236"/>
          <cell r="AP236">
            <v>416562.73</v>
          </cell>
        </row>
        <row r="237">
          <cell r="A237" t="str">
            <v xml:space="preserve">332.00 0310         </v>
          </cell>
          <cell r="B237">
            <v>310</v>
          </cell>
          <cell r="C237" t="str">
            <v>ProdTrans</v>
          </cell>
          <cell r="D237" t="str">
            <v xml:space="preserve">332.00 0310         </v>
          </cell>
          <cell r="E237">
            <v>332</v>
          </cell>
          <cell r="F237" t="str">
            <v>Reservoirs, Dams and Waterways</v>
          </cell>
          <cell r="G237"/>
          <cell r="H237">
            <v>11773874.4</v>
          </cell>
          <cell r="I237"/>
          <cell r="J237">
            <v>-28665.649999999998</v>
          </cell>
          <cell r="K237"/>
          <cell r="L237">
            <v>11745208.75</v>
          </cell>
          <cell r="M237"/>
          <cell r="N237">
            <v>-29287.499999999996</v>
          </cell>
          <cell r="O237"/>
          <cell r="P237">
            <v>11715921.25</v>
          </cell>
          <cell r="Q237"/>
          <cell r="R237">
            <v>6851048</v>
          </cell>
          <cell r="S237"/>
          <cell r="T237">
            <v>1.5260961681651486</v>
          </cell>
          <cell r="U237"/>
          <cell r="V237">
            <v>179462</v>
          </cell>
          <cell r="W237"/>
          <cell r="X237">
            <v>-28665.649999999998</v>
          </cell>
          <cell r="Y237"/>
          <cell r="Z237">
            <v>-40</v>
          </cell>
          <cell r="AA237"/>
          <cell r="AB237">
            <v>-11466.26</v>
          </cell>
          <cell r="AC237"/>
          <cell r="AD237">
            <v>6990378.0899999999</v>
          </cell>
          <cell r="AE237"/>
          <cell r="AF237">
            <v>1.5260961681651486</v>
          </cell>
          <cell r="AG237"/>
          <cell r="AH237">
            <v>179020</v>
          </cell>
          <cell r="AI237"/>
          <cell r="AJ237">
            <v>-29287.499999999996</v>
          </cell>
          <cell r="AK237"/>
          <cell r="AL237">
            <v>-40</v>
          </cell>
          <cell r="AM237"/>
          <cell r="AN237">
            <v>-11714.999999999998</v>
          </cell>
          <cell r="AO237"/>
          <cell r="AP237">
            <v>7128395.5899999999</v>
          </cell>
        </row>
        <row r="238">
          <cell r="A238" t="str">
            <v xml:space="preserve">333.00 0310         </v>
          </cell>
          <cell r="B238">
            <v>310</v>
          </cell>
          <cell r="C238" t="str">
            <v>ProdTrans</v>
          </cell>
          <cell r="D238" t="str">
            <v xml:space="preserve">333.00 0310         </v>
          </cell>
          <cell r="E238">
            <v>333</v>
          </cell>
          <cell r="F238" t="str">
            <v>Waterwheels, Turbines and Generators</v>
          </cell>
          <cell r="G238"/>
          <cell r="H238">
            <v>284202.95</v>
          </cell>
          <cell r="I238"/>
          <cell r="J238">
            <v>-3496.5899999999997</v>
          </cell>
          <cell r="K238"/>
          <cell r="L238">
            <v>280706.36</v>
          </cell>
          <cell r="M238"/>
          <cell r="N238">
            <v>-3481.72</v>
          </cell>
          <cell r="O238"/>
          <cell r="P238">
            <v>277224.64</v>
          </cell>
          <cell r="Q238"/>
          <cell r="R238">
            <v>175105</v>
          </cell>
          <cell r="S238"/>
          <cell r="T238">
            <v>2.0138392488502475</v>
          </cell>
          <cell r="U238"/>
          <cell r="V238">
            <v>5688</v>
          </cell>
          <cell r="W238"/>
          <cell r="X238">
            <v>-3496.5899999999997</v>
          </cell>
          <cell r="Y238"/>
          <cell r="Z238">
            <v>-40</v>
          </cell>
          <cell r="AA238"/>
          <cell r="AB238">
            <v>-1398.6359999999997</v>
          </cell>
          <cell r="AC238"/>
          <cell r="AD238">
            <v>175897.774</v>
          </cell>
          <cell r="AE238"/>
          <cell r="AF238">
            <v>2.0138392488502475</v>
          </cell>
          <cell r="AG238"/>
          <cell r="AH238">
            <v>5618</v>
          </cell>
          <cell r="AI238"/>
          <cell r="AJ238">
            <v>-3481.72</v>
          </cell>
          <cell r="AK238"/>
          <cell r="AL238">
            <v>-40</v>
          </cell>
          <cell r="AM238"/>
          <cell r="AN238">
            <v>-1392.6879999999999</v>
          </cell>
          <cell r="AO238"/>
          <cell r="AP238">
            <v>176641.36600000001</v>
          </cell>
        </row>
        <row r="239">
          <cell r="A239" t="str">
            <v xml:space="preserve">334.00 0310         </v>
          </cell>
          <cell r="B239">
            <v>310</v>
          </cell>
          <cell r="C239" t="str">
            <v>ProdTrans</v>
          </cell>
          <cell r="D239" t="str">
            <v xml:space="preserve">334.00 0310         </v>
          </cell>
          <cell r="E239">
            <v>334</v>
          </cell>
          <cell r="F239" t="str">
            <v>Accessory Electric Equipment</v>
          </cell>
          <cell r="G239"/>
          <cell r="H239">
            <v>850584.91</v>
          </cell>
          <cell r="I239"/>
          <cell r="J239">
            <v>-6897.67</v>
          </cell>
          <cell r="K239"/>
          <cell r="L239">
            <v>843687.24</v>
          </cell>
          <cell r="M239"/>
          <cell r="N239">
            <v>-7073.21</v>
          </cell>
          <cell r="O239"/>
          <cell r="P239">
            <v>836614.03</v>
          </cell>
          <cell r="Q239"/>
          <cell r="R239">
            <v>349150</v>
          </cell>
          <cell r="S239"/>
          <cell r="T239">
            <v>2.3552261041477278</v>
          </cell>
          <cell r="U239"/>
          <cell r="V239">
            <v>19952</v>
          </cell>
          <cell r="W239"/>
          <cell r="X239">
            <v>-6897.67</v>
          </cell>
          <cell r="Y239"/>
          <cell r="Z239">
            <v>-20</v>
          </cell>
          <cell r="AA239"/>
          <cell r="AB239">
            <v>-1379.5339999999999</v>
          </cell>
          <cell r="AC239"/>
          <cell r="AD239">
            <v>360824.79600000003</v>
          </cell>
          <cell r="AE239"/>
          <cell r="AF239">
            <v>2.3552261041477278</v>
          </cell>
          <cell r="AG239"/>
          <cell r="AH239">
            <v>19787</v>
          </cell>
          <cell r="AI239"/>
          <cell r="AJ239">
            <v>-7073.21</v>
          </cell>
          <cell r="AK239"/>
          <cell r="AL239">
            <v>-20</v>
          </cell>
          <cell r="AM239"/>
          <cell r="AN239">
            <v>-1414.6420000000001</v>
          </cell>
          <cell r="AO239"/>
          <cell r="AP239">
            <v>372123.94400000002</v>
          </cell>
        </row>
        <row r="240">
          <cell r="A240" t="str">
            <v xml:space="preserve">335.00 0310         </v>
          </cell>
          <cell r="B240">
            <v>310</v>
          </cell>
          <cell r="C240" t="str">
            <v>ProdTrans</v>
          </cell>
          <cell r="D240" t="str">
            <v xml:space="preserve">335.00 0310         </v>
          </cell>
          <cell r="E240">
            <v>335</v>
          </cell>
          <cell r="F240" t="str">
            <v>Miscellaneous Power Plant Equipment</v>
          </cell>
          <cell r="G240"/>
          <cell r="H240">
            <v>61787.58</v>
          </cell>
          <cell r="I240"/>
          <cell r="J240">
            <v>-647.87</v>
          </cell>
          <cell r="K240"/>
          <cell r="L240">
            <v>61139.71</v>
          </cell>
          <cell r="M240"/>
          <cell r="N240">
            <v>-651.02</v>
          </cell>
          <cell r="O240"/>
          <cell r="P240">
            <v>60488.69</v>
          </cell>
          <cell r="Q240"/>
          <cell r="R240">
            <v>32488</v>
          </cell>
          <cell r="S240"/>
          <cell r="T240">
            <v>1.4512088393941012</v>
          </cell>
          <cell r="U240"/>
          <cell r="V240">
            <v>892</v>
          </cell>
          <cell r="W240"/>
          <cell r="X240">
            <v>-647.87</v>
          </cell>
          <cell r="Y240"/>
          <cell r="Z240">
            <v>-10</v>
          </cell>
          <cell r="AA240"/>
          <cell r="AB240">
            <v>-64.786999999999992</v>
          </cell>
          <cell r="AC240"/>
          <cell r="AD240">
            <v>32667.343000000001</v>
          </cell>
          <cell r="AE240"/>
          <cell r="AF240">
            <v>1.4512088393941012</v>
          </cell>
          <cell r="AG240"/>
          <cell r="AH240">
            <v>883</v>
          </cell>
          <cell r="AI240"/>
          <cell r="AJ240">
            <v>-651.02</v>
          </cell>
          <cell r="AK240"/>
          <cell r="AL240">
            <v>-10</v>
          </cell>
          <cell r="AM240"/>
          <cell r="AN240">
            <v>-65.102000000000004</v>
          </cell>
          <cell r="AO240"/>
          <cell r="AP240">
            <v>32834.221000000005</v>
          </cell>
        </row>
        <row r="241">
          <cell r="A241" t="str">
            <v xml:space="preserve">336.00 0310         </v>
          </cell>
          <cell r="B241">
            <v>310</v>
          </cell>
          <cell r="C241" t="str">
            <v>ProdTrans</v>
          </cell>
          <cell r="D241" t="str">
            <v xml:space="preserve">336.00 0310         </v>
          </cell>
          <cell r="E241">
            <v>336</v>
          </cell>
          <cell r="F241" t="str">
            <v>Roads, Railroads and Bridges</v>
          </cell>
          <cell r="G241"/>
          <cell r="H241">
            <v>241074.81</v>
          </cell>
          <cell r="I241"/>
          <cell r="J241">
            <v>-615.86</v>
          </cell>
          <cell r="K241"/>
          <cell r="L241">
            <v>240458.95</v>
          </cell>
          <cell r="M241"/>
          <cell r="N241">
            <v>-624.79000000000008</v>
          </cell>
          <cell r="O241"/>
          <cell r="P241">
            <v>239834.16</v>
          </cell>
          <cell r="Q241"/>
          <cell r="R241">
            <v>112137</v>
          </cell>
          <cell r="S241"/>
          <cell r="T241">
            <v>1.757372347736557</v>
          </cell>
          <cell r="U241"/>
          <cell r="V241">
            <v>4231</v>
          </cell>
          <cell r="W241"/>
          <cell r="X241">
            <v>-615.86</v>
          </cell>
          <cell r="Y241"/>
          <cell r="Z241">
            <v>-40</v>
          </cell>
          <cell r="AA241"/>
          <cell r="AB241">
            <v>-246.34400000000002</v>
          </cell>
          <cell r="AC241"/>
          <cell r="AD241">
            <v>115505.796</v>
          </cell>
          <cell r="AE241"/>
          <cell r="AF241">
            <v>1.757372347736557</v>
          </cell>
          <cell r="AG241"/>
          <cell r="AH241">
            <v>4220</v>
          </cell>
          <cell r="AI241"/>
          <cell r="AJ241">
            <v>-624.79000000000008</v>
          </cell>
          <cell r="AK241"/>
          <cell r="AL241">
            <v>-40</v>
          </cell>
          <cell r="AM241"/>
          <cell r="AN241">
            <v>-249.91600000000003</v>
          </cell>
          <cell r="AO241"/>
          <cell r="AP241">
            <v>118851.09000000001</v>
          </cell>
        </row>
        <row r="242">
          <cell r="A242">
            <v>0</v>
          </cell>
          <cell r="B242"/>
          <cell r="C242"/>
          <cell r="D242"/>
          <cell r="E242"/>
          <cell r="F242" t="str">
            <v>TOTAL KLAMATH RIVER</v>
          </cell>
          <cell r="G242"/>
          <cell r="H242">
            <v>15005638.65</v>
          </cell>
          <cell r="I242"/>
          <cell r="J242">
            <v>-42758.09</v>
          </cell>
          <cell r="K242"/>
          <cell r="L242">
            <v>14962880.560000001</v>
          </cell>
          <cell r="M242"/>
          <cell r="N242">
            <v>-43586.839999999989</v>
          </cell>
          <cell r="O242"/>
          <cell r="P242">
            <v>14919293.719999999</v>
          </cell>
          <cell r="Q242"/>
          <cell r="R242">
            <v>8368256</v>
          </cell>
          <cell r="S242"/>
          <cell r="T242"/>
          <cell r="U242"/>
          <cell r="V242">
            <v>239852</v>
          </cell>
          <cell r="W242"/>
          <cell r="X242">
            <v>-42758.09</v>
          </cell>
          <cell r="Y242"/>
          <cell r="Z242"/>
          <cell r="AA242"/>
          <cell r="AB242">
            <v>-15529.341</v>
          </cell>
          <cell r="AC242"/>
          <cell r="AD242">
            <v>8549820.5690000001</v>
          </cell>
          <cell r="AE242"/>
          <cell r="AF242"/>
          <cell r="AG242"/>
          <cell r="AH242">
            <v>239115</v>
          </cell>
          <cell r="AI242"/>
          <cell r="AJ242">
            <v>-43586.839999999989</v>
          </cell>
          <cell r="AK242"/>
          <cell r="AL242"/>
          <cell r="AM242"/>
          <cell r="AN242">
            <v>-15824.787999999999</v>
          </cell>
          <cell r="AO242"/>
          <cell r="AP242">
            <v>8729523.9410000015</v>
          </cell>
        </row>
        <row r="243">
          <cell r="A243">
            <v>0</v>
          </cell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  <cell r="AM243"/>
          <cell r="AN243"/>
          <cell r="AO243"/>
          <cell r="AP243"/>
        </row>
        <row r="244">
          <cell r="A244">
            <v>0</v>
          </cell>
          <cell r="B244"/>
          <cell r="C244"/>
          <cell r="D244"/>
          <cell r="E244"/>
          <cell r="F244" t="str">
            <v>KLAMATH RIVER - ACCELERATED</v>
          </cell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  <cell r="AL244"/>
          <cell r="AM244"/>
          <cell r="AN244"/>
          <cell r="AO244"/>
          <cell r="AP244"/>
        </row>
        <row r="245">
          <cell r="A245" t="str">
            <v xml:space="preserve">330.20 0311         </v>
          </cell>
          <cell r="B245">
            <v>311</v>
          </cell>
          <cell r="C245" t="str">
            <v>ProdTrans</v>
          </cell>
          <cell r="D245" t="str">
            <v xml:space="preserve">330.20 0311         </v>
          </cell>
          <cell r="E245">
            <v>330.2</v>
          </cell>
          <cell r="F245" t="str">
            <v>Land Rights</v>
          </cell>
          <cell r="G245"/>
          <cell r="H245">
            <v>40941.300000000003</v>
          </cell>
          <cell r="I245"/>
          <cell r="J245">
            <v>0</v>
          </cell>
          <cell r="K245"/>
          <cell r="L245">
            <v>40941.300000000003</v>
          </cell>
          <cell r="M245"/>
          <cell r="N245">
            <v>0</v>
          </cell>
          <cell r="O245"/>
          <cell r="P245">
            <v>40941.300000000003</v>
          </cell>
          <cell r="Q245"/>
          <cell r="R245">
            <v>22851</v>
          </cell>
          <cell r="S245"/>
          <cell r="T245">
            <v>5.45</v>
          </cell>
          <cell r="U245"/>
          <cell r="V245">
            <v>2231</v>
          </cell>
          <cell r="W245"/>
          <cell r="X245">
            <v>0</v>
          </cell>
          <cell r="Y245"/>
          <cell r="Z245">
            <v>0</v>
          </cell>
          <cell r="AA245"/>
          <cell r="AB245">
            <v>0</v>
          </cell>
          <cell r="AC245"/>
          <cell r="AD245">
            <v>25082</v>
          </cell>
          <cell r="AE245"/>
          <cell r="AF245">
            <v>5.45</v>
          </cell>
          <cell r="AG245"/>
          <cell r="AH245">
            <v>2231</v>
          </cell>
          <cell r="AI245"/>
          <cell r="AJ245">
            <v>0</v>
          </cell>
          <cell r="AK245"/>
          <cell r="AL245">
            <v>0</v>
          </cell>
          <cell r="AM245"/>
          <cell r="AN245">
            <v>0</v>
          </cell>
          <cell r="AO245"/>
          <cell r="AP245">
            <v>27313</v>
          </cell>
        </row>
        <row r="246">
          <cell r="A246" t="str">
            <v xml:space="preserve">330.40 0311         </v>
          </cell>
          <cell r="B246">
            <v>311</v>
          </cell>
          <cell r="C246" t="str">
            <v>ProdTrans</v>
          </cell>
          <cell r="D246" t="str">
            <v xml:space="preserve">330.40 0311         </v>
          </cell>
          <cell r="E246">
            <v>330.4</v>
          </cell>
          <cell r="F246" t="str">
            <v>Flood Rights</v>
          </cell>
          <cell r="G246"/>
          <cell r="H246">
            <v>1029.5</v>
          </cell>
          <cell r="I246"/>
          <cell r="J246">
            <v>0</v>
          </cell>
          <cell r="K246"/>
          <cell r="L246">
            <v>1029.5</v>
          </cell>
          <cell r="M246"/>
          <cell r="N246">
            <v>0</v>
          </cell>
          <cell r="O246"/>
          <cell r="P246">
            <v>1029.5</v>
          </cell>
          <cell r="Q246"/>
          <cell r="R246">
            <v>575</v>
          </cell>
          <cell r="S246"/>
          <cell r="T246">
            <v>5.44</v>
          </cell>
          <cell r="U246"/>
          <cell r="V246">
            <v>56</v>
          </cell>
          <cell r="W246"/>
          <cell r="X246">
            <v>0</v>
          </cell>
          <cell r="Y246"/>
          <cell r="Z246">
            <v>0</v>
          </cell>
          <cell r="AA246"/>
          <cell r="AB246">
            <v>0</v>
          </cell>
          <cell r="AC246"/>
          <cell r="AD246">
            <v>631</v>
          </cell>
          <cell r="AE246"/>
          <cell r="AF246">
            <v>5.44</v>
          </cell>
          <cell r="AG246"/>
          <cell r="AH246">
            <v>56</v>
          </cell>
          <cell r="AI246"/>
          <cell r="AJ246">
            <v>0</v>
          </cell>
          <cell r="AK246"/>
          <cell r="AL246">
            <v>0</v>
          </cell>
          <cell r="AM246"/>
          <cell r="AN246">
            <v>0</v>
          </cell>
          <cell r="AO246"/>
          <cell r="AP246">
            <v>687</v>
          </cell>
        </row>
        <row r="247">
          <cell r="A247" t="str">
            <v xml:space="preserve">331.00 0311         </v>
          </cell>
          <cell r="B247">
            <v>311</v>
          </cell>
          <cell r="C247" t="str">
            <v>ProdTrans</v>
          </cell>
          <cell r="D247" t="str">
            <v xml:space="preserve">331.00 0311         </v>
          </cell>
          <cell r="E247">
            <v>331</v>
          </cell>
          <cell r="F247" t="str">
            <v>Structures and Improvements</v>
          </cell>
          <cell r="G247"/>
          <cell r="H247">
            <v>13625273.83</v>
          </cell>
          <cell r="I247"/>
          <cell r="J247">
            <v>0</v>
          </cell>
          <cell r="K247"/>
          <cell r="L247">
            <v>13625273.83</v>
          </cell>
          <cell r="M247"/>
          <cell r="N247">
            <v>0</v>
          </cell>
          <cell r="O247"/>
          <cell r="P247">
            <v>13625273.83</v>
          </cell>
          <cell r="Q247"/>
          <cell r="R247">
            <v>4600664</v>
          </cell>
          <cell r="S247"/>
          <cell r="T247">
            <v>8.2799999999999994</v>
          </cell>
          <cell r="U247"/>
          <cell r="V247">
            <v>1128173</v>
          </cell>
          <cell r="W247"/>
          <cell r="X247">
            <v>0</v>
          </cell>
          <cell r="Y247"/>
          <cell r="Z247">
            <v>-40</v>
          </cell>
          <cell r="AA247"/>
          <cell r="AB247">
            <v>0</v>
          </cell>
          <cell r="AC247"/>
          <cell r="AD247">
            <v>5728837</v>
          </cell>
          <cell r="AE247"/>
          <cell r="AF247">
            <v>8.2799999999999994</v>
          </cell>
          <cell r="AG247"/>
          <cell r="AH247">
            <v>1128173</v>
          </cell>
          <cell r="AI247"/>
          <cell r="AJ247">
            <v>0</v>
          </cell>
          <cell r="AK247"/>
          <cell r="AL247">
            <v>-40</v>
          </cell>
          <cell r="AM247"/>
          <cell r="AN247">
            <v>0</v>
          </cell>
          <cell r="AO247"/>
          <cell r="AP247">
            <v>6857010</v>
          </cell>
        </row>
        <row r="248">
          <cell r="A248" t="str">
            <v xml:space="preserve">332.00 0311         </v>
          </cell>
          <cell r="B248">
            <v>311</v>
          </cell>
          <cell r="C248" t="str">
            <v>ProdTrans</v>
          </cell>
          <cell r="D248" t="str">
            <v xml:space="preserve">332.00 0311         </v>
          </cell>
          <cell r="E248">
            <v>332</v>
          </cell>
          <cell r="F248" t="str">
            <v>Reservoirs, Dams and Waterways</v>
          </cell>
          <cell r="G248"/>
          <cell r="H248">
            <v>33571693.159999996</v>
          </cell>
          <cell r="I248"/>
          <cell r="J248">
            <v>0</v>
          </cell>
          <cell r="K248"/>
          <cell r="L248">
            <v>33571693.159999996</v>
          </cell>
          <cell r="M248"/>
          <cell r="N248">
            <v>0</v>
          </cell>
          <cell r="O248"/>
          <cell r="P248">
            <v>33571693.159999996</v>
          </cell>
          <cell r="Q248"/>
          <cell r="R248">
            <v>14772572</v>
          </cell>
          <cell r="S248"/>
          <cell r="T248">
            <v>7</v>
          </cell>
          <cell r="U248"/>
          <cell r="V248">
            <v>2350019</v>
          </cell>
          <cell r="W248"/>
          <cell r="X248">
            <v>0</v>
          </cell>
          <cell r="Y248"/>
          <cell r="Z248">
            <v>-40</v>
          </cell>
          <cell r="AA248"/>
          <cell r="AB248">
            <v>0</v>
          </cell>
          <cell r="AC248"/>
          <cell r="AD248">
            <v>17122591</v>
          </cell>
          <cell r="AE248"/>
          <cell r="AF248">
            <v>7</v>
          </cell>
          <cell r="AG248"/>
          <cell r="AH248">
            <v>2350019</v>
          </cell>
          <cell r="AI248"/>
          <cell r="AJ248">
            <v>0</v>
          </cell>
          <cell r="AK248"/>
          <cell r="AL248">
            <v>-40</v>
          </cell>
          <cell r="AM248"/>
          <cell r="AN248">
            <v>0</v>
          </cell>
          <cell r="AO248"/>
          <cell r="AP248">
            <v>19472610</v>
          </cell>
        </row>
        <row r="249">
          <cell r="A249" t="str">
            <v xml:space="preserve">333.00 0311         </v>
          </cell>
          <cell r="B249">
            <v>311</v>
          </cell>
          <cell r="C249" t="str">
            <v>ProdTrans</v>
          </cell>
          <cell r="D249" t="str">
            <v xml:space="preserve">333.00 0311         </v>
          </cell>
          <cell r="E249">
            <v>333</v>
          </cell>
          <cell r="F249" t="str">
            <v>Waterwheels, Turbines and Generators</v>
          </cell>
          <cell r="G249"/>
          <cell r="H249">
            <v>17770236.870000001</v>
          </cell>
          <cell r="I249"/>
          <cell r="J249">
            <v>0</v>
          </cell>
          <cell r="K249"/>
          <cell r="L249">
            <v>17770236.870000001</v>
          </cell>
          <cell r="M249"/>
          <cell r="N249">
            <v>0</v>
          </cell>
          <cell r="O249"/>
          <cell r="P249">
            <v>17770236.870000001</v>
          </cell>
          <cell r="Q249"/>
          <cell r="R249">
            <v>6645186</v>
          </cell>
          <cell r="S249"/>
          <cell r="T249">
            <v>7.83</v>
          </cell>
          <cell r="U249"/>
          <cell r="V249">
            <v>1391410</v>
          </cell>
          <cell r="W249"/>
          <cell r="X249">
            <v>0</v>
          </cell>
          <cell r="Y249"/>
          <cell r="Z249">
            <v>-40</v>
          </cell>
          <cell r="AA249"/>
          <cell r="AB249">
            <v>0</v>
          </cell>
          <cell r="AC249"/>
          <cell r="AD249">
            <v>8036596</v>
          </cell>
          <cell r="AE249"/>
          <cell r="AF249">
            <v>7.83</v>
          </cell>
          <cell r="AG249"/>
          <cell r="AH249">
            <v>1391410</v>
          </cell>
          <cell r="AI249"/>
          <cell r="AJ249">
            <v>0</v>
          </cell>
          <cell r="AK249"/>
          <cell r="AL249">
            <v>-40</v>
          </cell>
          <cell r="AM249"/>
          <cell r="AN249">
            <v>0</v>
          </cell>
          <cell r="AO249"/>
          <cell r="AP249">
            <v>9428006</v>
          </cell>
        </row>
        <row r="250">
          <cell r="A250" t="str">
            <v xml:space="preserve">334.00 0311         </v>
          </cell>
          <cell r="B250">
            <v>311</v>
          </cell>
          <cell r="C250" t="str">
            <v>ProdTrans</v>
          </cell>
          <cell r="D250" t="str">
            <v xml:space="preserve">334.00 0311         </v>
          </cell>
          <cell r="E250">
            <v>334</v>
          </cell>
          <cell r="F250" t="str">
            <v>Accessory Electric Equipment</v>
          </cell>
          <cell r="G250"/>
          <cell r="H250">
            <v>15513216.33</v>
          </cell>
          <cell r="I250"/>
          <cell r="J250">
            <v>0</v>
          </cell>
          <cell r="K250"/>
          <cell r="L250">
            <v>15513216.33</v>
          </cell>
          <cell r="M250"/>
          <cell r="N250">
            <v>0</v>
          </cell>
          <cell r="O250"/>
          <cell r="P250">
            <v>15513216.33</v>
          </cell>
          <cell r="Q250"/>
          <cell r="R250">
            <v>4197579</v>
          </cell>
          <cell r="S250"/>
          <cell r="T250">
            <v>9.1199999999999992</v>
          </cell>
          <cell r="U250"/>
          <cell r="V250">
            <v>1414805</v>
          </cell>
          <cell r="W250"/>
          <cell r="X250">
            <v>0</v>
          </cell>
          <cell r="Y250"/>
          <cell r="Z250">
            <v>-20</v>
          </cell>
          <cell r="AA250"/>
          <cell r="AB250">
            <v>0</v>
          </cell>
          <cell r="AC250"/>
          <cell r="AD250">
            <v>5612384</v>
          </cell>
          <cell r="AE250"/>
          <cell r="AF250">
            <v>9.1199999999999992</v>
          </cell>
          <cell r="AG250"/>
          <cell r="AH250">
            <v>1414805</v>
          </cell>
          <cell r="AI250"/>
          <cell r="AJ250">
            <v>0</v>
          </cell>
          <cell r="AK250"/>
          <cell r="AL250">
            <v>-20</v>
          </cell>
          <cell r="AM250"/>
          <cell r="AN250">
            <v>0</v>
          </cell>
          <cell r="AO250"/>
          <cell r="AP250">
            <v>7027189</v>
          </cell>
        </row>
        <row r="251">
          <cell r="A251" t="str">
            <v xml:space="preserve">335.00 0311         </v>
          </cell>
          <cell r="B251">
            <v>311</v>
          </cell>
          <cell r="C251" t="str">
            <v>ProdTrans</v>
          </cell>
          <cell r="D251" t="str">
            <v xml:space="preserve">335.00 0311         </v>
          </cell>
          <cell r="E251">
            <v>335</v>
          </cell>
          <cell r="F251" t="str">
            <v>Miscellaneous Power Plant Equipment</v>
          </cell>
          <cell r="G251"/>
          <cell r="H251">
            <v>169253.74</v>
          </cell>
          <cell r="I251"/>
          <cell r="J251">
            <v>0</v>
          </cell>
          <cell r="K251"/>
          <cell r="L251">
            <v>169253.74</v>
          </cell>
          <cell r="M251"/>
          <cell r="N251">
            <v>0</v>
          </cell>
          <cell r="O251"/>
          <cell r="P251">
            <v>169253.74</v>
          </cell>
          <cell r="Q251"/>
          <cell r="R251">
            <v>84767</v>
          </cell>
          <cell r="S251"/>
          <cell r="T251">
            <v>6.24</v>
          </cell>
          <cell r="U251"/>
          <cell r="V251">
            <v>10561</v>
          </cell>
          <cell r="W251"/>
          <cell r="X251">
            <v>0</v>
          </cell>
          <cell r="Y251"/>
          <cell r="Z251">
            <v>-10</v>
          </cell>
          <cell r="AA251"/>
          <cell r="AB251">
            <v>0</v>
          </cell>
          <cell r="AC251"/>
          <cell r="AD251">
            <v>95328</v>
          </cell>
          <cell r="AE251"/>
          <cell r="AF251">
            <v>6.24</v>
          </cell>
          <cell r="AG251"/>
          <cell r="AH251">
            <v>10561</v>
          </cell>
          <cell r="AI251"/>
          <cell r="AJ251">
            <v>0</v>
          </cell>
          <cell r="AK251"/>
          <cell r="AL251">
            <v>-10</v>
          </cell>
          <cell r="AM251"/>
          <cell r="AN251">
            <v>0</v>
          </cell>
          <cell r="AO251"/>
          <cell r="AP251">
            <v>105889</v>
          </cell>
        </row>
        <row r="252">
          <cell r="A252" t="str">
            <v xml:space="preserve">336.00 0311         </v>
          </cell>
          <cell r="B252">
            <v>311</v>
          </cell>
          <cell r="C252" t="str">
            <v>ProdTrans</v>
          </cell>
          <cell r="D252" t="str">
            <v xml:space="preserve">336.00 0311         </v>
          </cell>
          <cell r="E252">
            <v>336</v>
          </cell>
          <cell r="F252" t="str">
            <v>Roads, Railroads and Bridges</v>
          </cell>
          <cell r="G252"/>
          <cell r="H252">
            <v>2547856.13</v>
          </cell>
          <cell r="I252"/>
          <cell r="J252">
            <v>0</v>
          </cell>
          <cell r="K252"/>
          <cell r="L252">
            <v>2547856.13</v>
          </cell>
          <cell r="M252"/>
          <cell r="N252">
            <v>0</v>
          </cell>
          <cell r="O252"/>
          <cell r="P252">
            <v>2547856.13</v>
          </cell>
          <cell r="Q252"/>
          <cell r="R252">
            <v>1023786</v>
          </cell>
          <cell r="S252"/>
          <cell r="T252">
            <v>7.48</v>
          </cell>
          <cell r="U252"/>
          <cell r="V252">
            <v>190580</v>
          </cell>
          <cell r="W252"/>
          <cell r="X252">
            <v>0</v>
          </cell>
          <cell r="Y252"/>
          <cell r="Z252">
            <v>-40</v>
          </cell>
          <cell r="AA252"/>
          <cell r="AB252">
            <v>0</v>
          </cell>
          <cell r="AC252"/>
          <cell r="AD252">
            <v>1214366</v>
          </cell>
          <cell r="AE252"/>
          <cell r="AF252">
            <v>7.48</v>
          </cell>
          <cell r="AG252"/>
          <cell r="AH252">
            <v>190580</v>
          </cell>
          <cell r="AI252"/>
          <cell r="AJ252">
            <v>0</v>
          </cell>
          <cell r="AK252"/>
          <cell r="AL252">
            <v>-40</v>
          </cell>
          <cell r="AM252"/>
          <cell r="AN252">
            <v>0</v>
          </cell>
          <cell r="AO252"/>
          <cell r="AP252">
            <v>1404946</v>
          </cell>
        </row>
        <row r="253">
          <cell r="A253">
            <v>0</v>
          </cell>
          <cell r="B253"/>
          <cell r="C253"/>
          <cell r="D253"/>
          <cell r="E253"/>
          <cell r="F253" t="str">
            <v>TOTAL KLAMATH RIVER ACCELERATED</v>
          </cell>
          <cell r="G253"/>
          <cell r="H253">
            <v>83239500.859999985</v>
          </cell>
          <cell r="I253"/>
          <cell r="J253">
            <v>0</v>
          </cell>
          <cell r="K253"/>
          <cell r="L253">
            <v>83239500.859999985</v>
          </cell>
          <cell r="M253"/>
          <cell r="N253">
            <v>0</v>
          </cell>
          <cell r="O253"/>
          <cell r="P253">
            <v>83239500.859999985</v>
          </cell>
          <cell r="Q253"/>
          <cell r="R253">
            <v>31347980</v>
          </cell>
          <cell r="S253"/>
          <cell r="T253"/>
          <cell r="U253"/>
          <cell r="V253">
            <v>6487835</v>
          </cell>
          <cell r="W253"/>
          <cell r="X253">
            <v>0</v>
          </cell>
          <cell r="Y253"/>
          <cell r="Z253"/>
          <cell r="AA253"/>
          <cell r="AB253">
            <v>0</v>
          </cell>
          <cell r="AC253"/>
          <cell r="AD253">
            <v>37835815</v>
          </cell>
          <cell r="AE253"/>
          <cell r="AF253"/>
          <cell r="AG253"/>
          <cell r="AH253">
            <v>6487835</v>
          </cell>
          <cell r="AI253"/>
          <cell r="AJ253">
            <v>0</v>
          </cell>
          <cell r="AK253"/>
          <cell r="AL253"/>
          <cell r="AM253"/>
          <cell r="AN253">
            <v>0</v>
          </cell>
          <cell r="AO253"/>
          <cell r="AP253">
            <v>44323650</v>
          </cell>
        </row>
        <row r="254">
          <cell r="A254">
            <v>0</v>
          </cell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  <cell r="AO254"/>
          <cell r="AP254"/>
        </row>
        <row r="255">
          <cell r="A255">
            <v>0</v>
          </cell>
          <cell r="B255"/>
          <cell r="C255"/>
          <cell r="D255"/>
          <cell r="E255"/>
          <cell r="F255" t="str">
            <v>LAST CHANCE</v>
          </cell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</row>
        <row r="256">
          <cell r="A256" t="str">
            <v xml:space="preserve">331.00 0312         </v>
          </cell>
          <cell r="B256">
            <v>312</v>
          </cell>
          <cell r="C256" t="str">
            <v>ProdTrans</v>
          </cell>
          <cell r="D256" t="str">
            <v xml:space="preserve">331.00 0312         </v>
          </cell>
          <cell r="E256">
            <v>331</v>
          </cell>
          <cell r="F256" t="str">
            <v>Structures and Improvements</v>
          </cell>
          <cell r="G256"/>
          <cell r="H256">
            <v>448394.01</v>
          </cell>
          <cell r="I256"/>
          <cell r="J256">
            <v>-1006.52</v>
          </cell>
          <cell r="K256"/>
          <cell r="L256">
            <v>447387.49</v>
          </cell>
          <cell r="M256"/>
          <cell r="N256">
            <v>-1020.6200000000001</v>
          </cell>
          <cell r="O256"/>
          <cell r="P256">
            <v>446366.87</v>
          </cell>
          <cell r="Q256"/>
          <cell r="R256">
            <v>244819</v>
          </cell>
          <cell r="S256"/>
          <cell r="T256">
            <v>2.9793977598763832</v>
          </cell>
          <cell r="U256"/>
          <cell r="V256">
            <v>13344</v>
          </cell>
          <cell r="W256"/>
          <cell r="X256">
            <v>-1006.52</v>
          </cell>
          <cell r="Y256"/>
          <cell r="Z256">
            <v>-40</v>
          </cell>
          <cell r="AA256"/>
          <cell r="AB256">
            <v>-402.608</v>
          </cell>
          <cell r="AC256"/>
          <cell r="AD256">
            <v>256753.872</v>
          </cell>
          <cell r="AE256"/>
          <cell r="AF256">
            <v>2.9793977598763832</v>
          </cell>
          <cell r="AG256"/>
          <cell r="AH256">
            <v>13314</v>
          </cell>
          <cell r="AI256"/>
          <cell r="AJ256">
            <v>-1020.6200000000001</v>
          </cell>
          <cell r="AK256"/>
          <cell r="AL256">
            <v>-40</v>
          </cell>
          <cell r="AM256"/>
          <cell r="AN256">
            <v>-408.24800000000005</v>
          </cell>
          <cell r="AO256"/>
          <cell r="AP256">
            <v>268639.00399999996</v>
          </cell>
        </row>
        <row r="257">
          <cell r="A257" t="str">
            <v xml:space="preserve">332.00 0312         </v>
          </cell>
          <cell r="B257">
            <v>312</v>
          </cell>
          <cell r="C257" t="str">
            <v>ProdTrans</v>
          </cell>
          <cell r="D257" t="str">
            <v xml:space="preserve">332.00 0312         </v>
          </cell>
          <cell r="E257">
            <v>332</v>
          </cell>
          <cell r="F257" t="str">
            <v>Reservoirs, Dams and Waterways</v>
          </cell>
          <cell r="G257"/>
          <cell r="H257">
            <v>959002.13</v>
          </cell>
          <cell r="I257"/>
          <cell r="J257">
            <v>-1369.63</v>
          </cell>
          <cell r="K257"/>
          <cell r="L257">
            <v>957632.5</v>
          </cell>
          <cell r="M257"/>
          <cell r="N257">
            <v>-1403.1</v>
          </cell>
          <cell r="O257"/>
          <cell r="P257">
            <v>956229.4</v>
          </cell>
          <cell r="Q257"/>
          <cell r="R257">
            <v>454436</v>
          </cell>
          <cell r="S257"/>
          <cell r="T257">
            <v>2.9881890259291586</v>
          </cell>
          <cell r="U257"/>
          <cell r="V257">
            <v>28636</v>
          </cell>
          <cell r="W257"/>
          <cell r="X257">
            <v>-1369.63</v>
          </cell>
          <cell r="Y257"/>
          <cell r="Z257">
            <v>-40</v>
          </cell>
          <cell r="AA257"/>
          <cell r="AB257">
            <v>-547.85200000000009</v>
          </cell>
          <cell r="AC257"/>
          <cell r="AD257">
            <v>481154.51799999998</v>
          </cell>
          <cell r="AE257"/>
          <cell r="AF257">
            <v>2.9881890259291586</v>
          </cell>
          <cell r="AG257"/>
          <cell r="AH257">
            <v>28595</v>
          </cell>
          <cell r="AI257"/>
          <cell r="AJ257">
            <v>-1403.1</v>
          </cell>
          <cell r="AK257"/>
          <cell r="AL257">
            <v>-40</v>
          </cell>
          <cell r="AM257"/>
          <cell r="AN257">
            <v>-561.24</v>
          </cell>
          <cell r="AO257"/>
          <cell r="AP257">
            <v>507785.17800000001</v>
          </cell>
        </row>
        <row r="258">
          <cell r="A258" t="str">
            <v xml:space="preserve">333.00 0312         </v>
          </cell>
          <cell r="B258">
            <v>312</v>
          </cell>
          <cell r="C258" t="str">
            <v>ProdTrans</v>
          </cell>
          <cell r="D258" t="str">
            <v xml:space="preserve">333.00 0312         </v>
          </cell>
          <cell r="E258">
            <v>333</v>
          </cell>
          <cell r="F258" t="str">
            <v>Waterwheels, Turbines and Generators</v>
          </cell>
          <cell r="G258"/>
          <cell r="H258">
            <v>1068019.67</v>
          </cell>
          <cell r="I258"/>
          <cell r="J258">
            <v>-3901.5499999999997</v>
          </cell>
          <cell r="K258"/>
          <cell r="L258">
            <v>1064118.1199999999</v>
          </cell>
          <cell r="M258"/>
          <cell r="N258">
            <v>-4083.14</v>
          </cell>
          <cell r="O258"/>
          <cell r="P258">
            <v>1060034.98</v>
          </cell>
          <cell r="Q258"/>
          <cell r="R258">
            <v>612312</v>
          </cell>
          <cell r="S258"/>
          <cell r="T258">
            <v>3.0447646606703005</v>
          </cell>
          <cell r="U258"/>
          <cell r="V258">
            <v>32459</v>
          </cell>
          <cell r="W258"/>
          <cell r="X258">
            <v>-3901.5499999999997</v>
          </cell>
          <cell r="Y258"/>
          <cell r="Z258">
            <v>-40</v>
          </cell>
          <cell r="AA258"/>
          <cell r="AB258">
            <v>-1560.62</v>
          </cell>
          <cell r="AC258"/>
          <cell r="AD258">
            <v>639308.82999999996</v>
          </cell>
          <cell r="AE258"/>
          <cell r="AF258">
            <v>3.0447646606703005</v>
          </cell>
          <cell r="AG258"/>
          <cell r="AH258">
            <v>32338</v>
          </cell>
          <cell r="AI258"/>
          <cell r="AJ258">
            <v>-4083.14</v>
          </cell>
          <cell r="AK258"/>
          <cell r="AL258">
            <v>-40</v>
          </cell>
          <cell r="AM258"/>
          <cell r="AN258">
            <v>-1633.2560000000001</v>
          </cell>
          <cell r="AO258"/>
          <cell r="AP258">
            <v>665930.43399999989</v>
          </cell>
        </row>
        <row r="259">
          <cell r="A259" t="str">
            <v xml:space="preserve">334.00 0312         </v>
          </cell>
          <cell r="B259">
            <v>312</v>
          </cell>
          <cell r="C259" t="str">
            <v>ProdTrans</v>
          </cell>
          <cell r="D259" t="str">
            <v xml:space="preserve">334.00 0312         </v>
          </cell>
          <cell r="E259">
            <v>334</v>
          </cell>
          <cell r="F259" t="str">
            <v>Accessory Electric Equipment</v>
          </cell>
          <cell r="G259"/>
          <cell r="H259">
            <v>261833.29</v>
          </cell>
          <cell r="I259"/>
          <cell r="J259">
            <v>-1972.3500000000001</v>
          </cell>
          <cell r="K259"/>
          <cell r="L259">
            <v>259860.94</v>
          </cell>
          <cell r="M259"/>
          <cell r="N259">
            <v>-2037.39</v>
          </cell>
          <cell r="O259"/>
          <cell r="P259">
            <v>257823.55</v>
          </cell>
          <cell r="Q259"/>
          <cell r="R259">
            <v>99338</v>
          </cell>
          <cell r="S259"/>
          <cell r="T259">
            <v>3.9217952792071049</v>
          </cell>
          <cell r="U259"/>
          <cell r="V259">
            <v>10230</v>
          </cell>
          <cell r="W259"/>
          <cell r="X259">
            <v>-1972.3500000000001</v>
          </cell>
          <cell r="Y259"/>
          <cell r="Z259">
            <v>-20</v>
          </cell>
          <cell r="AA259"/>
          <cell r="AB259">
            <v>-394.47</v>
          </cell>
          <cell r="AC259"/>
          <cell r="AD259">
            <v>107201.18</v>
          </cell>
          <cell r="AE259"/>
          <cell r="AF259">
            <v>3.9217952792071049</v>
          </cell>
          <cell r="AG259"/>
          <cell r="AH259">
            <v>10151</v>
          </cell>
          <cell r="AI259"/>
          <cell r="AJ259">
            <v>-2037.39</v>
          </cell>
          <cell r="AK259"/>
          <cell r="AL259">
            <v>-20</v>
          </cell>
          <cell r="AM259"/>
          <cell r="AN259">
            <v>-407.47800000000001</v>
          </cell>
          <cell r="AO259"/>
          <cell r="AP259">
            <v>114907.31199999999</v>
          </cell>
        </row>
        <row r="260">
          <cell r="A260" t="str">
            <v xml:space="preserve">336.00 0312         </v>
          </cell>
          <cell r="B260">
            <v>312</v>
          </cell>
          <cell r="C260" t="str">
            <v>ProdTrans</v>
          </cell>
          <cell r="D260" t="str">
            <v xml:space="preserve">336.00 0312         </v>
          </cell>
          <cell r="E260">
            <v>336</v>
          </cell>
          <cell r="F260" t="str">
            <v>Roads, Railroads and Bridges</v>
          </cell>
          <cell r="G260"/>
          <cell r="H260">
            <v>65286.71</v>
          </cell>
          <cell r="I260"/>
          <cell r="J260">
            <v>-155.63</v>
          </cell>
          <cell r="K260"/>
          <cell r="L260">
            <v>65131.08</v>
          </cell>
          <cell r="M260"/>
          <cell r="N260">
            <v>-157.76</v>
          </cell>
          <cell r="O260"/>
          <cell r="P260">
            <v>64973.32</v>
          </cell>
          <cell r="Q260"/>
          <cell r="R260">
            <v>38833</v>
          </cell>
          <cell r="S260"/>
          <cell r="T260">
            <v>2.8149598875023067</v>
          </cell>
          <cell r="U260"/>
          <cell r="V260">
            <v>1836</v>
          </cell>
          <cell r="W260"/>
          <cell r="X260">
            <v>-155.63</v>
          </cell>
          <cell r="Y260"/>
          <cell r="Z260">
            <v>-40</v>
          </cell>
          <cell r="AA260"/>
          <cell r="AB260">
            <v>-62.251999999999995</v>
          </cell>
          <cell r="AC260"/>
          <cell r="AD260">
            <v>40451.118000000002</v>
          </cell>
          <cell r="AE260"/>
          <cell r="AF260">
            <v>2.8149598875023067</v>
          </cell>
          <cell r="AG260"/>
          <cell r="AH260">
            <v>1831</v>
          </cell>
          <cell r="AI260"/>
          <cell r="AJ260">
            <v>-157.76</v>
          </cell>
          <cell r="AK260"/>
          <cell r="AL260">
            <v>-40</v>
          </cell>
          <cell r="AM260"/>
          <cell r="AN260">
            <v>-63.103999999999999</v>
          </cell>
          <cell r="AO260"/>
          <cell r="AP260">
            <v>42061.254000000001</v>
          </cell>
        </row>
        <row r="261">
          <cell r="A261">
            <v>0</v>
          </cell>
          <cell r="B261"/>
          <cell r="C261"/>
          <cell r="D261"/>
          <cell r="E261"/>
          <cell r="F261" t="str">
            <v>TOTAL LAST CHANCE</v>
          </cell>
          <cell r="G261"/>
          <cell r="H261">
            <v>2802535.81</v>
          </cell>
          <cell r="I261"/>
          <cell r="J261">
            <v>-8405.6799999999985</v>
          </cell>
          <cell r="K261"/>
          <cell r="L261">
            <v>2794130.13</v>
          </cell>
          <cell r="M261"/>
          <cell r="N261">
            <v>-8702.01</v>
          </cell>
          <cell r="O261"/>
          <cell r="P261">
            <v>2785428.1199999996</v>
          </cell>
          <cell r="Q261"/>
          <cell r="R261">
            <v>1449738</v>
          </cell>
          <cell r="S261"/>
          <cell r="T261"/>
          <cell r="U261"/>
          <cell r="V261">
            <v>86505</v>
          </cell>
          <cell r="W261"/>
          <cell r="X261">
            <v>-8405.6799999999985</v>
          </cell>
          <cell r="Y261"/>
          <cell r="Z261"/>
          <cell r="AA261"/>
          <cell r="AB261">
            <v>-2967.8020000000001</v>
          </cell>
          <cell r="AC261"/>
          <cell r="AD261">
            <v>1524869.5179999999</v>
          </cell>
          <cell r="AE261"/>
          <cell r="AF261"/>
          <cell r="AG261"/>
          <cell r="AH261">
            <v>86229</v>
          </cell>
          <cell r="AI261"/>
          <cell r="AJ261">
            <v>-8702.01</v>
          </cell>
          <cell r="AK261"/>
          <cell r="AL261"/>
          <cell r="AM261"/>
          <cell r="AN261">
            <v>-3073.326</v>
          </cell>
          <cell r="AO261"/>
          <cell r="AP261">
            <v>1599323.1819999998</v>
          </cell>
        </row>
        <row r="262">
          <cell r="A262">
            <v>0</v>
          </cell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/>
          <cell r="AD262"/>
          <cell r="AE262"/>
          <cell r="AF262"/>
          <cell r="AG262"/>
          <cell r="AH262"/>
          <cell r="AI262"/>
          <cell r="AJ262"/>
          <cell r="AK262"/>
          <cell r="AL262"/>
          <cell r="AM262"/>
          <cell r="AN262"/>
          <cell r="AO262"/>
          <cell r="AP262"/>
        </row>
        <row r="263">
          <cell r="A263">
            <v>0</v>
          </cell>
          <cell r="B263"/>
          <cell r="C263"/>
          <cell r="D263"/>
          <cell r="E263"/>
          <cell r="F263" t="str">
            <v>LIFTON</v>
          </cell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  <cell r="AM263"/>
          <cell r="AN263"/>
          <cell r="AO263"/>
          <cell r="AP263"/>
        </row>
        <row r="264">
          <cell r="A264" t="str">
            <v xml:space="preserve">330.20 0313         </v>
          </cell>
          <cell r="B264">
            <v>313</v>
          </cell>
          <cell r="C264" t="str">
            <v>ProdTrans</v>
          </cell>
          <cell r="D264" t="str">
            <v xml:space="preserve">330.20 0313         </v>
          </cell>
          <cell r="E264">
            <v>330.2</v>
          </cell>
          <cell r="F264" t="str">
            <v>Land Rights</v>
          </cell>
          <cell r="G264"/>
          <cell r="H264">
            <v>20758.93</v>
          </cell>
          <cell r="I264"/>
          <cell r="J264">
            <v>0</v>
          </cell>
          <cell r="K264"/>
          <cell r="L264">
            <v>20758.93</v>
          </cell>
          <cell r="M264"/>
          <cell r="N264">
            <v>0</v>
          </cell>
          <cell r="O264"/>
          <cell r="P264">
            <v>20758.93</v>
          </cell>
          <cell r="Q264"/>
          <cell r="R264">
            <v>12173</v>
          </cell>
          <cell r="S264"/>
          <cell r="T264">
            <v>1.9130330975617036</v>
          </cell>
          <cell r="U264"/>
          <cell r="V264">
            <v>397</v>
          </cell>
          <cell r="W264"/>
          <cell r="X264">
            <v>0</v>
          </cell>
          <cell r="Y264"/>
          <cell r="Z264">
            <v>0</v>
          </cell>
          <cell r="AA264"/>
          <cell r="AB264">
            <v>0</v>
          </cell>
          <cell r="AC264"/>
          <cell r="AD264">
            <v>12570</v>
          </cell>
          <cell r="AE264"/>
          <cell r="AF264">
            <v>1.9130330975617036</v>
          </cell>
          <cell r="AG264"/>
          <cell r="AH264">
            <v>397</v>
          </cell>
          <cell r="AI264"/>
          <cell r="AJ264">
            <v>0</v>
          </cell>
          <cell r="AK264"/>
          <cell r="AL264">
            <v>0</v>
          </cell>
          <cell r="AM264"/>
          <cell r="AN264">
            <v>0</v>
          </cell>
          <cell r="AO264"/>
          <cell r="AP264">
            <v>12967</v>
          </cell>
        </row>
        <row r="265">
          <cell r="A265" t="str">
            <v xml:space="preserve">330.30 0313         </v>
          </cell>
          <cell r="B265">
            <v>313</v>
          </cell>
          <cell r="C265" t="str">
            <v>ProdTrans</v>
          </cell>
          <cell r="D265" t="str">
            <v xml:space="preserve">330.30 0313         </v>
          </cell>
          <cell r="E265">
            <v>330.3</v>
          </cell>
          <cell r="F265" t="str">
            <v>Water Rights</v>
          </cell>
          <cell r="G265"/>
          <cell r="H265">
            <v>24129.94</v>
          </cell>
          <cell r="I265"/>
          <cell r="J265">
            <v>0</v>
          </cell>
          <cell r="K265"/>
          <cell r="L265">
            <v>24129.94</v>
          </cell>
          <cell r="M265"/>
          <cell r="N265">
            <v>0</v>
          </cell>
          <cell r="O265"/>
          <cell r="P265">
            <v>24129.94</v>
          </cell>
          <cell r="Q265"/>
          <cell r="R265">
            <v>13866</v>
          </cell>
          <cell r="S265"/>
          <cell r="T265">
            <v>1.9579131555923932</v>
          </cell>
          <cell r="U265"/>
          <cell r="V265">
            <v>472</v>
          </cell>
          <cell r="W265"/>
          <cell r="X265">
            <v>0</v>
          </cell>
          <cell r="Y265"/>
          <cell r="Z265">
            <v>0</v>
          </cell>
          <cell r="AA265"/>
          <cell r="AB265">
            <v>0</v>
          </cell>
          <cell r="AC265"/>
          <cell r="AD265">
            <v>14338</v>
          </cell>
          <cell r="AE265"/>
          <cell r="AF265">
            <v>1.9579131555923932</v>
          </cell>
          <cell r="AG265"/>
          <cell r="AH265">
            <v>472</v>
          </cell>
          <cell r="AI265"/>
          <cell r="AJ265">
            <v>0</v>
          </cell>
          <cell r="AK265"/>
          <cell r="AL265">
            <v>0</v>
          </cell>
          <cell r="AM265"/>
          <cell r="AN265">
            <v>0</v>
          </cell>
          <cell r="AO265"/>
          <cell r="AP265">
            <v>14810</v>
          </cell>
        </row>
        <row r="266">
          <cell r="A266" t="str">
            <v xml:space="preserve">331.00 0313         </v>
          </cell>
          <cell r="B266">
            <v>313</v>
          </cell>
          <cell r="C266" t="str">
            <v>ProdTrans</v>
          </cell>
          <cell r="D266" t="str">
            <v xml:space="preserve">331.00 0313         </v>
          </cell>
          <cell r="E266">
            <v>331</v>
          </cell>
          <cell r="F266" t="str">
            <v>Structures and Improvements</v>
          </cell>
          <cell r="G266"/>
          <cell r="H266">
            <v>1202030.3500000001</v>
          </cell>
          <cell r="I266"/>
          <cell r="J266">
            <v>-5520.1499999999987</v>
          </cell>
          <cell r="K266"/>
          <cell r="L266">
            <v>1196510.2000000002</v>
          </cell>
          <cell r="M266"/>
          <cell r="N266">
            <v>-5590.4999999999991</v>
          </cell>
          <cell r="O266"/>
          <cell r="P266">
            <v>1190919.7000000002</v>
          </cell>
          <cell r="Q266"/>
          <cell r="R266">
            <v>560157</v>
          </cell>
          <cell r="S266"/>
          <cell r="T266">
            <v>2.4115442263942697</v>
          </cell>
          <cell r="U266"/>
          <cell r="V266">
            <v>28921</v>
          </cell>
          <cell r="W266"/>
          <cell r="X266">
            <v>-5520.1499999999987</v>
          </cell>
          <cell r="Y266"/>
          <cell r="Z266">
            <v>-40</v>
          </cell>
          <cell r="AA266"/>
          <cell r="AB266">
            <v>-2208.0599999999995</v>
          </cell>
          <cell r="AC266"/>
          <cell r="AD266">
            <v>581349.78999999992</v>
          </cell>
          <cell r="AE266"/>
          <cell r="AF266">
            <v>2.4115442263942697</v>
          </cell>
          <cell r="AG266"/>
          <cell r="AH266">
            <v>28787</v>
          </cell>
          <cell r="AI266"/>
          <cell r="AJ266">
            <v>-5590.4999999999991</v>
          </cell>
          <cell r="AK266"/>
          <cell r="AL266">
            <v>-40</v>
          </cell>
          <cell r="AM266"/>
          <cell r="AN266">
            <v>-2236.1999999999998</v>
          </cell>
          <cell r="AO266"/>
          <cell r="AP266">
            <v>602310.09</v>
          </cell>
        </row>
        <row r="267">
          <cell r="A267" t="str">
            <v xml:space="preserve">332.00 0313         </v>
          </cell>
          <cell r="B267">
            <v>313</v>
          </cell>
          <cell r="C267" t="str">
            <v>ProdTrans</v>
          </cell>
          <cell r="D267" t="str">
            <v xml:space="preserve">332.00 0313         </v>
          </cell>
          <cell r="E267">
            <v>332</v>
          </cell>
          <cell r="F267" t="str">
            <v>Reservoirs, Dams and Waterways</v>
          </cell>
          <cell r="G267"/>
          <cell r="H267">
            <v>8271908.2300000004</v>
          </cell>
          <cell r="I267"/>
          <cell r="J267">
            <v>-24247.93</v>
          </cell>
          <cell r="K267"/>
          <cell r="L267">
            <v>8247660.3000000007</v>
          </cell>
          <cell r="M267"/>
          <cell r="N267">
            <v>-24707.890000000003</v>
          </cell>
          <cell r="O267"/>
          <cell r="P267">
            <v>8222952.4100000011</v>
          </cell>
          <cell r="Q267"/>
          <cell r="R267">
            <v>3014592</v>
          </cell>
          <cell r="S267"/>
          <cell r="T267">
            <v>2.714487273727983</v>
          </cell>
          <cell r="U267"/>
          <cell r="V267">
            <v>224211</v>
          </cell>
          <cell r="W267"/>
          <cell r="X267">
            <v>-24247.93</v>
          </cell>
          <cell r="Y267"/>
          <cell r="Z267">
            <v>-40</v>
          </cell>
          <cell r="AA267"/>
          <cell r="AB267">
            <v>-9699.1719999999987</v>
          </cell>
          <cell r="AC267"/>
          <cell r="AD267">
            <v>3204855.898</v>
          </cell>
          <cell r="AE267"/>
          <cell r="AF267">
            <v>2.714487273727983</v>
          </cell>
          <cell r="AG267"/>
          <cell r="AH267">
            <v>223546</v>
          </cell>
          <cell r="AI267"/>
          <cell r="AJ267">
            <v>-24707.890000000003</v>
          </cell>
          <cell r="AK267"/>
          <cell r="AL267">
            <v>-40</v>
          </cell>
          <cell r="AM267"/>
          <cell r="AN267">
            <v>-9883.1560000000009</v>
          </cell>
          <cell r="AO267"/>
          <cell r="AP267">
            <v>3393810.852</v>
          </cell>
        </row>
        <row r="268">
          <cell r="A268" t="str">
            <v xml:space="preserve">333.00 0313         </v>
          </cell>
          <cell r="B268">
            <v>313</v>
          </cell>
          <cell r="C268" t="str">
            <v>ProdTrans</v>
          </cell>
          <cell r="D268" t="str">
            <v xml:space="preserve">333.00 0313         </v>
          </cell>
          <cell r="E268">
            <v>333</v>
          </cell>
          <cell r="F268" t="str">
            <v>Waterwheels, Turbines and Generators</v>
          </cell>
          <cell r="G268"/>
          <cell r="H268">
            <v>7761267.7300000004</v>
          </cell>
          <cell r="I268"/>
          <cell r="J268">
            <v>-6468.6</v>
          </cell>
          <cell r="K268"/>
          <cell r="L268">
            <v>7754799.1300000008</v>
          </cell>
          <cell r="M268"/>
          <cell r="N268">
            <v>-7103.64</v>
          </cell>
          <cell r="O268"/>
          <cell r="P268">
            <v>7747695.4900000012</v>
          </cell>
          <cell r="Q268"/>
          <cell r="R268">
            <v>1072252</v>
          </cell>
          <cell r="S268"/>
          <cell r="T268">
            <v>3.584686729431791</v>
          </cell>
          <cell r="U268"/>
          <cell r="V268">
            <v>278101</v>
          </cell>
          <cell r="W268"/>
          <cell r="X268">
            <v>-6468.6</v>
          </cell>
          <cell r="Y268"/>
          <cell r="Z268">
            <v>-40</v>
          </cell>
          <cell r="AA268"/>
          <cell r="AB268">
            <v>-2587.44</v>
          </cell>
          <cell r="AC268"/>
          <cell r="AD268">
            <v>1341296.96</v>
          </cell>
          <cell r="AE268"/>
          <cell r="AF268">
            <v>3.584686729431791</v>
          </cell>
          <cell r="AG268"/>
          <cell r="AH268">
            <v>277858</v>
          </cell>
          <cell r="AI268"/>
          <cell r="AJ268">
            <v>-7103.64</v>
          </cell>
          <cell r="AK268"/>
          <cell r="AL268">
            <v>-40</v>
          </cell>
          <cell r="AM268"/>
          <cell r="AN268">
            <v>-2841.4560000000001</v>
          </cell>
          <cell r="AO268"/>
          <cell r="AP268">
            <v>1609209.8640000001</v>
          </cell>
        </row>
        <row r="269">
          <cell r="A269" t="str">
            <v xml:space="preserve">334.00 0313         </v>
          </cell>
          <cell r="B269">
            <v>313</v>
          </cell>
          <cell r="C269" t="str">
            <v>ProdTrans</v>
          </cell>
          <cell r="D269" t="str">
            <v xml:space="preserve">334.00 0313         </v>
          </cell>
          <cell r="E269">
            <v>334</v>
          </cell>
          <cell r="F269" t="str">
            <v>Accessory Electric Equipment</v>
          </cell>
          <cell r="G269"/>
          <cell r="H269">
            <v>288315.67</v>
          </cell>
          <cell r="I269"/>
          <cell r="J269">
            <v>-2790.7699999999995</v>
          </cell>
          <cell r="K269"/>
          <cell r="L269">
            <v>285524.89999999997</v>
          </cell>
          <cell r="M269"/>
          <cell r="N269">
            <v>-2830.1</v>
          </cell>
          <cell r="O269"/>
          <cell r="P269">
            <v>282694.8</v>
          </cell>
          <cell r="Q269"/>
          <cell r="R269">
            <v>102806</v>
          </cell>
          <cell r="S269"/>
          <cell r="T269">
            <v>3.2316137215370979</v>
          </cell>
          <cell r="U269"/>
          <cell r="V269">
            <v>9272</v>
          </cell>
          <cell r="W269"/>
          <cell r="X269">
            <v>-2790.7699999999995</v>
          </cell>
          <cell r="Y269"/>
          <cell r="Z269">
            <v>-20</v>
          </cell>
          <cell r="AA269"/>
          <cell r="AB269">
            <v>-558.154</v>
          </cell>
          <cell r="AC269"/>
          <cell r="AD269">
            <v>108729.076</v>
          </cell>
          <cell r="AE269"/>
          <cell r="AF269">
            <v>3.2316137215370979</v>
          </cell>
          <cell r="AG269"/>
          <cell r="AH269">
            <v>9181</v>
          </cell>
          <cell r="AI269"/>
          <cell r="AJ269">
            <v>-2830.1</v>
          </cell>
          <cell r="AK269"/>
          <cell r="AL269">
            <v>-20</v>
          </cell>
          <cell r="AM269"/>
          <cell r="AN269">
            <v>-566.02</v>
          </cell>
          <cell r="AO269"/>
          <cell r="AP269">
            <v>114513.95599999999</v>
          </cell>
        </row>
        <row r="270">
          <cell r="A270" t="str">
            <v xml:space="preserve">335.00 0313         </v>
          </cell>
          <cell r="B270">
            <v>313</v>
          </cell>
          <cell r="C270" t="str">
            <v>ProdTrans</v>
          </cell>
          <cell r="D270" t="str">
            <v xml:space="preserve">335.00 0313         </v>
          </cell>
          <cell r="E270">
            <v>335</v>
          </cell>
          <cell r="F270" t="str">
            <v>Miscellaneous Power Plant Equipment</v>
          </cell>
          <cell r="G270"/>
          <cell r="H270">
            <v>2910.09</v>
          </cell>
          <cell r="I270"/>
          <cell r="J270">
            <v>-24.629999999999995</v>
          </cell>
          <cell r="K270"/>
          <cell r="L270">
            <v>2885.46</v>
          </cell>
          <cell r="M270"/>
          <cell r="N270">
            <v>-24.78</v>
          </cell>
          <cell r="O270"/>
          <cell r="P270">
            <v>2860.68</v>
          </cell>
          <cell r="Q270"/>
          <cell r="R270">
            <v>1267</v>
          </cell>
          <cell r="S270"/>
          <cell r="T270">
            <v>2.6155175335516869</v>
          </cell>
          <cell r="U270"/>
          <cell r="V270">
            <v>76</v>
          </cell>
          <cell r="W270"/>
          <cell r="X270">
            <v>-24.629999999999995</v>
          </cell>
          <cell r="Y270"/>
          <cell r="Z270">
            <v>-10</v>
          </cell>
          <cell r="AA270"/>
          <cell r="AB270">
            <v>-2.4629999999999996</v>
          </cell>
          <cell r="AC270"/>
          <cell r="AD270">
            <v>1315.9069999999999</v>
          </cell>
          <cell r="AE270"/>
          <cell r="AF270">
            <v>2.6155175335516869</v>
          </cell>
          <cell r="AG270"/>
          <cell r="AH270">
            <v>75</v>
          </cell>
          <cell r="AI270"/>
          <cell r="AJ270">
            <v>-24.78</v>
          </cell>
          <cell r="AK270"/>
          <cell r="AL270">
            <v>-10</v>
          </cell>
          <cell r="AM270"/>
          <cell r="AN270">
            <v>-2.4780000000000002</v>
          </cell>
          <cell r="AO270"/>
          <cell r="AP270">
            <v>1363.6489999999999</v>
          </cell>
        </row>
        <row r="271">
          <cell r="A271" t="str">
            <v xml:space="preserve">336.00 0313         </v>
          </cell>
          <cell r="B271">
            <v>313</v>
          </cell>
          <cell r="C271" t="str">
            <v>ProdTrans</v>
          </cell>
          <cell r="D271" t="str">
            <v xml:space="preserve">336.00 0313         </v>
          </cell>
          <cell r="E271">
            <v>336</v>
          </cell>
          <cell r="F271" t="str">
            <v>Roads, Railroads and Bridges</v>
          </cell>
          <cell r="G271"/>
          <cell r="H271">
            <v>186957.26</v>
          </cell>
          <cell r="I271"/>
          <cell r="J271">
            <v>-354.39000000000004</v>
          </cell>
          <cell r="K271"/>
          <cell r="L271">
            <v>186602.87</v>
          </cell>
          <cell r="M271"/>
          <cell r="N271">
            <v>-360.21999999999997</v>
          </cell>
          <cell r="O271"/>
          <cell r="P271">
            <v>186242.65</v>
          </cell>
          <cell r="Q271"/>
          <cell r="R271">
            <v>38479</v>
          </cell>
          <cell r="S271"/>
          <cell r="T271">
            <v>3.4286912055472003</v>
          </cell>
          <cell r="U271"/>
          <cell r="V271">
            <v>6404</v>
          </cell>
          <cell r="W271"/>
          <cell r="X271">
            <v>-354.39000000000004</v>
          </cell>
          <cell r="Y271"/>
          <cell r="Z271">
            <v>-40</v>
          </cell>
          <cell r="AA271"/>
          <cell r="AB271">
            <v>-141.75600000000003</v>
          </cell>
          <cell r="AC271"/>
          <cell r="AD271">
            <v>44386.853999999999</v>
          </cell>
          <cell r="AE271"/>
          <cell r="AF271">
            <v>3.4286912055472003</v>
          </cell>
          <cell r="AG271"/>
          <cell r="AH271">
            <v>6392</v>
          </cell>
          <cell r="AI271"/>
          <cell r="AJ271">
            <v>-360.21999999999997</v>
          </cell>
          <cell r="AK271"/>
          <cell r="AL271">
            <v>-40</v>
          </cell>
          <cell r="AM271"/>
          <cell r="AN271">
            <v>-144.08799999999999</v>
          </cell>
          <cell r="AO271"/>
          <cell r="AP271">
            <v>50274.545999999995</v>
          </cell>
        </row>
        <row r="272">
          <cell r="A272">
            <v>0</v>
          </cell>
          <cell r="B272"/>
          <cell r="C272"/>
          <cell r="D272"/>
          <cell r="E272"/>
          <cell r="F272" t="str">
            <v>TOTAL LIFTON</v>
          </cell>
          <cell r="G272"/>
          <cell r="H272">
            <v>17758278.200000003</v>
          </cell>
          <cell r="I272"/>
          <cell r="J272">
            <v>-39406.469999999994</v>
          </cell>
          <cell r="K272"/>
          <cell r="L272">
            <v>17718871.73</v>
          </cell>
          <cell r="M272"/>
          <cell r="N272">
            <v>-40617.130000000005</v>
          </cell>
          <cell r="O272"/>
          <cell r="P272">
            <v>17678254.600000001</v>
          </cell>
          <cell r="Q272"/>
          <cell r="R272">
            <v>4815592</v>
          </cell>
          <cell r="S272"/>
          <cell r="T272"/>
          <cell r="U272"/>
          <cell r="V272">
            <v>547854</v>
          </cell>
          <cell r="W272"/>
          <cell r="X272">
            <v>-39406.469999999994</v>
          </cell>
          <cell r="Y272"/>
          <cell r="Z272"/>
          <cell r="AA272"/>
          <cell r="AB272">
            <v>-15197.044999999998</v>
          </cell>
          <cell r="AC272"/>
          <cell r="AD272">
            <v>5308842.4850000003</v>
          </cell>
          <cell r="AE272"/>
          <cell r="AF272"/>
          <cell r="AG272"/>
          <cell r="AH272">
            <v>546708</v>
          </cell>
          <cell r="AI272"/>
          <cell r="AJ272">
            <v>-40617.130000000005</v>
          </cell>
          <cell r="AK272"/>
          <cell r="AL272"/>
          <cell r="AM272"/>
          <cell r="AN272">
            <v>-15673.397999999999</v>
          </cell>
          <cell r="AO272"/>
          <cell r="AP272">
            <v>5799259.9570000004</v>
          </cell>
        </row>
        <row r="273">
          <cell r="A273">
            <v>0</v>
          </cell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</row>
        <row r="274">
          <cell r="A274">
            <v>0</v>
          </cell>
          <cell r="B274"/>
          <cell r="C274"/>
          <cell r="D274"/>
          <cell r="E274"/>
          <cell r="F274" t="str">
            <v>MERWIN</v>
          </cell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</row>
        <row r="275">
          <cell r="A275" t="str">
            <v xml:space="preserve">330.20 0314         </v>
          </cell>
          <cell r="B275">
            <v>314</v>
          </cell>
          <cell r="C275" t="str">
            <v>ProdTrans</v>
          </cell>
          <cell r="D275" t="str">
            <v xml:space="preserve">330.20 0314         </v>
          </cell>
          <cell r="E275">
            <v>330.2</v>
          </cell>
          <cell r="F275" t="str">
            <v>Land Rights</v>
          </cell>
          <cell r="G275"/>
          <cell r="H275">
            <v>300510.01</v>
          </cell>
          <cell r="I275"/>
          <cell r="J275">
            <v>0</v>
          </cell>
          <cell r="K275"/>
          <cell r="L275">
            <v>300510.01</v>
          </cell>
          <cell r="M275"/>
          <cell r="N275">
            <v>0</v>
          </cell>
          <cell r="O275"/>
          <cell r="P275">
            <v>300510.01</v>
          </cell>
          <cell r="Q275"/>
          <cell r="R275">
            <v>219750</v>
          </cell>
          <cell r="S275"/>
          <cell r="T275">
            <v>0.75387674287045359</v>
          </cell>
          <cell r="U275"/>
          <cell r="V275">
            <v>2265</v>
          </cell>
          <cell r="W275"/>
          <cell r="X275">
            <v>0</v>
          </cell>
          <cell r="Y275"/>
          <cell r="Z275">
            <v>0</v>
          </cell>
          <cell r="AA275"/>
          <cell r="AB275">
            <v>0</v>
          </cell>
          <cell r="AC275"/>
          <cell r="AD275">
            <v>222015</v>
          </cell>
          <cell r="AE275"/>
          <cell r="AF275">
            <v>0.75387674287045359</v>
          </cell>
          <cell r="AG275"/>
          <cell r="AH275">
            <v>2265</v>
          </cell>
          <cell r="AI275"/>
          <cell r="AJ275">
            <v>0</v>
          </cell>
          <cell r="AK275"/>
          <cell r="AL275">
            <v>0</v>
          </cell>
          <cell r="AM275"/>
          <cell r="AN275">
            <v>0</v>
          </cell>
          <cell r="AO275"/>
          <cell r="AP275">
            <v>224280</v>
          </cell>
        </row>
        <row r="276">
          <cell r="A276" t="str">
            <v xml:space="preserve">330.50 0314         </v>
          </cell>
          <cell r="B276">
            <v>314</v>
          </cell>
          <cell r="C276" t="str">
            <v>ProdTrans</v>
          </cell>
          <cell r="D276" t="str">
            <v xml:space="preserve">330.50 0314         </v>
          </cell>
          <cell r="E276">
            <v>330.5</v>
          </cell>
          <cell r="F276" t="str">
            <v>Fish/Wildlife</v>
          </cell>
          <cell r="G276"/>
          <cell r="H276">
            <v>212279.74</v>
          </cell>
          <cell r="I276"/>
          <cell r="J276">
            <v>0</v>
          </cell>
          <cell r="K276"/>
          <cell r="L276">
            <v>212279.74</v>
          </cell>
          <cell r="M276"/>
          <cell r="N276">
            <v>0</v>
          </cell>
          <cell r="O276"/>
          <cell r="P276">
            <v>212279.74</v>
          </cell>
          <cell r="Q276"/>
          <cell r="R276">
            <v>157680</v>
          </cell>
          <cell r="S276"/>
          <cell r="T276">
            <v>0.73803467118899568</v>
          </cell>
          <cell r="U276"/>
          <cell r="V276">
            <v>1567</v>
          </cell>
          <cell r="W276"/>
          <cell r="X276">
            <v>0</v>
          </cell>
          <cell r="Y276"/>
          <cell r="Z276">
            <v>0</v>
          </cell>
          <cell r="AA276"/>
          <cell r="AB276">
            <v>0</v>
          </cell>
          <cell r="AC276"/>
          <cell r="AD276">
            <v>159247</v>
          </cell>
          <cell r="AE276"/>
          <cell r="AF276">
            <v>0.73803467118899568</v>
          </cell>
          <cell r="AG276"/>
          <cell r="AH276">
            <v>1567</v>
          </cell>
          <cell r="AI276"/>
          <cell r="AJ276">
            <v>0</v>
          </cell>
          <cell r="AK276"/>
          <cell r="AL276">
            <v>0</v>
          </cell>
          <cell r="AM276"/>
          <cell r="AN276">
            <v>0</v>
          </cell>
          <cell r="AO276"/>
          <cell r="AP276">
            <v>160814</v>
          </cell>
        </row>
        <row r="277">
          <cell r="A277" t="str">
            <v xml:space="preserve">331.00 0314         </v>
          </cell>
          <cell r="B277">
            <v>314</v>
          </cell>
          <cell r="C277" t="str">
            <v>ProdTrans</v>
          </cell>
          <cell r="D277" t="str">
            <v xml:space="preserve">331.00 0314         </v>
          </cell>
          <cell r="E277">
            <v>331</v>
          </cell>
          <cell r="F277" t="str">
            <v>Structures and Improvements</v>
          </cell>
          <cell r="G277"/>
          <cell r="H277">
            <v>31596208.039999999</v>
          </cell>
          <cell r="I277"/>
          <cell r="J277">
            <v>-66116.429999999978</v>
          </cell>
          <cell r="K277"/>
          <cell r="L277">
            <v>31530091.609999999</v>
          </cell>
          <cell r="M277"/>
          <cell r="N277">
            <v>-67098.66</v>
          </cell>
          <cell r="O277"/>
          <cell r="P277">
            <v>31462992.949999999</v>
          </cell>
          <cell r="Q277"/>
          <cell r="R277">
            <v>10820249</v>
          </cell>
          <cell r="S277"/>
          <cell r="T277">
            <v>1.8137786889300149</v>
          </cell>
          <cell r="U277"/>
          <cell r="V277">
            <v>572486</v>
          </cell>
          <cell r="W277"/>
          <cell r="X277">
            <v>-66116.429999999978</v>
          </cell>
          <cell r="Y277"/>
          <cell r="Z277">
            <v>-40</v>
          </cell>
          <cell r="AA277"/>
          <cell r="AB277">
            <v>-26446.571999999993</v>
          </cell>
          <cell r="AC277"/>
          <cell r="AD277">
            <v>11300171.998</v>
          </cell>
          <cell r="AE277"/>
          <cell r="AF277">
            <v>1.8137786889300149</v>
          </cell>
          <cell r="AG277"/>
          <cell r="AH277">
            <v>571278</v>
          </cell>
          <cell r="AI277"/>
          <cell r="AJ277">
            <v>-67098.66</v>
          </cell>
          <cell r="AK277"/>
          <cell r="AL277">
            <v>-40</v>
          </cell>
          <cell r="AM277"/>
          <cell r="AN277">
            <v>-26839.464000000004</v>
          </cell>
          <cell r="AO277"/>
          <cell r="AP277">
            <v>11777511.874</v>
          </cell>
        </row>
        <row r="278">
          <cell r="A278" t="str">
            <v xml:space="preserve">332.00 0314         </v>
          </cell>
          <cell r="B278">
            <v>314</v>
          </cell>
          <cell r="C278" t="str">
            <v>ProdTrans</v>
          </cell>
          <cell r="D278" t="str">
            <v xml:space="preserve">332.00 0314         </v>
          </cell>
          <cell r="E278">
            <v>332</v>
          </cell>
          <cell r="F278" t="str">
            <v>Reservoirs, Dams and Waterways</v>
          </cell>
          <cell r="G278"/>
          <cell r="H278">
            <v>11656734.99</v>
          </cell>
          <cell r="I278"/>
          <cell r="J278">
            <v>-38976.489999999991</v>
          </cell>
          <cell r="K278"/>
          <cell r="L278">
            <v>11617758.5</v>
          </cell>
          <cell r="M278"/>
          <cell r="N278">
            <v>-39729.060000000005</v>
          </cell>
          <cell r="O278"/>
          <cell r="P278">
            <v>11578029.439999999</v>
          </cell>
          <cell r="Q278"/>
          <cell r="R278">
            <v>5895656</v>
          </cell>
          <cell r="S278"/>
          <cell r="T278">
            <v>1.1038933621516931</v>
          </cell>
          <cell r="U278"/>
          <cell r="V278">
            <v>128463</v>
          </cell>
          <cell r="W278"/>
          <cell r="X278">
            <v>-38976.489999999991</v>
          </cell>
          <cell r="Y278"/>
          <cell r="Z278">
            <v>-40</v>
          </cell>
          <cell r="AA278"/>
          <cell r="AB278">
            <v>-15590.595999999996</v>
          </cell>
          <cell r="AC278"/>
          <cell r="AD278">
            <v>5969551.9139999999</v>
          </cell>
          <cell r="AE278"/>
          <cell r="AF278">
            <v>1.1038933621516931</v>
          </cell>
          <cell r="AG278"/>
          <cell r="AH278">
            <v>128028</v>
          </cell>
          <cell r="AI278"/>
          <cell r="AJ278">
            <v>-39729.060000000005</v>
          </cell>
          <cell r="AK278"/>
          <cell r="AL278">
            <v>-40</v>
          </cell>
          <cell r="AM278"/>
          <cell r="AN278">
            <v>-15891.624000000002</v>
          </cell>
          <cell r="AO278"/>
          <cell r="AP278">
            <v>6041959.2300000004</v>
          </cell>
        </row>
        <row r="279">
          <cell r="A279" t="str">
            <v xml:space="preserve">333.00 0314         </v>
          </cell>
          <cell r="B279">
            <v>314</v>
          </cell>
          <cell r="C279" t="str">
            <v>ProdTrans</v>
          </cell>
          <cell r="D279" t="str">
            <v xml:space="preserve">333.00 0314         </v>
          </cell>
          <cell r="E279">
            <v>333</v>
          </cell>
          <cell r="F279" t="str">
            <v>Waterwheels, Turbines and Generators</v>
          </cell>
          <cell r="G279"/>
          <cell r="H279">
            <v>7889887.7599999998</v>
          </cell>
          <cell r="I279"/>
          <cell r="J279">
            <v>-60143.33</v>
          </cell>
          <cell r="K279"/>
          <cell r="L279">
            <v>7829744.4299999997</v>
          </cell>
          <cell r="M279"/>
          <cell r="N279">
            <v>-61098.400000000001</v>
          </cell>
          <cell r="O279"/>
          <cell r="P279">
            <v>7768646.0299999993</v>
          </cell>
          <cell r="Q279"/>
          <cell r="R279">
            <v>4493605</v>
          </cell>
          <cell r="S279"/>
          <cell r="T279">
            <v>1.3830876050534058</v>
          </cell>
          <cell r="U279"/>
          <cell r="V279">
            <v>108708</v>
          </cell>
          <cell r="W279"/>
          <cell r="X279">
            <v>-60143.33</v>
          </cell>
          <cell r="Y279"/>
          <cell r="Z279">
            <v>-40</v>
          </cell>
          <cell r="AA279"/>
          <cell r="AB279">
            <v>-24057.332000000002</v>
          </cell>
          <cell r="AC279"/>
          <cell r="AD279">
            <v>4518112.3379999995</v>
          </cell>
          <cell r="AE279"/>
          <cell r="AF279">
            <v>1.3830876050534058</v>
          </cell>
          <cell r="AG279"/>
          <cell r="AH279">
            <v>107870</v>
          </cell>
          <cell r="AI279"/>
          <cell r="AJ279">
            <v>-61098.400000000001</v>
          </cell>
          <cell r="AK279"/>
          <cell r="AL279">
            <v>-40</v>
          </cell>
          <cell r="AM279"/>
          <cell r="AN279">
            <v>-24439.360000000001</v>
          </cell>
          <cell r="AO279"/>
          <cell r="AP279">
            <v>4540444.5779999988</v>
          </cell>
        </row>
        <row r="280">
          <cell r="A280" t="str">
            <v xml:space="preserve">334.00 0314         </v>
          </cell>
          <cell r="B280">
            <v>314</v>
          </cell>
          <cell r="C280" t="str">
            <v>ProdTrans</v>
          </cell>
          <cell r="D280" t="str">
            <v xml:space="preserve">334.00 0314         </v>
          </cell>
          <cell r="E280">
            <v>334</v>
          </cell>
          <cell r="F280" t="str">
            <v>Accessory Electric Equipment</v>
          </cell>
          <cell r="G280"/>
          <cell r="H280">
            <v>10057945.59</v>
          </cell>
          <cell r="I280"/>
          <cell r="J280">
            <v>-62660.149999999994</v>
          </cell>
          <cell r="K280"/>
          <cell r="L280">
            <v>9995285.4399999995</v>
          </cell>
          <cell r="M280"/>
          <cell r="N280">
            <v>-66555.51999999999</v>
          </cell>
          <cell r="O280"/>
          <cell r="P280">
            <v>9928729.9199999999</v>
          </cell>
          <cell r="Q280"/>
          <cell r="R280">
            <v>2065168</v>
          </cell>
          <cell r="S280"/>
          <cell r="T280">
            <v>2.2865904883418708</v>
          </cell>
          <cell r="U280"/>
          <cell r="V280">
            <v>229268</v>
          </cell>
          <cell r="W280"/>
          <cell r="X280">
            <v>-62660.149999999994</v>
          </cell>
          <cell r="Y280"/>
          <cell r="Z280">
            <v>-20</v>
          </cell>
          <cell r="AA280"/>
          <cell r="AB280">
            <v>-12532.03</v>
          </cell>
          <cell r="AC280"/>
          <cell r="AD280">
            <v>2219243.8200000003</v>
          </cell>
          <cell r="AE280"/>
          <cell r="AF280">
            <v>2.2865904883418708</v>
          </cell>
          <cell r="AG280"/>
          <cell r="AH280">
            <v>227790</v>
          </cell>
          <cell r="AI280"/>
          <cell r="AJ280">
            <v>-66555.51999999999</v>
          </cell>
          <cell r="AK280"/>
          <cell r="AL280">
            <v>-20</v>
          </cell>
          <cell r="AM280"/>
          <cell r="AN280">
            <v>-13311.103999999999</v>
          </cell>
          <cell r="AO280"/>
          <cell r="AP280">
            <v>2367167.1960000005</v>
          </cell>
        </row>
        <row r="281">
          <cell r="A281" t="str">
            <v xml:space="preserve">335.00 0314         </v>
          </cell>
          <cell r="B281">
            <v>314</v>
          </cell>
          <cell r="C281" t="str">
            <v>ProdTrans</v>
          </cell>
          <cell r="D281" t="str">
            <v xml:space="preserve">335.00 0314         </v>
          </cell>
          <cell r="E281">
            <v>335</v>
          </cell>
          <cell r="F281" t="str">
            <v>Miscellaneous Power Plant Equipment</v>
          </cell>
          <cell r="G281"/>
          <cell r="H281">
            <v>158874.82999999999</v>
          </cell>
          <cell r="I281"/>
          <cell r="J281">
            <v>-931.28</v>
          </cell>
          <cell r="K281"/>
          <cell r="L281">
            <v>157943.54999999999</v>
          </cell>
          <cell r="M281"/>
          <cell r="N281">
            <v>-936.73000000000013</v>
          </cell>
          <cell r="O281"/>
          <cell r="P281">
            <v>157006.81999999998</v>
          </cell>
          <cell r="Q281"/>
          <cell r="R281">
            <v>36790</v>
          </cell>
          <cell r="S281"/>
          <cell r="T281">
            <v>1.4402177678524068</v>
          </cell>
          <cell r="U281"/>
          <cell r="V281">
            <v>2281</v>
          </cell>
          <cell r="W281"/>
          <cell r="X281">
            <v>-931.28</v>
          </cell>
          <cell r="Y281"/>
          <cell r="Z281">
            <v>-10</v>
          </cell>
          <cell r="AA281"/>
          <cell r="AB281">
            <v>-93.127999999999986</v>
          </cell>
          <cell r="AC281"/>
          <cell r="AD281">
            <v>38046.592000000004</v>
          </cell>
          <cell r="AE281"/>
          <cell r="AF281">
            <v>1.4402177678524068</v>
          </cell>
          <cell r="AG281"/>
          <cell r="AH281">
            <v>2268</v>
          </cell>
          <cell r="AI281"/>
          <cell r="AJ281">
            <v>-936.73000000000013</v>
          </cell>
          <cell r="AK281"/>
          <cell r="AL281">
            <v>-10</v>
          </cell>
          <cell r="AM281"/>
          <cell r="AN281">
            <v>-93.673000000000016</v>
          </cell>
          <cell r="AO281"/>
          <cell r="AP281">
            <v>39284.188999999998</v>
          </cell>
        </row>
        <row r="282">
          <cell r="A282" t="str">
            <v xml:space="preserve">336.00 0314         </v>
          </cell>
          <cell r="B282">
            <v>314</v>
          </cell>
          <cell r="C282" t="str">
            <v>ProdTrans</v>
          </cell>
          <cell r="D282" t="str">
            <v xml:space="preserve">336.00 0314         </v>
          </cell>
          <cell r="E282">
            <v>336</v>
          </cell>
          <cell r="F282" t="str">
            <v>Roads, Railroads and Bridges</v>
          </cell>
          <cell r="G282"/>
          <cell r="H282">
            <v>2148088.58</v>
          </cell>
          <cell r="I282"/>
          <cell r="J282">
            <v>-4592.8</v>
          </cell>
          <cell r="K282"/>
          <cell r="L282">
            <v>2143495.7800000003</v>
          </cell>
          <cell r="M282"/>
          <cell r="N282">
            <v>-4665.55</v>
          </cell>
          <cell r="O282"/>
          <cell r="P282">
            <v>2138830.2300000004</v>
          </cell>
          <cell r="Q282"/>
          <cell r="R282">
            <v>742312</v>
          </cell>
          <cell r="S282"/>
          <cell r="T282">
            <v>1.736488327085048</v>
          </cell>
          <cell r="U282"/>
          <cell r="V282">
            <v>37261</v>
          </cell>
          <cell r="W282"/>
          <cell r="X282">
            <v>-4592.8</v>
          </cell>
          <cell r="Y282"/>
          <cell r="Z282">
            <v>-40</v>
          </cell>
          <cell r="AA282"/>
          <cell r="AB282">
            <v>-1837.12</v>
          </cell>
          <cell r="AC282"/>
          <cell r="AD282">
            <v>773143.08</v>
          </cell>
          <cell r="AE282"/>
          <cell r="AF282">
            <v>1.736488327085048</v>
          </cell>
          <cell r="AG282"/>
          <cell r="AH282">
            <v>37181</v>
          </cell>
          <cell r="AI282"/>
          <cell r="AJ282">
            <v>-4665.55</v>
          </cell>
          <cell r="AK282"/>
          <cell r="AL282">
            <v>-40</v>
          </cell>
          <cell r="AM282"/>
          <cell r="AN282">
            <v>-1866.22</v>
          </cell>
          <cell r="AO282"/>
          <cell r="AP282">
            <v>803792.30999999994</v>
          </cell>
        </row>
        <row r="283">
          <cell r="A283">
            <v>0</v>
          </cell>
          <cell r="B283"/>
          <cell r="C283"/>
          <cell r="D283"/>
          <cell r="E283"/>
          <cell r="F283" t="str">
            <v>TOTAL MERWIN</v>
          </cell>
          <cell r="G283"/>
          <cell r="H283">
            <v>64020529.539999992</v>
          </cell>
          <cell r="I283"/>
          <cell r="J283">
            <v>-233420.47999999995</v>
          </cell>
          <cell r="K283"/>
          <cell r="L283">
            <v>63787109.059999995</v>
          </cell>
          <cell r="M283"/>
          <cell r="N283">
            <v>-240083.91999999998</v>
          </cell>
          <cell r="O283"/>
          <cell r="P283">
            <v>63547025.140000001</v>
          </cell>
          <cell r="Q283"/>
          <cell r="R283">
            <v>24431210</v>
          </cell>
          <cell r="S283"/>
          <cell r="T283"/>
          <cell r="U283"/>
          <cell r="V283">
            <v>1082299</v>
          </cell>
          <cell r="W283"/>
          <cell r="X283">
            <v>-233420.47999999995</v>
          </cell>
          <cell r="Y283"/>
          <cell r="Z283"/>
          <cell r="AA283"/>
          <cell r="AB283">
            <v>-80556.777999999991</v>
          </cell>
          <cell r="AC283"/>
          <cell r="AD283">
            <v>25199531.741999999</v>
          </cell>
          <cell r="AE283"/>
          <cell r="AF283"/>
          <cell r="AG283"/>
          <cell r="AH283">
            <v>1078247</v>
          </cell>
          <cell r="AI283"/>
          <cell r="AJ283">
            <v>-240083.91999999998</v>
          </cell>
          <cell r="AK283"/>
          <cell r="AL283"/>
          <cell r="AM283"/>
          <cell r="AN283">
            <v>-82441.444999999992</v>
          </cell>
          <cell r="AO283"/>
          <cell r="AP283">
            <v>25955253.376999997</v>
          </cell>
        </row>
        <row r="284">
          <cell r="A284">
            <v>0</v>
          </cell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</row>
        <row r="285">
          <cell r="A285">
            <v>0</v>
          </cell>
          <cell r="B285"/>
          <cell r="C285"/>
          <cell r="D285"/>
          <cell r="E285"/>
          <cell r="F285" t="str">
            <v>NORTH UMPQUA</v>
          </cell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</row>
        <row r="286">
          <cell r="A286" t="str">
            <v xml:space="preserve">331.00 0315         </v>
          </cell>
          <cell r="B286">
            <v>315</v>
          </cell>
          <cell r="C286" t="str">
            <v>ProdTrans</v>
          </cell>
          <cell r="D286" t="str">
            <v xml:space="preserve">331.00 0315         </v>
          </cell>
          <cell r="E286">
            <v>331</v>
          </cell>
          <cell r="F286" t="str">
            <v>Structures and Improvements</v>
          </cell>
          <cell r="G286"/>
          <cell r="H286">
            <v>23122316.989999998</v>
          </cell>
          <cell r="I286"/>
          <cell r="J286">
            <v>-50787.920000000006</v>
          </cell>
          <cell r="K286"/>
          <cell r="L286">
            <v>23071529.069999997</v>
          </cell>
          <cell r="M286"/>
          <cell r="N286">
            <v>-51565.860000000022</v>
          </cell>
          <cell r="O286"/>
          <cell r="P286">
            <v>23019963.209999997</v>
          </cell>
          <cell r="Q286"/>
          <cell r="R286">
            <v>6479110</v>
          </cell>
          <cell r="S286"/>
          <cell r="T286">
            <v>2.1157271365950705</v>
          </cell>
          <cell r="U286"/>
          <cell r="V286">
            <v>488668</v>
          </cell>
          <cell r="W286"/>
          <cell r="X286">
            <v>-50787.920000000006</v>
          </cell>
          <cell r="Y286"/>
          <cell r="Z286">
            <v>-40</v>
          </cell>
          <cell r="AA286"/>
          <cell r="AB286">
            <v>-20315.168000000001</v>
          </cell>
          <cell r="AC286"/>
          <cell r="AD286">
            <v>6896674.9120000005</v>
          </cell>
          <cell r="AE286"/>
          <cell r="AF286">
            <v>2.1157271365950705</v>
          </cell>
          <cell r="AG286"/>
          <cell r="AH286">
            <v>487585</v>
          </cell>
          <cell r="AI286"/>
          <cell r="AJ286">
            <v>-51565.860000000022</v>
          </cell>
          <cell r="AK286"/>
          <cell r="AL286">
            <v>-40</v>
          </cell>
          <cell r="AM286"/>
          <cell r="AN286">
            <v>-20626.344000000008</v>
          </cell>
          <cell r="AO286"/>
          <cell r="AP286">
            <v>7312067.7080000006</v>
          </cell>
        </row>
        <row r="287">
          <cell r="A287" t="str">
            <v xml:space="preserve">332.00 0315         </v>
          </cell>
          <cell r="B287">
            <v>315</v>
          </cell>
          <cell r="C287" t="str">
            <v>ProdTrans</v>
          </cell>
          <cell r="D287" t="str">
            <v xml:space="preserve">332.00 0315         </v>
          </cell>
          <cell r="E287">
            <v>332</v>
          </cell>
          <cell r="F287" t="str">
            <v>Reservoirs, Dams and Waterways</v>
          </cell>
          <cell r="G287"/>
          <cell r="H287">
            <v>117865347.31</v>
          </cell>
          <cell r="I287"/>
          <cell r="J287">
            <v>-208207.87999999998</v>
          </cell>
          <cell r="K287"/>
          <cell r="L287">
            <v>117657139.43000001</v>
          </cell>
          <cell r="M287"/>
          <cell r="N287">
            <v>-213134.35000000009</v>
          </cell>
          <cell r="O287"/>
          <cell r="P287">
            <v>117444005.08000001</v>
          </cell>
          <cell r="Q287"/>
          <cell r="R287">
            <v>33112655</v>
          </cell>
          <cell r="S287"/>
          <cell r="T287">
            <v>1.921535320952046</v>
          </cell>
          <cell r="U287"/>
          <cell r="V287">
            <v>2262824</v>
          </cell>
          <cell r="W287"/>
          <cell r="X287">
            <v>-208207.87999999998</v>
          </cell>
          <cell r="Y287"/>
          <cell r="Z287">
            <v>-40</v>
          </cell>
          <cell r="AA287"/>
          <cell r="AB287">
            <v>-83283.151999999987</v>
          </cell>
          <cell r="AC287"/>
          <cell r="AD287">
            <v>35083987.967999995</v>
          </cell>
          <cell r="AE287"/>
          <cell r="AF287">
            <v>1.921535320952046</v>
          </cell>
          <cell r="AG287"/>
          <cell r="AH287">
            <v>2258776</v>
          </cell>
          <cell r="AI287"/>
          <cell r="AJ287">
            <v>-213134.35000000009</v>
          </cell>
          <cell r="AK287"/>
          <cell r="AL287">
            <v>-40</v>
          </cell>
          <cell r="AM287"/>
          <cell r="AN287">
            <v>-85253.740000000034</v>
          </cell>
          <cell r="AO287"/>
          <cell r="AP287">
            <v>37044375.877999991</v>
          </cell>
        </row>
        <row r="288">
          <cell r="A288" t="str">
            <v xml:space="preserve">333.00 0315         </v>
          </cell>
          <cell r="B288">
            <v>315</v>
          </cell>
          <cell r="C288" t="str">
            <v>ProdTrans</v>
          </cell>
          <cell r="D288" t="str">
            <v xml:space="preserve">333.00 0315         </v>
          </cell>
          <cell r="E288">
            <v>333</v>
          </cell>
          <cell r="F288" t="str">
            <v>Waterwheels, Turbines and Generators</v>
          </cell>
          <cell r="G288"/>
          <cell r="H288">
            <v>24053733.609999999</v>
          </cell>
          <cell r="I288"/>
          <cell r="J288">
            <v>-77249.37</v>
          </cell>
          <cell r="K288"/>
          <cell r="L288">
            <v>23976484.239999998</v>
          </cell>
          <cell r="M288"/>
          <cell r="N288">
            <v>-79277.349999999991</v>
          </cell>
          <cell r="O288"/>
          <cell r="P288">
            <v>23897206.889999997</v>
          </cell>
          <cell r="Q288"/>
          <cell r="R288">
            <v>5362038</v>
          </cell>
          <cell r="S288"/>
          <cell r="T288">
            <v>2.0835871002566919</v>
          </cell>
          <cell r="U288"/>
          <cell r="V288">
            <v>500376</v>
          </cell>
          <cell r="W288"/>
          <cell r="X288">
            <v>-77249.37</v>
          </cell>
          <cell r="Y288"/>
          <cell r="Z288">
            <v>-40</v>
          </cell>
          <cell r="AA288"/>
          <cell r="AB288">
            <v>-30899.748</v>
          </cell>
          <cell r="AC288"/>
          <cell r="AD288">
            <v>5754264.8820000002</v>
          </cell>
          <cell r="AE288"/>
          <cell r="AF288">
            <v>2.0835871002566919</v>
          </cell>
          <cell r="AG288"/>
          <cell r="AH288">
            <v>498745</v>
          </cell>
          <cell r="AI288"/>
          <cell r="AJ288">
            <v>-79277.349999999991</v>
          </cell>
          <cell r="AK288"/>
          <cell r="AL288">
            <v>-40</v>
          </cell>
          <cell r="AM288"/>
          <cell r="AN288">
            <v>-31710.939999999995</v>
          </cell>
          <cell r="AO288"/>
          <cell r="AP288">
            <v>6142021.5920000002</v>
          </cell>
        </row>
        <row r="289">
          <cell r="A289" t="str">
            <v xml:space="preserve">334.00 0315         </v>
          </cell>
          <cell r="B289">
            <v>315</v>
          </cell>
          <cell r="C289" t="str">
            <v>ProdTrans</v>
          </cell>
          <cell r="D289" t="str">
            <v xml:space="preserve">334.00 0315         </v>
          </cell>
          <cell r="E289">
            <v>334</v>
          </cell>
          <cell r="F289" t="str">
            <v>Accessory Electric Equipment</v>
          </cell>
          <cell r="G289"/>
          <cell r="H289">
            <v>15764745.34</v>
          </cell>
          <cell r="I289"/>
          <cell r="J289">
            <v>-87819.01</v>
          </cell>
          <cell r="K289"/>
          <cell r="L289">
            <v>15676926.33</v>
          </cell>
          <cell r="M289"/>
          <cell r="N289">
            <v>-95255.35</v>
          </cell>
          <cell r="O289"/>
          <cell r="P289">
            <v>15581670.98</v>
          </cell>
          <cell r="Q289"/>
          <cell r="R289">
            <v>2428520</v>
          </cell>
          <cell r="S289"/>
          <cell r="T289">
            <v>2.5841432176615067</v>
          </cell>
          <cell r="U289"/>
          <cell r="V289">
            <v>406249</v>
          </cell>
          <cell r="W289"/>
          <cell r="X289">
            <v>-87819.01</v>
          </cell>
          <cell r="Y289"/>
          <cell r="Z289">
            <v>-20</v>
          </cell>
          <cell r="AA289"/>
          <cell r="AB289">
            <v>-17563.802</v>
          </cell>
          <cell r="AC289"/>
          <cell r="AD289">
            <v>2729386.1880000001</v>
          </cell>
          <cell r="AE289"/>
          <cell r="AF289">
            <v>2.5841432176615067</v>
          </cell>
          <cell r="AG289"/>
          <cell r="AH289">
            <v>403883</v>
          </cell>
          <cell r="AI289"/>
          <cell r="AJ289">
            <v>-95255.35</v>
          </cell>
          <cell r="AK289"/>
          <cell r="AL289">
            <v>-20</v>
          </cell>
          <cell r="AM289"/>
          <cell r="AN289">
            <v>-19051.07</v>
          </cell>
          <cell r="AO289"/>
          <cell r="AP289">
            <v>3018962.7680000002</v>
          </cell>
        </row>
        <row r="290">
          <cell r="A290" t="str">
            <v xml:space="preserve">335.00 0315         </v>
          </cell>
          <cell r="B290">
            <v>315</v>
          </cell>
          <cell r="C290" t="str">
            <v>ProdTrans</v>
          </cell>
          <cell r="D290" t="str">
            <v xml:space="preserve">335.00 0315         </v>
          </cell>
          <cell r="E290">
            <v>335</v>
          </cell>
          <cell r="F290" t="str">
            <v>Miscellaneous Power Plant Equipment</v>
          </cell>
          <cell r="G290"/>
          <cell r="H290">
            <v>716521.19</v>
          </cell>
          <cell r="I290"/>
          <cell r="J290">
            <v>-4621.33</v>
          </cell>
          <cell r="K290"/>
          <cell r="L290">
            <v>711899.86</v>
          </cell>
          <cell r="M290"/>
          <cell r="N290">
            <v>-4648.0700000000006</v>
          </cell>
          <cell r="O290"/>
          <cell r="P290">
            <v>707251.79</v>
          </cell>
          <cell r="Q290"/>
          <cell r="R290">
            <v>200692</v>
          </cell>
          <cell r="S290"/>
          <cell r="T290">
            <v>2.5999211806546674</v>
          </cell>
          <cell r="U290"/>
          <cell r="V290">
            <v>18569</v>
          </cell>
          <cell r="W290"/>
          <cell r="X290">
            <v>-4621.33</v>
          </cell>
          <cell r="Y290"/>
          <cell r="Z290">
            <v>-10</v>
          </cell>
          <cell r="AA290"/>
          <cell r="AB290">
            <v>-462.13300000000004</v>
          </cell>
          <cell r="AC290"/>
          <cell r="AD290">
            <v>214177.53700000001</v>
          </cell>
          <cell r="AE290"/>
          <cell r="AF290">
            <v>2.5999211806546674</v>
          </cell>
          <cell r="AG290"/>
          <cell r="AH290">
            <v>18448</v>
          </cell>
          <cell r="AI290"/>
          <cell r="AJ290">
            <v>-4648.0700000000006</v>
          </cell>
          <cell r="AK290"/>
          <cell r="AL290">
            <v>-10</v>
          </cell>
          <cell r="AM290"/>
          <cell r="AN290">
            <v>-464.80700000000002</v>
          </cell>
          <cell r="AO290"/>
          <cell r="AP290">
            <v>227512.66</v>
          </cell>
        </row>
        <row r="291">
          <cell r="A291" t="str">
            <v xml:space="preserve">336.00 0315         </v>
          </cell>
          <cell r="B291">
            <v>315</v>
          </cell>
          <cell r="C291" t="str">
            <v>ProdTrans</v>
          </cell>
          <cell r="D291" t="str">
            <v xml:space="preserve">336.00 0315         </v>
          </cell>
          <cell r="E291">
            <v>336</v>
          </cell>
          <cell r="F291" t="str">
            <v>Roads, Railroads and Bridges</v>
          </cell>
          <cell r="G291"/>
          <cell r="H291">
            <v>6840814.9100000001</v>
          </cell>
          <cell r="I291"/>
          <cell r="J291">
            <v>-17140.910000000003</v>
          </cell>
          <cell r="K291"/>
          <cell r="L291">
            <v>6823674</v>
          </cell>
          <cell r="M291"/>
          <cell r="N291">
            <v>-17401.34</v>
          </cell>
          <cell r="O291"/>
          <cell r="P291">
            <v>6806272.6600000001</v>
          </cell>
          <cell r="Q291"/>
          <cell r="R291">
            <v>2289521</v>
          </cell>
          <cell r="S291"/>
          <cell r="T291">
            <v>2.0370859129452414</v>
          </cell>
          <cell r="U291"/>
          <cell r="V291">
            <v>139179</v>
          </cell>
          <cell r="W291"/>
          <cell r="X291">
            <v>-17140.910000000003</v>
          </cell>
          <cell r="Y291"/>
          <cell r="Z291">
            <v>-40</v>
          </cell>
          <cell r="AA291"/>
          <cell r="AB291">
            <v>-6856.3640000000014</v>
          </cell>
          <cell r="AC291"/>
          <cell r="AD291">
            <v>2404702.7259999998</v>
          </cell>
          <cell r="AE291"/>
          <cell r="AF291">
            <v>2.0370859129452414</v>
          </cell>
          <cell r="AG291"/>
          <cell r="AH291">
            <v>138827</v>
          </cell>
          <cell r="AI291"/>
          <cell r="AJ291">
            <v>-17401.34</v>
          </cell>
          <cell r="AK291"/>
          <cell r="AL291">
            <v>-40</v>
          </cell>
          <cell r="AM291"/>
          <cell r="AN291">
            <v>-6960.5360000000001</v>
          </cell>
          <cell r="AO291"/>
          <cell r="AP291">
            <v>2519167.85</v>
          </cell>
        </row>
        <row r="292">
          <cell r="A292">
            <v>0</v>
          </cell>
          <cell r="B292"/>
          <cell r="C292"/>
          <cell r="D292"/>
          <cell r="E292"/>
          <cell r="F292" t="str">
            <v>TOTAL NORTH UMPQUA</v>
          </cell>
          <cell r="G292"/>
          <cell r="H292">
            <v>188363479.35000002</v>
          </cell>
          <cell r="I292"/>
          <cell r="J292">
            <v>-445826.42000000004</v>
          </cell>
          <cell r="K292"/>
          <cell r="L292">
            <v>187917652.93000004</v>
          </cell>
          <cell r="M292"/>
          <cell r="N292">
            <v>-461282.32000000018</v>
          </cell>
          <cell r="O292"/>
          <cell r="P292">
            <v>187456370.60999998</v>
          </cell>
          <cell r="Q292"/>
          <cell r="R292">
            <v>49872536</v>
          </cell>
          <cell r="S292"/>
          <cell r="T292"/>
          <cell r="U292"/>
          <cell r="V292">
            <v>3815865</v>
          </cell>
          <cell r="W292"/>
          <cell r="X292">
            <v>-445826.42000000004</v>
          </cell>
          <cell r="Y292"/>
          <cell r="Z292"/>
          <cell r="AA292"/>
          <cell r="AB292">
            <v>-159380.367</v>
          </cell>
          <cell r="AC292"/>
          <cell r="AD292">
            <v>53083194.213</v>
          </cell>
          <cell r="AE292"/>
          <cell r="AF292"/>
          <cell r="AG292"/>
          <cell r="AH292">
            <v>3806264</v>
          </cell>
          <cell r="AI292"/>
          <cell r="AJ292">
            <v>-461282.32000000018</v>
          </cell>
          <cell r="AK292"/>
          <cell r="AL292"/>
          <cell r="AM292"/>
          <cell r="AN292">
            <v>-164067.43700000003</v>
          </cell>
          <cell r="AO292"/>
          <cell r="AP292">
            <v>56264108.455999993</v>
          </cell>
        </row>
        <row r="293">
          <cell r="A293">
            <v>0</v>
          </cell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  <cell r="AH293"/>
          <cell r="AI293"/>
          <cell r="AJ293"/>
          <cell r="AK293"/>
          <cell r="AL293"/>
          <cell r="AM293"/>
          <cell r="AN293"/>
          <cell r="AO293"/>
          <cell r="AP293"/>
        </row>
        <row r="294">
          <cell r="A294">
            <v>0</v>
          </cell>
          <cell r="B294"/>
          <cell r="C294"/>
          <cell r="D294"/>
          <cell r="E294"/>
          <cell r="F294" t="str">
            <v>OLMSTED</v>
          </cell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  <cell r="AH294"/>
          <cell r="AI294"/>
          <cell r="AJ294"/>
          <cell r="AK294"/>
          <cell r="AL294"/>
          <cell r="AM294"/>
          <cell r="AN294"/>
          <cell r="AO294"/>
          <cell r="AP294"/>
        </row>
        <row r="295">
          <cell r="A295" t="str">
            <v xml:space="preserve">331.00 0316         </v>
          </cell>
          <cell r="B295">
            <v>316</v>
          </cell>
          <cell r="C295" t="str">
            <v>ProdTrans</v>
          </cell>
          <cell r="D295" t="str">
            <v xml:space="preserve">331.00 0316         </v>
          </cell>
          <cell r="E295">
            <v>331</v>
          </cell>
          <cell r="F295" t="str">
            <v>Structures and Improvements</v>
          </cell>
          <cell r="G295"/>
          <cell r="H295">
            <v>190851.69</v>
          </cell>
          <cell r="I295"/>
          <cell r="J295">
            <v>-1178.7299999999998</v>
          </cell>
          <cell r="K295"/>
          <cell r="L295">
            <v>189672.95999999999</v>
          </cell>
          <cell r="M295"/>
          <cell r="N295">
            <v>-1192.5099999999998</v>
          </cell>
          <cell r="O295"/>
          <cell r="P295">
            <v>188480.44999999998</v>
          </cell>
          <cell r="Q295"/>
          <cell r="R295">
            <v>149454</v>
          </cell>
          <cell r="S295"/>
          <cell r="T295">
            <v>2.8285473081255086</v>
          </cell>
          <cell r="U295"/>
          <cell r="V295">
            <v>5382</v>
          </cell>
          <cell r="W295"/>
          <cell r="X295">
            <v>-1178.7299999999998</v>
          </cell>
          <cell r="Y295"/>
          <cell r="Z295">
            <v>-40</v>
          </cell>
          <cell r="AA295"/>
          <cell r="AB295">
            <v>-471.4919999999999</v>
          </cell>
          <cell r="AC295"/>
          <cell r="AD295">
            <v>153185.77799999999</v>
          </cell>
          <cell r="AE295"/>
          <cell r="AF295">
            <v>2.8285473081255086</v>
          </cell>
          <cell r="AG295"/>
          <cell r="AH295">
            <v>5348</v>
          </cell>
          <cell r="AI295"/>
          <cell r="AJ295">
            <v>-1192.5099999999998</v>
          </cell>
          <cell r="AK295"/>
          <cell r="AL295">
            <v>-40</v>
          </cell>
          <cell r="AM295"/>
          <cell r="AN295">
            <v>-477.00399999999996</v>
          </cell>
          <cell r="AO295"/>
          <cell r="AP295">
            <v>156864.264</v>
          </cell>
        </row>
        <row r="296">
          <cell r="A296" t="str">
            <v xml:space="preserve">334.00 0316         </v>
          </cell>
          <cell r="B296">
            <v>316</v>
          </cell>
          <cell r="C296" t="str">
            <v>ProdTrans</v>
          </cell>
          <cell r="D296" t="str">
            <v xml:space="preserve">334.00 0316         </v>
          </cell>
          <cell r="E296">
            <v>334</v>
          </cell>
          <cell r="F296" t="str">
            <v>Accessory Electric Equipment</v>
          </cell>
          <cell r="G296"/>
          <cell r="H296">
            <v>28640.22</v>
          </cell>
          <cell r="I296"/>
          <cell r="J296">
            <v>-201.45</v>
          </cell>
          <cell r="K296"/>
          <cell r="L296">
            <v>28438.77</v>
          </cell>
          <cell r="M296"/>
          <cell r="N296">
            <v>-208.59</v>
          </cell>
          <cell r="O296"/>
          <cell r="P296">
            <v>28230.18</v>
          </cell>
          <cell r="Q296"/>
          <cell r="R296">
            <v>17085</v>
          </cell>
          <cell r="S296"/>
          <cell r="T296">
            <v>6.794260444091317</v>
          </cell>
          <cell r="U296"/>
          <cell r="V296">
            <v>1939</v>
          </cell>
          <cell r="W296"/>
          <cell r="X296">
            <v>-201.45</v>
          </cell>
          <cell r="Y296"/>
          <cell r="Z296">
            <v>-20</v>
          </cell>
          <cell r="AA296"/>
          <cell r="AB296">
            <v>-40.29</v>
          </cell>
          <cell r="AC296"/>
          <cell r="AD296">
            <v>18782.259999999998</v>
          </cell>
          <cell r="AE296"/>
          <cell r="AF296">
            <v>6.794260444091317</v>
          </cell>
          <cell r="AG296"/>
          <cell r="AH296">
            <v>1925</v>
          </cell>
          <cell r="AI296"/>
          <cell r="AJ296">
            <v>-208.59</v>
          </cell>
          <cell r="AK296"/>
          <cell r="AL296">
            <v>-20</v>
          </cell>
          <cell r="AM296"/>
          <cell r="AN296">
            <v>-41.718000000000004</v>
          </cell>
          <cell r="AO296"/>
          <cell r="AP296">
            <v>20456.951999999997</v>
          </cell>
        </row>
        <row r="297">
          <cell r="A297" t="str">
            <v xml:space="preserve">335.00 0316         </v>
          </cell>
          <cell r="B297">
            <v>316</v>
          </cell>
          <cell r="C297" t="str">
            <v>ProdTrans</v>
          </cell>
          <cell r="D297" t="str">
            <v xml:space="preserve">335.00 0316         </v>
          </cell>
          <cell r="E297">
            <v>335</v>
          </cell>
          <cell r="F297" t="str">
            <v>Miscellaneous Power Plant Equipment</v>
          </cell>
          <cell r="G297"/>
          <cell r="H297">
            <v>3274.14</v>
          </cell>
          <cell r="I297"/>
          <cell r="J297">
            <v>-24.990000000000002</v>
          </cell>
          <cell r="K297"/>
          <cell r="L297">
            <v>3249.15</v>
          </cell>
          <cell r="M297"/>
          <cell r="N297">
            <v>-25.130000000000003</v>
          </cell>
          <cell r="O297"/>
          <cell r="P297">
            <v>3224.02</v>
          </cell>
          <cell r="Q297"/>
          <cell r="R297">
            <v>2581</v>
          </cell>
          <cell r="S297"/>
          <cell r="T297">
            <v>4.129113188008585</v>
          </cell>
          <cell r="U297"/>
          <cell r="V297">
            <v>135</v>
          </cell>
          <cell r="W297"/>
          <cell r="X297">
            <v>-24.990000000000002</v>
          </cell>
          <cell r="Y297"/>
          <cell r="Z297">
            <v>-10</v>
          </cell>
          <cell r="AA297"/>
          <cell r="AB297">
            <v>-2.4990000000000006</v>
          </cell>
          <cell r="AC297"/>
          <cell r="AD297">
            <v>2688.5110000000004</v>
          </cell>
          <cell r="AE297"/>
          <cell r="AF297">
            <v>4.129113188008585</v>
          </cell>
          <cell r="AG297"/>
          <cell r="AH297">
            <v>134</v>
          </cell>
          <cell r="AI297"/>
          <cell r="AJ297">
            <v>-25.130000000000003</v>
          </cell>
          <cell r="AK297"/>
          <cell r="AL297">
            <v>-10</v>
          </cell>
          <cell r="AM297"/>
          <cell r="AN297">
            <v>-2.5129999999999999</v>
          </cell>
          <cell r="AO297"/>
          <cell r="AP297">
            <v>2794.8680000000004</v>
          </cell>
        </row>
        <row r="298">
          <cell r="A298" t="str">
            <v xml:space="preserve">336.00 0316         </v>
          </cell>
          <cell r="B298">
            <v>316</v>
          </cell>
          <cell r="C298" t="str">
            <v>ProdTrans</v>
          </cell>
          <cell r="D298" t="str">
            <v xml:space="preserve">336.00 0316         </v>
          </cell>
          <cell r="E298">
            <v>336</v>
          </cell>
          <cell r="F298" t="str">
            <v>Roads, Railroads and Bridges</v>
          </cell>
          <cell r="G298"/>
          <cell r="H298">
            <v>12641.17</v>
          </cell>
          <cell r="I298"/>
          <cell r="J298">
            <v>-21.61</v>
          </cell>
          <cell r="K298"/>
          <cell r="L298">
            <v>12619.56</v>
          </cell>
          <cell r="M298"/>
          <cell r="N298">
            <v>-21.93</v>
          </cell>
          <cell r="O298"/>
          <cell r="P298">
            <v>12597.63</v>
          </cell>
          <cell r="Q298"/>
          <cell r="R298">
            <v>6512</v>
          </cell>
          <cell r="S298"/>
          <cell r="T298">
            <v>5.3863990302808258</v>
          </cell>
          <cell r="U298"/>
          <cell r="V298">
            <v>680</v>
          </cell>
          <cell r="W298"/>
          <cell r="X298">
            <v>-21.61</v>
          </cell>
          <cell r="Y298"/>
          <cell r="Z298">
            <v>-40</v>
          </cell>
          <cell r="AA298"/>
          <cell r="AB298">
            <v>-8.6440000000000001</v>
          </cell>
          <cell r="AC298"/>
          <cell r="AD298">
            <v>7161.7460000000001</v>
          </cell>
          <cell r="AE298"/>
          <cell r="AF298">
            <v>5.3863990302808258</v>
          </cell>
          <cell r="AG298"/>
          <cell r="AH298">
            <v>679</v>
          </cell>
          <cell r="AI298"/>
          <cell r="AJ298">
            <v>-21.93</v>
          </cell>
          <cell r="AK298"/>
          <cell r="AL298">
            <v>-40</v>
          </cell>
          <cell r="AM298"/>
          <cell r="AN298">
            <v>-8.7720000000000002</v>
          </cell>
          <cell r="AO298"/>
          <cell r="AP298">
            <v>7810.0439999999999</v>
          </cell>
        </row>
        <row r="299">
          <cell r="A299">
            <v>0</v>
          </cell>
          <cell r="B299"/>
          <cell r="C299"/>
          <cell r="D299"/>
          <cell r="E299"/>
          <cell r="F299" t="str">
            <v>TOTAL OLMSTED</v>
          </cell>
          <cell r="G299"/>
          <cell r="H299">
            <v>235407.22000000003</v>
          </cell>
          <cell r="I299"/>
          <cell r="J299">
            <v>-1426.7799999999997</v>
          </cell>
          <cell r="K299"/>
          <cell r="L299">
            <v>233980.43999999997</v>
          </cell>
          <cell r="M299"/>
          <cell r="N299">
            <v>-1448.1599999999999</v>
          </cell>
          <cell r="O299"/>
          <cell r="P299">
            <v>232532.27999999997</v>
          </cell>
          <cell r="Q299"/>
          <cell r="R299">
            <v>175632</v>
          </cell>
          <cell r="S299"/>
          <cell r="T299"/>
          <cell r="U299"/>
          <cell r="V299">
            <v>8136</v>
          </cell>
          <cell r="W299"/>
          <cell r="X299">
            <v>-1426.7799999999997</v>
          </cell>
          <cell r="Y299"/>
          <cell r="Z299"/>
          <cell r="AA299"/>
          <cell r="AB299">
            <v>-522.92499999999995</v>
          </cell>
          <cell r="AC299"/>
          <cell r="AD299">
            <v>181818.29500000001</v>
          </cell>
          <cell r="AE299"/>
          <cell r="AF299"/>
          <cell r="AG299"/>
          <cell r="AH299">
            <v>8086</v>
          </cell>
          <cell r="AI299"/>
          <cell r="AJ299">
            <v>-1448.1599999999999</v>
          </cell>
          <cell r="AK299"/>
          <cell r="AL299"/>
          <cell r="AM299"/>
          <cell r="AN299">
            <v>-530.00700000000006</v>
          </cell>
          <cell r="AO299"/>
          <cell r="AP299">
            <v>187926.12799999997</v>
          </cell>
        </row>
        <row r="300">
          <cell r="A300">
            <v>0</v>
          </cell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  <cell r="AH300"/>
          <cell r="AI300"/>
          <cell r="AJ300"/>
          <cell r="AK300"/>
          <cell r="AL300"/>
          <cell r="AM300"/>
          <cell r="AN300"/>
          <cell r="AO300"/>
          <cell r="AP300"/>
        </row>
        <row r="301">
          <cell r="A301">
            <v>0</v>
          </cell>
          <cell r="B301"/>
          <cell r="C301"/>
          <cell r="D301"/>
          <cell r="E301"/>
          <cell r="F301" t="str">
            <v>PARIS</v>
          </cell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  <cell r="AH301"/>
          <cell r="AI301"/>
          <cell r="AJ301"/>
          <cell r="AK301"/>
          <cell r="AL301"/>
          <cell r="AM301"/>
          <cell r="AN301"/>
          <cell r="AO301"/>
          <cell r="AP301"/>
        </row>
        <row r="302">
          <cell r="A302" t="str">
            <v xml:space="preserve">331.00 0317         </v>
          </cell>
          <cell r="B302">
            <v>317</v>
          </cell>
          <cell r="C302" t="str">
            <v>ProdTrans</v>
          </cell>
          <cell r="D302" t="str">
            <v xml:space="preserve">331.00 0317         </v>
          </cell>
          <cell r="E302">
            <v>331</v>
          </cell>
          <cell r="F302" t="str">
            <v>Structures and Improvements</v>
          </cell>
          <cell r="G302"/>
          <cell r="H302">
            <v>115992.18</v>
          </cell>
          <cell r="I302"/>
          <cell r="J302">
            <v>-258.97999999999996</v>
          </cell>
          <cell r="K302"/>
          <cell r="L302">
            <v>115733.2</v>
          </cell>
          <cell r="M302"/>
          <cell r="N302">
            <v>-262.75</v>
          </cell>
          <cell r="O302"/>
          <cell r="P302">
            <v>115470.45</v>
          </cell>
          <cell r="Q302"/>
          <cell r="R302">
            <v>55262</v>
          </cell>
          <cell r="S302"/>
          <cell r="T302">
            <v>6.1081057530733531</v>
          </cell>
          <cell r="U302"/>
          <cell r="V302">
            <v>7077</v>
          </cell>
          <cell r="W302"/>
          <cell r="X302">
            <v>-258.97999999999996</v>
          </cell>
          <cell r="Y302"/>
          <cell r="Z302">
            <v>-40</v>
          </cell>
          <cell r="AA302"/>
          <cell r="AB302">
            <v>-103.59199999999998</v>
          </cell>
          <cell r="AC302"/>
          <cell r="AD302">
            <v>61976.428</v>
          </cell>
          <cell r="AE302"/>
          <cell r="AF302">
            <v>6.1081057530733531</v>
          </cell>
          <cell r="AG302"/>
          <cell r="AH302">
            <v>7061</v>
          </cell>
          <cell r="AI302"/>
          <cell r="AJ302">
            <v>-262.75</v>
          </cell>
          <cell r="AK302"/>
          <cell r="AL302">
            <v>-40</v>
          </cell>
          <cell r="AM302"/>
          <cell r="AN302">
            <v>-105.1</v>
          </cell>
          <cell r="AO302"/>
          <cell r="AP302">
            <v>68669.577999999994</v>
          </cell>
        </row>
        <row r="303">
          <cell r="A303" t="str">
            <v xml:space="preserve">332.00 0317         </v>
          </cell>
          <cell r="B303">
            <v>317</v>
          </cell>
          <cell r="C303" t="str">
            <v>ProdTrans</v>
          </cell>
          <cell r="D303" t="str">
            <v xml:space="preserve">332.00 0317         </v>
          </cell>
          <cell r="E303">
            <v>332</v>
          </cell>
          <cell r="F303" t="str">
            <v>Reservoirs, Dams and Waterways</v>
          </cell>
          <cell r="G303"/>
          <cell r="H303">
            <v>96285</v>
          </cell>
          <cell r="I303"/>
          <cell r="J303">
            <v>-534.70999999999981</v>
          </cell>
          <cell r="K303"/>
          <cell r="L303">
            <v>95750.29</v>
          </cell>
          <cell r="M303"/>
          <cell r="N303">
            <v>-543.15000000000009</v>
          </cell>
          <cell r="O303"/>
          <cell r="P303">
            <v>95207.14</v>
          </cell>
          <cell r="Q303"/>
          <cell r="R303">
            <v>95825</v>
          </cell>
          <cell r="S303"/>
          <cell r="T303">
            <v>5.1864811761995933</v>
          </cell>
          <cell r="U303"/>
          <cell r="V303">
            <v>4980</v>
          </cell>
          <cell r="W303"/>
          <cell r="X303">
            <v>-534.70999999999981</v>
          </cell>
          <cell r="Y303"/>
          <cell r="Z303">
            <v>-40</v>
          </cell>
          <cell r="AA303"/>
          <cell r="AB303">
            <v>-213.88399999999993</v>
          </cell>
          <cell r="AC303"/>
          <cell r="AD303">
            <v>100056.40599999999</v>
          </cell>
          <cell r="AE303"/>
          <cell r="AF303">
            <v>5.1864811761995933</v>
          </cell>
          <cell r="AG303"/>
          <cell r="AH303">
            <v>4952</v>
          </cell>
          <cell r="AI303"/>
          <cell r="AJ303">
            <v>-543.15000000000009</v>
          </cell>
          <cell r="AK303"/>
          <cell r="AL303">
            <v>-40</v>
          </cell>
          <cell r="AM303"/>
          <cell r="AN303">
            <v>-217.26000000000005</v>
          </cell>
          <cell r="AO303"/>
          <cell r="AP303">
            <v>104247.996</v>
          </cell>
        </row>
        <row r="304">
          <cell r="A304" t="str">
            <v xml:space="preserve">333.00 0317         </v>
          </cell>
          <cell r="B304">
            <v>317</v>
          </cell>
          <cell r="C304" t="str">
            <v>ProdTrans</v>
          </cell>
          <cell r="D304" t="str">
            <v xml:space="preserve">333.00 0317         </v>
          </cell>
          <cell r="E304">
            <v>333</v>
          </cell>
          <cell r="F304" t="str">
            <v>Waterwheels, Turbines and Generators</v>
          </cell>
          <cell r="G304"/>
          <cell r="H304">
            <v>73253.33</v>
          </cell>
          <cell r="I304"/>
          <cell r="J304">
            <v>-477.65</v>
          </cell>
          <cell r="K304"/>
          <cell r="L304">
            <v>72775.680000000008</v>
          </cell>
          <cell r="M304"/>
          <cell r="N304">
            <v>-485.21999999999997</v>
          </cell>
          <cell r="O304"/>
          <cell r="P304">
            <v>72290.460000000006</v>
          </cell>
          <cell r="Q304"/>
          <cell r="R304">
            <v>68094</v>
          </cell>
          <cell r="S304"/>
          <cell r="T304">
            <v>6.0768871564165368</v>
          </cell>
          <cell r="U304"/>
          <cell r="V304">
            <v>4437</v>
          </cell>
          <cell r="W304"/>
          <cell r="X304">
            <v>-477.65</v>
          </cell>
          <cell r="Y304"/>
          <cell r="Z304">
            <v>-40</v>
          </cell>
          <cell r="AA304"/>
          <cell r="AB304">
            <v>-191.06</v>
          </cell>
          <cell r="AC304"/>
          <cell r="AD304">
            <v>71862.290000000008</v>
          </cell>
          <cell r="AE304"/>
          <cell r="AF304">
            <v>6.0768871564165368</v>
          </cell>
          <cell r="AG304"/>
          <cell r="AH304">
            <v>4408</v>
          </cell>
          <cell r="AI304"/>
          <cell r="AJ304">
            <v>-485.21999999999997</v>
          </cell>
          <cell r="AK304"/>
          <cell r="AL304">
            <v>-40</v>
          </cell>
          <cell r="AM304"/>
          <cell r="AN304">
            <v>-194.08799999999999</v>
          </cell>
          <cell r="AO304"/>
          <cell r="AP304">
            <v>75590.982000000004</v>
          </cell>
        </row>
        <row r="305">
          <cell r="A305" t="str">
            <v xml:space="preserve">334.00 0317         </v>
          </cell>
          <cell r="B305">
            <v>317</v>
          </cell>
          <cell r="C305" t="str">
            <v>ProdTrans</v>
          </cell>
          <cell r="D305" t="str">
            <v xml:space="preserve">334.00 0317         </v>
          </cell>
          <cell r="E305">
            <v>334</v>
          </cell>
          <cell r="F305" t="str">
            <v>Accessory Electric Equipment</v>
          </cell>
          <cell r="G305"/>
          <cell r="H305">
            <v>151116.65</v>
          </cell>
          <cell r="I305"/>
          <cell r="J305">
            <v>-1273.48</v>
          </cell>
          <cell r="K305"/>
          <cell r="L305">
            <v>149843.16999999998</v>
          </cell>
          <cell r="M305"/>
          <cell r="N305">
            <v>-1311.9</v>
          </cell>
          <cell r="O305"/>
          <cell r="P305">
            <v>148531.26999999999</v>
          </cell>
          <cell r="Q305"/>
          <cell r="R305">
            <v>103434</v>
          </cell>
          <cell r="S305"/>
          <cell r="T305">
            <v>6.9799619842079803</v>
          </cell>
          <cell r="U305"/>
          <cell r="V305">
            <v>10503</v>
          </cell>
          <cell r="W305"/>
          <cell r="X305">
            <v>-1273.48</v>
          </cell>
          <cell r="Y305"/>
          <cell r="Z305">
            <v>-20</v>
          </cell>
          <cell r="AA305"/>
          <cell r="AB305">
            <v>-254.696</v>
          </cell>
          <cell r="AC305"/>
          <cell r="AD305">
            <v>112408.82400000001</v>
          </cell>
          <cell r="AE305"/>
          <cell r="AF305">
            <v>6.9799619842079803</v>
          </cell>
          <cell r="AG305"/>
          <cell r="AH305">
            <v>10413</v>
          </cell>
          <cell r="AI305"/>
          <cell r="AJ305">
            <v>-1311.9</v>
          </cell>
          <cell r="AK305"/>
          <cell r="AL305">
            <v>-20</v>
          </cell>
          <cell r="AM305"/>
          <cell r="AN305">
            <v>-262.38</v>
          </cell>
          <cell r="AO305"/>
          <cell r="AP305">
            <v>121247.54400000001</v>
          </cell>
        </row>
        <row r="306">
          <cell r="A306" t="str">
            <v xml:space="preserve">335.00 0317         </v>
          </cell>
          <cell r="B306">
            <v>317</v>
          </cell>
          <cell r="C306" t="str">
            <v>ProdTrans</v>
          </cell>
          <cell r="D306" t="str">
            <v xml:space="preserve">335.00 0317         </v>
          </cell>
          <cell r="E306">
            <v>335</v>
          </cell>
          <cell r="F306" t="str">
            <v>Miscellaneous Power Plant Equipment</v>
          </cell>
          <cell r="G306"/>
          <cell r="H306">
            <v>417.22</v>
          </cell>
          <cell r="I306"/>
          <cell r="J306">
            <v>-3.12</v>
          </cell>
          <cell r="K306"/>
          <cell r="L306">
            <v>414.1</v>
          </cell>
          <cell r="M306"/>
          <cell r="N306">
            <v>-3.1399999999999997</v>
          </cell>
          <cell r="O306"/>
          <cell r="P306">
            <v>410.96000000000004</v>
          </cell>
          <cell r="Q306"/>
          <cell r="R306">
            <v>390</v>
          </cell>
          <cell r="S306"/>
          <cell r="T306">
            <v>8.2487309644670042</v>
          </cell>
          <cell r="U306"/>
          <cell r="V306">
            <v>34</v>
          </cell>
          <cell r="W306"/>
          <cell r="X306">
            <v>-3.12</v>
          </cell>
          <cell r="Y306"/>
          <cell r="Z306">
            <v>-10</v>
          </cell>
          <cell r="AA306"/>
          <cell r="AB306">
            <v>-0.31200000000000006</v>
          </cell>
          <cell r="AC306"/>
          <cell r="AD306">
            <v>420.56799999999998</v>
          </cell>
          <cell r="AE306"/>
          <cell r="AF306">
            <v>8.2487309644670042</v>
          </cell>
          <cell r="AG306"/>
          <cell r="AH306">
            <v>34</v>
          </cell>
          <cell r="AI306"/>
          <cell r="AJ306">
            <v>-3.1399999999999997</v>
          </cell>
          <cell r="AK306"/>
          <cell r="AL306">
            <v>-10</v>
          </cell>
          <cell r="AM306"/>
          <cell r="AN306">
            <v>-0.314</v>
          </cell>
          <cell r="AO306"/>
          <cell r="AP306">
            <v>451.11399999999998</v>
          </cell>
        </row>
        <row r="307">
          <cell r="A307">
            <v>0</v>
          </cell>
          <cell r="B307"/>
          <cell r="C307"/>
          <cell r="D307"/>
          <cell r="E307"/>
          <cell r="F307" t="str">
            <v>TOTAL PARIS</v>
          </cell>
          <cell r="G307"/>
          <cell r="H307">
            <v>437064.38</v>
          </cell>
          <cell r="I307"/>
          <cell r="J307">
            <v>-2547.9399999999996</v>
          </cell>
          <cell r="K307"/>
          <cell r="L307">
            <v>434516.43999999994</v>
          </cell>
          <cell r="M307"/>
          <cell r="N307">
            <v>-2606.1600000000003</v>
          </cell>
          <cell r="O307"/>
          <cell r="P307">
            <v>431910.27999999997</v>
          </cell>
          <cell r="Q307"/>
          <cell r="R307">
            <v>323005</v>
          </cell>
          <cell r="S307"/>
          <cell r="T307"/>
          <cell r="U307"/>
          <cell r="V307">
            <v>27031</v>
          </cell>
          <cell r="W307"/>
          <cell r="X307">
            <v>-2547.9399999999996</v>
          </cell>
          <cell r="Y307"/>
          <cell r="Z307"/>
          <cell r="AA307"/>
          <cell r="AB307">
            <v>-763.54399999999987</v>
          </cell>
          <cell r="AC307"/>
          <cell r="AD307">
            <v>346724.516</v>
          </cell>
          <cell r="AE307"/>
          <cell r="AF307"/>
          <cell r="AG307"/>
          <cell r="AH307">
            <v>26868</v>
          </cell>
          <cell r="AI307"/>
          <cell r="AJ307">
            <v>-2606.1600000000003</v>
          </cell>
          <cell r="AK307"/>
          <cell r="AL307"/>
          <cell r="AM307"/>
          <cell r="AN307">
            <v>-779.14199999999994</v>
          </cell>
          <cell r="AO307"/>
          <cell r="AP307">
            <v>370207.21399999998</v>
          </cell>
        </row>
        <row r="308">
          <cell r="A308">
            <v>0</v>
          </cell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/>
          <cell r="AO308"/>
          <cell r="AP308"/>
        </row>
        <row r="309">
          <cell r="A309">
            <v>0</v>
          </cell>
          <cell r="B309"/>
          <cell r="C309"/>
          <cell r="D309"/>
          <cell r="E309"/>
          <cell r="F309" t="str">
            <v>PIONEER</v>
          </cell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  <cell r="AM309"/>
          <cell r="AN309"/>
          <cell r="AO309"/>
          <cell r="AP309"/>
        </row>
        <row r="310">
          <cell r="A310" t="str">
            <v xml:space="preserve">330.20 0318         </v>
          </cell>
          <cell r="B310">
            <v>318</v>
          </cell>
          <cell r="C310" t="str">
            <v>ProdTrans</v>
          </cell>
          <cell r="D310" t="str">
            <v xml:space="preserve">330.20 0318         </v>
          </cell>
          <cell r="E310">
            <v>330.2</v>
          </cell>
          <cell r="F310" t="str">
            <v>Land Rights</v>
          </cell>
          <cell r="G310"/>
          <cell r="H310">
            <v>9247.48</v>
          </cell>
          <cell r="I310"/>
          <cell r="J310">
            <v>0</v>
          </cell>
          <cell r="K310"/>
          <cell r="L310">
            <v>9247.48</v>
          </cell>
          <cell r="M310"/>
          <cell r="N310">
            <v>0</v>
          </cell>
          <cell r="O310"/>
          <cell r="P310">
            <v>9247.48</v>
          </cell>
          <cell r="Q310"/>
          <cell r="R310">
            <v>7357</v>
          </cell>
          <cell r="S310"/>
          <cell r="T310">
            <v>0.93138315129231097</v>
          </cell>
          <cell r="U310"/>
          <cell r="V310">
            <v>86</v>
          </cell>
          <cell r="W310"/>
          <cell r="X310">
            <v>0</v>
          </cell>
          <cell r="Y310"/>
          <cell r="Z310">
            <v>0</v>
          </cell>
          <cell r="AA310"/>
          <cell r="AB310">
            <v>0</v>
          </cell>
          <cell r="AC310"/>
          <cell r="AD310">
            <v>7443</v>
          </cell>
          <cell r="AE310"/>
          <cell r="AF310">
            <v>0.93138315129231097</v>
          </cell>
          <cell r="AG310"/>
          <cell r="AH310">
            <v>86</v>
          </cell>
          <cell r="AI310"/>
          <cell r="AJ310">
            <v>0</v>
          </cell>
          <cell r="AK310"/>
          <cell r="AL310">
            <v>0</v>
          </cell>
          <cell r="AM310"/>
          <cell r="AN310">
            <v>0</v>
          </cell>
          <cell r="AO310"/>
          <cell r="AP310">
            <v>7529</v>
          </cell>
        </row>
        <row r="311">
          <cell r="A311" t="str">
            <v xml:space="preserve">330.30 0318         </v>
          </cell>
          <cell r="B311">
            <v>318</v>
          </cell>
          <cell r="C311" t="str">
            <v>ProdTrans</v>
          </cell>
          <cell r="D311" t="str">
            <v xml:space="preserve">330.30 0318         </v>
          </cell>
          <cell r="E311">
            <v>330.3</v>
          </cell>
          <cell r="F311" t="str">
            <v>Water Rights</v>
          </cell>
          <cell r="G311"/>
          <cell r="H311">
            <v>110805.67</v>
          </cell>
          <cell r="I311"/>
          <cell r="J311">
            <v>0</v>
          </cell>
          <cell r="K311"/>
          <cell r="L311">
            <v>110805.67</v>
          </cell>
          <cell r="M311"/>
          <cell r="N311">
            <v>0</v>
          </cell>
          <cell r="O311"/>
          <cell r="P311">
            <v>110805.67</v>
          </cell>
          <cell r="Q311"/>
          <cell r="R311">
            <v>88175</v>
          </cell>
          <cell r="S311"/>
          <cell r="T311">
            <v>0.93086866535506496</v>
          </cell>
          <cell r="U311"/>
          <cell r="V311">
            <v>1031</v>
          </cell>
          <cell r="W311"/>
          <cell r="X311">
            <v>0</v>
          </cell>
          <cell r="Y311"/>
          <cell r="Z311">
            <v>0</v>
          </cell>
          <cell r="AA311"/>
          <cell r="AB311">
            <v>0</v>
          </cell>
          <cell r="AC311"/>
          <cell r="AD311">
            <v>89206</v>
          </cell>
          <cell r="AE311"/>
          <cell r="AF311">
            <v>0.93086866535506496</v>
          </cell>
          <cell r="AG311"/>
          <cell r="AH311">
            <v>1031</v>
          </cell>
          <cell r="AI311"/>
          <cell r="AJ311">
            <v>0</v>
          </cell>
          <cell r="AK311"/>
          <cell r="AL311">
            <v>0</v>
          </cell>
          <cell r="AM311"/>
          <cell r="AN311">
            <v>0</v>
          </cell>
          <cell r="AO311"/>
          <cell r="AP311">
            <v>90237</v>
          </cell>
        </row>
        <row r="312">
          <cell r="A312" t="str">
            <v xml:space="preserve">331.00 0318         </v>
          </cell>
          <cell r="B312">
            <v>318</v>
          </cell>
          <cell r="C312" t="str">
            <v>ProdTrans</v>
          </cell>
          <cell r="D312" t="str">
            <v xml:space="preserve">331.00 0318         </v>
          </cell>
          <cell r="E312">
            <v>331</v>
          </cell>
          <cell r="F312" t="str">
            <v>Structures and Improvements</v>
          </cell>
          <cell r="G312"/>
          <cell r="H312">
            <v>514442.22</v>
          </cell>
          <cell r="I312"/>
          <cell r="J312">
            <v>-1527.7700000000002</v>
          </cell>
          <cell r="K312"/>
          <cell r="L312">
            <v>512914.44999999995</v>
          </cell>
          <cell r="M312"/>
          <cell r="N312">
            <v>-1547.1899999999998</v>
          </cell>
          <cell r="O312"/>
          <cell r="P312">
            <v>511367.25999999995</v>
          </cell>
          <cell r="Q312"/>
          <cell r="R312">
            <v>204736</v>
          </cell>
          <cell r="S312"/>
          <cell r="T312">
            <v>1.9423606469478352</v>
          </cell>
          <cell r="U312"/>
          <cell r="V312">
            <v>9977</v>
          </cell>
          <cell r="W312"/>
          <cell r="X312">
            <v>-1527.7700000000002</v>
          </cell>
          <cell r="Y312"/>
          <cell r="Z312">
            <v>-40</v>
          </cell>
          <cell r="AA312"/>
          <cell r="AB312">
            <v>-611.10800000000006</v>
          </cell>
          <cell r="AC312"/>
          <cell r="AD312">
            <v>212574.122</v>
          </cell>
          <cell r="AE312"/>
          <cell r="AF312">
            <v>1.9423606469478352</v>
          </cell>
          <cell r="AG312"/>
          <cell r="AH312">
            <v>9948</v>
          </cell>
          <cell r="AI312"/>
          <cell r="AJ312">
            <v>-1547.1899999999998</v>
          </cell>
          <cell r="AK312"/>
          <cell r="AL312">
            <v>-40</v>
          </cell>
          <cell r="AM312"/>
          <cell r="AN312">
            <v>-618.87599999999986</v>
          </cell>
          <cell r="AO312"/>
          <cell r="AP312">
            <v>220356.05600000001</v>
          </cell>
        </row>
        <row r="313">
          <cell r="A313" t="str">
            <v xml:space="preserve">332.00 0318         </v>
          </cell>
          <cell r="B313">
            <v>318</v>
          </cell>
          <cell r="C313" t="str">
            <v>ProdTrans</v>
          </cell>
          <cell r="D313" t="str">
            <v xml:space="preserve">332.00 0318         </v>
          </cell>
          <cell r="E313">
            <v>332</v>
          </cell>
          <cell r="F313" t="str">
            <v>Reservoirs, Dams and Waterways</v>
          </cell>
          <cell r="G313"/>
          <cell r="H313">
            <v>8118726.1299999999</v>
          </cell>
          <cell r="I313"/>
          <cell r="J313">
            <v>-16865.55</v>
          </cell>
          <cell r="K313"/>
          <cell r="L313">
            <v>8101860.5800000001</v>
          </cell>
          <cell r="M313"/>
          <cell r="N313">
            <v>-17191.169999999998</v>
          </cell>
          <cell r="O313"/>
          <cell r="P313">
            <v>8084669.4100000001</v>
          </cell>
          <cell r="Q313"/>
          <cell r="R313">
            <v>3891552</v>
          </cell>
          <cell r="S313"/>
          <cell r="T313">
            <v>2.4193129801488245</v>
          </cell>
          <cell r="U313"/>
          <cell r="V313">
            <v>196213</v>
          </cell>
          <cell r="W313"/>
          <cell r="X313">
            <v>-16865.55</v>
          </cell>
          <cell r="Y313"/>
          <cell r="Z313">
            <v>-40</v>
          </cell>
          <cell r="AA313"/>
          <cell r="AB313">
            <v>-6746.22</v>
          </cell>
          <cell r="AC313"/>
          <cell r="AD313">
            <v>4064153.23</v>
          </cell>
          <cell r="AE313"/>
          <cell r="AF313">
            <v>2.4193129801488245</v>
          </cell>
          <cell r="AG313"/>
          <cell r="AH313">
            <v>195801</v>
          </cell>
          <cell r="AI313"/>
          <cell r="AJ313">
            <v>-17191.169999999998</v>
          </cell>
          <cell r="AK313"/>
          <cell r="AL313">
            <v>-40</v>
          </cell>
          <cell r="AM313"/>
          <cell r="AN313">
            <v>-6876.4679999999989</v>
          </cell>
          <cell r="AO313"/>
          <cell r="AP313">
            <v>4235886.5920000002</v>
          </cell>
        </row>
        <row r="314">
          <cell r="A314" t="str">
            <v xml:space="preserve">333.00 0318         </v>
          </cell>
          <cell r="B314">
            <v>318</v>
          </cell>
          <cell r="C314" t="str">
            <v>ProdTrans</v>
          </cell>
          <cell r="D314" t="str">
            <v xml:space="preserve">333.00 0318         </v>
          </cell>
          <cell r="E314">
            <v>333</v>
          </cell>
          <cell r="F314" t="str">
            <v>Waterwheels, Turbines and Generators</v>
          </cell>
          <cell r="G314"/>
          <cell r="H314">
            <v>1598920.96</v>
          </cell>
          <cell r="I314"/>
          <cell r="J314">
            <v>-2466.98</v>
          </cell>
          <cell r="K314"/>
          <cell r="L314">
            <v>1596453.98</v>
          </cell>
          <cell r="M314"/>
          <cell r="N314">
            <v>-2617.8799999999997</v>
          </cell>
          <cell r="O314"/>
          <cell r="P314">
            <v>1593836.1</v>
          </cell>
          <cell r="Q314"/>
          <cell r="R314">
            <v>394338</v>
          </cell>
          <cell r="S314"/>
          <cell r="T314">
            <v>2.8448030959184014</v>
          </cell>
          <cell r="U314"/>
          <cell r="V314">
            <v>45451</v>
          </cell>
          <cell r="W314"/>
          <cell r="X314">
            <v>-2466.98</v>
          </cell>
          <cell r="Y314"/>
          <cell r="Z314">
            <v>-40</v>
          </cell>
          <cell r="AA314"/>
          <cell r="AB314">
            <v>-986.79199999999992</v>
          </cell>
          <cell r="AC314"/>
          <cell r="AD314">
            <v>436335.228</v>
          </cell>
          <cell r="AE314"/>
          <cell r="AF314">
            <v>2.8448030959184014</v>
          </cell>
          <cell r="AG314"/>
          <cell r="AH314">
            <v>45379</v>
          </cell>
          <cell r="AI314"/>
          <cell r="AJ314">
            <v>-2617.8799999999997</v>
          </cell>
          <cell r="AK314"/>
          <cell r="AL314">
            <v>-40</v>
          </cell>
          <cell r="AM314"/>
          <cell r="AN314">
            <v>-1047.1519999999998</v>
          </cell>
          <cell r="AO314"/>
          <cell r="AP314">
            <v>478049.196</v>
          </cell>
        </row>
        <row r="315">
          <cell r="A315" t="str">
            <v xml:space="preserve">334.00 0318         </v>
          </cell>
          <cell r="B315">
            <v>318</v>
          </cell>
          <cell r="C315" t="str">
            <v>ProdTrans</v>
          </cell>
          <cell r="D315" t="str">
            <v xml:space="preserve">334.00 0318         </v>
          </cell>
          <cell r="E315">
            <v>334</v>
          </cell>
          <cell r="F315" t="str">
            <v>Accessory Electric Equipment</v>
          </cell>
          <cell r="G315"/>
          <cell r="H315">
            <v>543405.18000000005</v>
          </cell>
          <cell r="I315"/>
          <cell r="J315">
            <v>-4923.79</v>
          </cell>
          <cell r="K315"/>
          <cell r="L315">
            <v>538481.39</v>
          </cell>
          <cell r="M315"/>
          <cell r="N315">
            <v>-5019.78</v>
          </cell>
          <cell r="O315"/>
          <cell r="P315">
            <v>533461.61</v>
          </cell>
          <cell r="Q315"/>
          <cell r="R315">
            <v>226055</v>
          </cell>
          <cell r="S315"/>
          <cell r="T315">
            <v>2.6665776419354796</v>
          </cell>
          <cell r="U315"/>
          <cell r="V315">
            <v>14425</v>
          </cell>
          <cell r="W315"/>
          <cell r="X315">
            <v>-4923.79</v>
          </cell>
          <cell r="Y315"/>
          <cell r="Z315">
            <v>-20</v>
          </cell>
          <cell r="AA315"/>
          <cell r="AB315">
            <v>-984.75800000000004</v>
          </cell>
          <cell r="AC315"/>
          <cell r="AD315">
            <v>234571.45199999999</v>
          </cell>
          <cell r="AE315"/>
          <cell r="AF315">
            <v>2.6665776419354796</v>
          </cell>
          <cell r="AG315"/>
          <cell r="AH315">
            <v>14292</v>
          </cell>
          <cell r="AI315"/>
          <cell r="AJ315">
            <v>-5019.78</v>
          </cell>
          <cell r="AK315"/>
          <cell r="AL315">
            <v>-20</v>
          </cell>
          <cell r="AM315"/>
          <cell r="AN315">
            <v>-1003.9559999999999</v>
          </cell>
          <cell r="AO315"/>
          <cell r="AP315">
            <v>242839.71599999999</v>
          </cell>
        </row>
        <row r="316">
          <cell r="A316" t="str">
            <v xml:space="preserve">335.00 0318         </v>
          </cell>
          <cell r="B316">
            <v>318</v>
          </cell>
          <cell r="C316" t="str">
            <v>ProdTrans</v>
          </cell>
          <cell r="D316" t="str">
            <v xml:space="preserve">335.00 0318         </v>
          </cell>
          <cell r="E316">
            <v>335</v>
          </cell>
          <cell r="F316" t="str">
            <v>Miscellaneous Power Plant Equipment</v>
          </cell>
          <cell r="G316"/>
          <cell r="H316">
            <v>9601.69</v>
          </cell>
          <cell r="I316"/>
          <cell r="J316">
            <v>-66.78</v>
          </cell>
          <cell r="K316"/>
          <cell r="L316">
            <v>9534.91</v>
          </cell>
          <cell r="M316"/>
          <cell r="N316">
            <v>-67.14</v>
          </cell>
          <cell r="O316"/>
          <cell r="P316">
            <v>9467.77</v>
          </cell>
          <cell r="Q316"/>
          <cell r="R316">
            <v>4918</v>
          </cell>
          <cell r="S316"/>
          <cell r="T316">
            <v>2.5168759518215498</v>
          </cell>
          <cell r="U316"/>
          <cell r="V316">
            <v>241</v>
          </cell>
          <cell r="W316"/>
          <cell r="X316">
            <v>-66.78</v>
          </cell>
          <cell r="Y316"/>
          <cell r="Z316">
            <v>-10</v>
          </cell>
          <cell r="AA316"/>
          <cell r="AB316">
            <v>-6.6779999999999999</v>
          </cell>
          <cell r="AC316"/>
          <cell r="AD316">
            <v>5085.5420000000004</v>
          </cell>
          <cell r="AE316"/>
          <cell r="AF316">
            <v>2.5168759518215498</v>
          </cell>
          <cell r="AG316"/>
          <cell r="AH316">
            <v>239</v>
          </cell>
          <cell r="AI316"/>
          <cell r="AJ316">
            <v>-67.14</v>
          </cell>
          <cell r="AK316"/>
          <cell r="AL316">
            <v>-10</v>
          </cell>
          <cell r="AM316"/>
          <cell r="AN316">
            <v>-6.7139999999999995</v>
          </cell>
          <cell r="AO316"/>
          <cell r="AP316">
            <v>5250.6880000000001</v>
          </cell>
        </row>
        <row r="317">
          <cell r="A317" t="str">
            <v xml:space="preserve">336.00 0318         </v>
          </cell>
          <cell r="B317">
            <v>318</v>
          </cell>
          <cell r="C317" t="str">
            <v>ProdTrans</v>
          </cell>
          <cell r="D317" t="str">
            <v xml:space="preserve">336.00 0318         </v>
          </cell>
          <cell r="E317">
            <v>336</v>
          </cell>
          <cell r="F317" t="str">
            <v>Roads, Railroads and Bridges</v>
          </cell>
          <cell r="G317"/>
          <cell r="H317">
            <v>70754.91</v>
          </cell>
          <cell r="I317"/>
          <cell r="J317">
            <v>-127.91</v>
          </cell>
          <cell r="K317"/>
          <cell r="L317">
            <v>70627</v>
          </cell>
          <cell r="M317"/>
          <cell r="N317">
            <v>-129.74</v>
          </cell>
          <cell r="O317"/>
          <cell r="P317">
            <v>70497.259999999995</v>
          </cell>
          <cell r="Q317"/>
          <cell r="R317">
            <v>7613</v>
          </cell>
          <cell r="S317"/>
          <cell r="T317">
            <v>2.1213683783486301</v>
          </cell>
          <cell r="U317"/>
          <cell r="V317">
            <v>1500</v>
          </cell>
          <cell r="W317"/>
          <cell r="X317">
            <v>-127.91</v>
          </cell>
          <cell r="Y317"/>
          <cell r="Z317">
            <v>-40</v>
          </cell>
          <cell r="AA317"/>
          <cell r="AB317">
            <v>-51.163999999999994</v>
          </cell>
          <cell r="AC317"/>
          <cell r="AD317">
            <v>8933.9259999999995</v>
          </cell>
          <cell r="AE317"/>
          <cell r="AF317">
            <v>2.1213683783486301</v>
          </cell>
          <cell r="AG317"/>
          <cell r="AH317">
            <v>1497</v>
          </cell>
          <cell r="AI317"/>
          <cell r="AJ317">
            <v>-129.74</v>
          </cell>
          <cell r="AK317"/>
          <cell r="AL317">
            <v>-40</v>
          </cell>
          <cell r="AM317"/>
          <cell r="AN317">
            <v>-51.896000000000001</v>
          </cell>
          <cell r="AO317"/>
          <cell r="AP317">
            <v>10249.289999999999</v>
          </cell>
        </row>
        <row r="318">
          <cell r="A318">
            <v>0</v>
          </cell>
          <cell r="B318"/>
          <cell r="C318"/>
          <cell r="D318"/>
          <cell r="E318"/>
          <cell r="F318" t="str">
            <v>TOTAL PIONEER</v>
          </cell>
          <cell r="G318"/>
          <cell r="H318">
            <v>10975904.24</v>
          </cell>
          <cell r="I318"/>
          <cell r="J318">
            <v>-25978.78</v>
          </cell>
          <cell r="K318"/>
          <cell r="L318">
            <v>10949925.460000001</v>
          </cell>
          <cell r="M318"/>
          <cell r="N318">
            <v>-26572.899999999998</v>
          </cell>
          <cell r="O318"/>
          <cell r="P318">
            <v>10923352.559999999</v>
          </cell>
          <cell r="Q318"/>
          <cell r="R318">
            <v>4824744</v>
          </cell>
          <cell r="S318"/>
          <cell r="T318"/>
          <cell r="U318"/>
          <cell r="V318">
            <v>268924</v>
          </cell>
          <cell r="W318"/>
          <cell r="X318">
            <v>-25978.78</v>
          </cell>
          <cell r="Y318"/>
          <cell r="Z318"/>
          <cell r="AA318"/>
          <cell r="AB318">
            <v>-9386.7200000000012</v>
          </cell>
          <cell r="AC318"/>
          <cell r="AD318">
            <v>5058302.5</v>
          </cell>
          <cell r="AE318"/>
          <cell r="AF318"/>
          <cell r="AG318"/>
          <cell r="AH318">
            <v>268273</v>
          </cell>
          <cell r="AI318"/>
          <cell r="AJ318">
            <v>-26572.899999999998</v>
          </cell>
          <cell r="AK318"/>
          <cell r="AL318"/>
          <cell r="AM318"/>
          <cell r="AN318">
            <v>-9605.0619999999999</v>
          </cell>
          <cell r="AO318"/>
          <cell r="AP318">
            <v>5290397.5380000006</v>
          </cell>
        </row>
        <row r="319">
          <cell r="A319">
            <v>0</v>
          </cell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/>
          <cell r="Z319"/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  <cell r="AK319"/>
          <cell r="AL319"/>
          <cell r="AM319"/>
          <cell r="AN319"/>
          <cell r="AO319"/>
          <cell r="AP319"/>
        </row>
        <row r="320">
          <cell r="A320">
            <v>0</v>
          </cell>
          <cell r="B320"/>
          <cell r="C320"/>
          <cell r="D320"/>
          <cell r="E320"/>
          <cell r="F320" t="str">
            <v>PROSPECT # 1, 2 AND 4</v>
          </cell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/>
          <cell r="Z320"/>
          <cell r="AA320"/>
          <cell r="AB320"/>
          <cell r="AC320"/>
          <cell r="AD320"/>
          <cell r="AE320"/>
          <cell r="AF320"/>
          <cell r="AG320"/>
          <cell r="AH320"/>
          <cell r="AI320"/>
          <cell r="AJ320"/>
          <cell r="AK320"/>
          <cell r="AL320"/>
          <cell r="AM320"/>
          <cell r="AN320"/>
          <cell r="AO320"/>
          <cell r="AP320"/>
        </row>
        <row r="321">
          <cell r="A321" t="str">
            <v xml:space="preserve">330.20 0319         </v>
          </cell>
          <cell r="B321">
            <v>319</v>
          </cell>
          <cell r="C321" t="str">
            <v>ProdTrans</v>
          </cell>
          <cell r="D321" t="str">
            <v xml:space="preserve">330.20 0319         </v>
          </cell>
          <cell r="E321">
            <v>330.2</v>
          </cell>
          <cell r="F321" t="str">
            <v>Land Rights</v>
          </cell>
          <cell r="G321"/>
          <cell r="H321">
            <v>3711.84</v>
          </cell>
          <cell r="I321"/>
          <cell r="J321">
            <v>0</v>
          </cell>
          <cell r="K321"/>
          <cell r="L321">
            <v>3711.84</v>
          </cell>
          <cell r="M321"/>
          <cell r="N321">
            <v>0</v>
          </cell>
          <cell r="O321"/>
          <cell r="P321">
            <v>3711.84</v>
          </cell>
          <cell r="Q321"/>
          <cell r="R321">
            <v>1659</v>
          </cell>
          <cell r="S321"/>
          <cell r="T321">
            <v>2.0960789766407117</v>
          </cell>
          <cell r="U321"/>
          <cell r="V321">
            <v>78</v>
          </cell>
          <cell r="W321"/>
          <cell r="X321">
            <v>0</v>
          </cell>
          <cell r="Y321"/>
          <cell r="Z321">
            <v>0</v>
          </cell>
          <cell r="AA321"/>
          <cell r="AB321">
            <v>0</v>
          </cell>
          <cell r="AC321"/>
          <cell r="AD321">
            <v>1737</v>
          </cell>
          <cell r="AE321"/>
          <cell r="AF321">
            <v>2.0960789766407117</v>
          </cell>
          <cell r="AG321"/>
          <cell r="AH321">
            <v>78</v>
          </cell>
          <cell r="AI321"/>
          <cell r="AJ321">
            <v>0</v>
          </cell>
          <cell r="AK321"/>
          <cell r="AL321">
            <v>0</v>
          </cell>
          <cell r="AM321"/>
          <cell r="AN321">
            <v>0</v>
          </cell>
          <cell r="AO321"/>
          <cell r="AP321">
            <v>1815</v>
          </cell>
        </row>
        <row r="322">
          <cell r="A322" t="str">
            <v xml:space="preserve">330.40 0319         </v>
          </cell>
          <cell r="B322">
            <v>319</v>
          </cell>
          <cell r="C322" t="str">
            <v>ProdTrans</v>
          </cell>
          <cell r="D322" t="str">
            <v xml:space="preserve">330.40 0319         </v>
          </cell>
          <cell r="E322">
            <v>330.4</v>
          </cell>
          <cell r="F322" t="str">
            <v>Flood Rights</v>
          </cell>
          <cell r="G322"/>
          <cell r="H322">
            <v>3166.96</v>
          </cell>
          <cell r="I322"/>
          <cell r="J322">
            <v>0</v>
          </cell>
          <cell r="K322"/>
          <cell r="L322">
            <v>3166.96</v>
          </cell>
          <cell r="M322"/>
          <cell r="N322">
            <v>0</v>
          </cell>
          <cell r="O322"/>
          <cell r="P322">
            <v>3166.96</v>
          </cell>
          <cell r="Q322"/>
          <cell r="R322">
            <v>1988</v>
          </cell>
          <cell r="S322"/>
          <cell r="T322">
            <v>1.7478635525632276</v>
          </cell>
          <cell r="U322"/>
          <cell r="V322">
            <v>55</v>
          </cell>
          <cell r="W322"/>
          <cell r="X322">
            <v>0</v>
          </cell>
          <cell r="Y322"/>
          <cell r="Z322">
            <v>0</v>
          </cell>
          <cell r="AA322"/>
          <cell r="AB322">
            <v>0</v>
          </cell>
          <cell r="AC322"/>
          <cell r="AD322">
            <v>2043</v>
          </cell>
          <cell r="AE322"/>
          <cell r="AF322">
            <v>1.7478635525632276</v>
          </cell>
          <cell r="AG322"/>
          <cell r="AH322">
            <v>55</v>
          </cell>
          <cell r="AI322"/>
          <cell r="AJ322">
            <v>0</v>
          </cell>
          <cell r="AK322"/>
          <cell r="AL322">
            <v>0</v>
          </cell>
          <cell r="AM322"/>
          <cell r="AN322">
            <v>0</v>
          </cell>
          <cell r="AO322"/>
          <cell r="AP322">
            <v>2098</v>
          </cell>
        </row>
        <row r="323">
          <cell r="A323" t="str">
            <v xml:space="preserve">331.00 0319         </v>
          </cell>
          <cell r="B323">
            <v>319</v>
          </cell>
          <cell r="C323" t="str">
            <v>ProdTrans</v>
          </cell>
          <cell r="D323" t="str">
            <v xml:space="preserve">331.00 0319         </v>
          </cell>
          <cell r="E323">
            <v>331</v>
          </cell>
          <cell r="F323" t="str">
            <v>Structures and Improvements</v>
          </cell>
          <cell r="G323"/>
          <cell r="H323">
            <v>3310521.34</v>
          </cell>
          <cell r="I323"/>
          <cell r="J323">
            <v>-8380.3099999999977</v>
          </cell>
          <cell r="K323"/>
          <cell r="L323">
            <v>3302141.03</v>
          </cell>
          <cell r="M323"/>
          <cell r="N323">
            <v>-8501.5000000000018</v>
          </cell>
          <cell r="O323"/>
          <cell r="P323">
            <v>3293639.53</v>
          </cell>
          <cell r="Q323"/>
          <cell r="R323">
            <v>1043997</v>
          </cell>
          <cell r="S323"/>
          <cell r="T323">
            <v>2.4569130404844972</v>
          </cell>
          <cell r="U323"/>
          <cell r="V323">
            <v>81234</v>
          </cell>
          <cell r="W323"/>
          <cell r="X323">
            <v>-8380.3099999999977</v>
          </cell>
          <cell r="Y323"/>
          <cell r="Z323">
            <v>-40</v>
          </cell>
          <cell r="AA323"/>
          <cell r="AB323">
            <v>-3352.1239999999989</v>
          </cell>
          <cell r="AC323"/>
          <cell r="AD323">
            <v>1113498.5659999999</v>
          </cell>
          <cell r="AE323"/>
          <cell r="AF323">
            <v>2.4569130404844972</v>
          </cell>
          <cell r="AG323"/>
          <cell r="AH323">
            <v>81026</v>
          </cell>
          <cell r="AI323"/>
          <cell r="AJ323">
            <v>-8501.5000000000018</v>
          </cell>
          <cell r="AK323"/>
          <cell r="AL323">
            <v>-40</v>
          </cell>
          <cell r="AM323"/>
          <cell r="AN323">
            <v>-3400.6000000000004</v>
          </cell>
          <cell r="AO323"/>
          <cell r="AP323">
            <v>1182622.4659999998</v>
          </cell>
        </row>
        <row r="324">
          <cell r="A324" t="str">
            <v xml:space="preserve">332.00 0319         </v>
          </cell>
          <cell r="B324">
            <v>319</v>
          </cell>
          <cell r="C324" t="str">
            <v>ProdTrans</v>
          </cell>
          <cell r="D324" t="str">
            <v xml:space="preserve">332.00 0319         </v>
          </cell>
          <cell r="E324">
            <v>332</v>
          </cell>
          <cell r="F324" t="str">
            <v>Reservoirs, Dams and Waterways</v>
          </cell>
          <cell r="G324"/>
          <cell r="H324">
            <v>26162163.710000001</v>
          </cell>
          <cell r="I324"/>
          <cell r="J324">
            <v>-34205.469999999994</v>
          </cell>
          <cell r="K324"/>
          <cell r="L324">
            <v>26127958.240000002</v>
          </cell>
          <cell r="M324"/>
          <cell r="N324">
            <v>-35054.78</v>
          </cell>
          <cell r="O324"/>
          <cell r="P324">
            <v>26092903.460000001</v>
          </cell>
          <cell r="Q324"/>
          <cell r="R324">
            <v>6116126</v>
          </cell>
          <cell r="S324"/>
          <cell r="T324">
            <v>2.8777293805626458</v>
          </cell>
          <cell r="U324"/>
          <cell r="V324">
            <v>752384</v>
          </cell>
          <cell r="W324"/>
          <cell r="X324">
            <v>-34205.469999999994</v>
          </cell>
          <cell r="Y324"/>
          <cell r="Z324">
            <v>-40</v>
          </cell>
          <cell r="AA324"/>
          <cell r="AB324">
            <v>-13682.187999999998</v>
          </cell>
          <cell r="AC324"/>
          <cell r="AD324">
            <v>6820622.3420000002</v>
          </cell>
          <cell r="AE324"/>
          <cell r="AF324">
            <v>2.8777293805626458</v>
          </cell>
          <cell r="AG324"/>
          <cell r="AH324">
            <v>751388</v>
          </cell>
          <cell r="AI324"/>
          <cell r="AJ324">
            <v>-35054.78</v>
          </cell>
          <cell r="AK324"/>
          <cell r="AL324">
            <v>-40</v>
          </cell>
          <cell r="AM324"/>
          <cell r="AN324">
            <v>-14021.912</v>
          </cell>
          <cell r="AO324"/>
          <cell r="AP324">
            <v>7522933.6500000004</v>
          </cell>
        </row>
        <row r="325">
          <cell r="A325" t="str">
            <v xml:space="preserve">333.00 0319         </v>
          </cell>
          <cell r="B325">
            <v>319</v>
          </cell>
          <cell r="C325" t="str">
            <v>ProdTrans</v>
          </cell>
          <cell r="D325" t="str">
            <v xml:space="preserve">333.00 0319         </v>
          </cell>
          <cell r="E325">
            <v>333</v>
          </cell>
          <cell r="F325" t="str">
            <v>Waterwheels, Turbines and Generators</v>
          </cell>
          <cell r="G325"/>
          <cell r="H325">
            <v>3898861.56</v>
          </cell>
          <cell r="I325"/>
          <cell r="J325">
            <v>-11654.239999999996</v>
          </cell>
          <cell r="K325"/>
          <cell r="L325">
            <v>3887207.32</v>
          </cell>
          <cell r="M325"/>
          <cell r="N325">
            <v>-11973.989999999998</v>
          </cell>
          <cell r="O325"/>
          <cell r="P325">
            <v>3875233.3299999996</v>
          </cell>
          <cell r="Q325"/>
          <cell r="R325">
            <v>916508</v>
          </cell>
          <cell r="S325"/>
          <cell r="T325">
            <v>2.4463134205680439</v>
          </cell>
          <cell r="U325"/>
          <cell r="V325">
            <v>95236</v>
          </cell>
          <cell r="W325"/>
          <cell r="X325">
            <v>-11654.239999999996</v>
          </cell>
          <cell r="Y325"/>
          <cell r="Z325">
            <v>-40</v>
          </cell>
          <cell r="AA325"/>
          <cell r="AB325">
            <v>-4661.695999999999</v>
          </cell>
          <cell r="AC325"/>
          <cell r="AD325">
            <v>995428.06400000001</v>
          </cell>
          <cell r="AE325"/>
          <cell r="AF325">
            <v>2.4463134205680439</v>
          </cell>
          <cell r="AG325"/>
          <cell r="AH325">
            <v>94947</v>
          </cell>
          <cell r="AI325"/>
          <cell r="AJ325">
            <v>-11973.989999999998</v>
          </cell>
          <cell r="AK325"/>
          <cell r="AL325">
            <v>-40</v>
          </cell>
          <cell r="AM325"/>
          <cell r="AN325">
            <v>-4789.5959999999995</v>
          </cell>
          <cell r="AO325"/>
          <cell r="AP325">
            <v>1073611.4780000001</v>
          </cell>
        </row>
        <row r="326">
          <cell r="A326" t="str">
            <v xml:space="preserve">334.00 0319         </v>
          </cell>
          <cell r="B326">
            <v>319</v>
          </cell>
          <cell r="C326" t="str">
            <v>ProdTrans</v>
          </cell>
          <cell r="D326" t="str">
            <v xml:space="preserve">334.00 0319         </v>
          </cell>
          <cell r="E326">
            <v>334</v>
          </cell>
          <cell r="F326" t="str">
            <v>Accessory Electric Equipment</v>
          </cell>
          <cell r="G326"/>
          <cell r="H326">
            <v>2177999.46</v>
          </cell>
          <cell r="I326"/>
          <cell r="J326">
            <v>-16466.739999999998</v>
          </cell>
          <cell r="K326"/>
          <cell r="L326">
            <v>2161532.7199999997</v>
          </cell>
          <cell r="M326"/>
          <cell r="N326">
            <v>-17141.849999999999</v>
          </cell>
          <cell r="O326"/>
          <cell r="P326">
            <v>2144390.8699999996</v>
          </cell>
          <cell r="Q326"/>
          <cell r="R326">
            <v>573906</v>
          </cell>
          <cell r="S326"/>
          <cell r="T326">
            <v>2.9371080753471248</v>
          </cell>
          <cell r="U326"/>
          <cell r="V326">
            <v>63728</v>
          </cell>
          <cell r="W326"/>
          <cell r="X326">
            <v>-16466.739999999998</v>
          </cell>
          <cell r="Y326"/>
          <cell r="Z326">
            <v>-20</v>
          </cell>
          <cell r="AA326"/>
          <cell r="AB326">
            <v>-3293.3479999999995</v>
          </cell>
          <cell r="AC326"/>
          <cell r="AD326">
            <v>617873.91200000001</v>
          </cell>
          <cell r="AE326"/>
          <cell r="AF326">
            <v>2.9371080753471248</v>
          </cell>
          <cell r="AG326"/>
          <cell r="AH326">
            <v>63235</v>
          </cell>
          <cell r="AI326"/>
          <cell r="AJ326">
            <v>-17141.849999999999</v>
          </cell>
          <cell r="AK326"/>
          <cell r="AL326">
            <v>-20</v>
          </cell>
          <cell r="AM326"/>
          <cell r="AN326">
            <v>-3428.37</v>
          </cell>
          <cell r="AO326"/>
          <cell r="AP326">
            <v>660538.69200000004</v>
          </cell>
        </row>
        <row r="327">
          <cell r="A327" t="str">
            <v xml:space="preserve">335.00 0319         </v>
          </cell>
          <cell r="B327">
            <v>319</v>
          </cell>
          <cell r="C327" t="str">
            <v>ProdTrans</v>
          </cell>
          <cell r="D327" t="str">
            <v xml:space="preserve">335.00 0319         </v>
          </cell>
          <cell r="E327">
            <v>335</v>
          </cell>
          <cell r="F327" t="str">
            <v>Miscellaneous Power Plant Equipment</v>
          </cell>
          <cell r="G327"/>
          <cell r="H327">
            <v>19027.060000000001</v>
          </cell>
          <cell r="I327"/>
          <cell r="J327">
            <v>-111.12</v>
          </cell>
          <cell r="K327"/>
          <cell r="L327">
            <v>18915.940000000002</v>
          </cell>
          <cell r="M327"/>
          <cell r="N327">
            <v>-111.85</v>
          </cell>
          <cell r="O327"/>
          <cell r="P327">
            <v>18804.090000000004</v>
          </cell>
          <cell r="Q327"/>
          <cell r="R327">
            <v>4930</v>
          </cell>
          <cell r="S327"/>
          <cell r="T327">
            <v>3.3746786111314298</v>
          </cell>
          <cell r="U327"/>
          <cell r="V327">
            <v>640</v>
          </cell>
          <cell r="W327"/>
          <cell r="X327">
            <v>-111.12</v>
          </cell>
          <cell r="Y327"/>
          <cell r="Z327">
            <v>-10</v>
          </cell>
          <cell r="AA327"/>
          <cell r="AB327">
            <v>-11.112</v>
          </cell>
          <cell r="AC327"/>
          <cell r="AD327">
            <v>5447.768</v>
          </cell>
          <cell r="AE327"/>
          <cell r="AF327">
            <v>3.3746786111314298</v>
          </cell>
          <cell r="AG327"/>
          <cell r="AH327">
            <v>636</v>
          </cell>
          <cell r="AI327"/>
          <cell r="AJ327">
            <v>-111.85</v>
          </cell>
          <cell r="AK327"/>
          <cell r="AL327">
            <v>-10</v>
          </cell>
          <cell r="AM327"/>
          <cell r="AN327">
            <v>-11.185</v>
          </cell>
          <cell r="AO327"/>
          <cell r="AP327">
            <v>5960.7329999999993</v>
          </cell>
        </row>
        <row r="328">
          <cell r="A328" t="str">
            <v xml:space="preserve">336.00 0319         </v>
          </cell>
          <cell r="B328">
            <v>319</v>
          </cell>
          <cell r="C328" t="str">
            <v>ProdTrans</v>
          </cell>
          <cell r="D328" t="str">
            <v xml:space="preserve">336.00 0319         </v>
          </cell>
          <cell r="E328">
            <v>336</v>
          </cell>
          <cell r="F328" t="str">
            <v>Roads, Railroads and Bridges</v>
          </cell>
          <cell r="G328"/>
          <cell r="H328">
            <v>292057.63</v>
          </cell>
          <cell r="I328"/>
          <cell r="J328">
            <v>-679.28000000000009</v>
          </cell>
          <cell r="K328"/>
          <cell r="L328">
            <v>291378.34999999998</v>
          </cell>
          <cell r="M328"/>
          <cell r="N328">
            <v>-689.53</v>
          </cell>
          <cell r="O328"/>
          <cell r="P328">
            <v>290688.81999999995</v>
          </cell>
          <cell r="Q328"/>
          <cell r="R328">
            <v>87318</v>
          </cell>
          <cell r="S328"/>
          <cell r="T328">
            <v>2.3404806137303198</v>
          </cell>
          <cell r="U328"/>
          <cell r="V328">
            <v>6828</v>
          </cell>
          <cell r="W328"/>
          <cell r="X328">
            <v>-679.28000000000009</v>
          </cell>
          <cell r="Y328"/>
          <cell r="Z328">
            <v>-40</v>
          </cell>
          <cell r="AA328"/>
          <cell r="AB328">
            <v>-271.71200000000005</v>
          </cell>
          <cell r="AC328"/>
          <cell r="AD328">
            <v>93195.008000000002</v>
          </cell>
          <cell r="AE328"/>
          <cell r="AF328">
            <v>2.3404806137303198</v>
          </cell>
          <cell r="AG328"/>
          <cell r="AH328">
            <v>6812</v>
          </cell>
          <cell r="AI328"/>
          <cell r="AJ328">
            <v>-689.53</v>
          </cell>
          <cell r="AK328"/>
          <cell r="AL328">
            <v>-40</v>
          </cell>
          <cell r="AM328"/>
          <cell r="AN328">
            <v>-275.81199999999995</v>
          </cell>
          <cell r="AO328"/>
          <cell r="AP328">
            <v>99041.665999999997</v>
          </cell>
        </row>
        <row r="329">
          <cell r="A329">
            <v>0</v>
          </cell>
          <cell r="B329"/>
          <cell r="C329"/>
          <cell r="D329"/>
          <cell r="E329"/>
          <cell r="F329" t="str">
            <v>TOTAL PROSPECT # 1, 2 AND 4</v>
          </cell>
          <cell r="G329"/>
          <cell r="H329">
            <v>35867509.560000002</v>
          </cell>
          <cell r="I329"/>
          <cell r="J329">
            <v>-71497.159999999974</v>
          </cell>
          <cell r="K329"/>
          <cell r="L329">
            <v>35796012.399999999</v>
          </cell>
          <cell r="M329"/>
          <cell r="N329">
            <v>-73473.5</v>
          </cell>
          <cell r="O329"/>
          <cell r="P329">
            <v>35722538.899999999</v>
          </cell>
          <cell r="Q329"/>
          <cell r="R329">
            <v>8746432</v>
          </cell>
          <cell r="S329"/>
          <cell r="T329"/>
          <cell r="U329"/>
          <cell r="V329">
            <v>1000183</v>
          </cell>
          <cell r="W329"/>
          <cell r="X329">
            <v>-71497.159999999974</v>
          </cell>
          <cell r="Y329"/>
          <cell r="Z329"/>
          <cell r="AA329"/>
          <cell r="AB329">
            <v>-25272.179999999997</v>
          </cell>
          <cell r="AC329"/>
          <cell r="AD329">
            <v>9649845.6599999983</v>
          </cell>
          <cell r="AE329"/>
          <cell r="AF329"/>
          <cell r="AG329"/>
          <cell r="AH329">
            <v>998177</v>
          </cell>
          <cell r="AI329"/>
          <cell r="AJ329">
            <v>-73473.5</v>
          </cell>
          <cell r="AK329"/>
          <cell r="AL329"/>
          <cell r="AM329"/>
          <cell r="AN329">
            <v>-25927.475000000002</v>
          </cell>
          <cell r="AO329"/>
          <cell r="AP329">
            <v>10548621.684999999</v>
          </cell>
        </row>
        <row r="330">
          <cell r="A330">
            <v>0</v>
          </cell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  <cell r="AH330"/>
          <cell r="AI330"/>
          <cell r="AJ330"/>
          <cell r="AK330"/>
          <cell r="AL330"/>
          <cell r="AM330"/>
          <cell r="AN330"/>
          <cell r="AO330"/>
          <cell r="AP330"/>
        </row>
        <row r="331">
          <cell r="A331">
            <v>0</v>
          </cell>
          <cell r="B331"/>
          <cell r="C331"/>
          <cell r="D331"/>
          <cell r="E331"/>
          <cell r="F331" t="str">
            <v>PROSPECT #3</v>
          </cell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/>
          <cell r="Z331"/>
          <cell r="AA331"/>
          <cell r="AB331"/>
          <cell r="AC331"/>
          <cell r="AD331"/>
          <cell r="AE331"/>
          <cell r="AF331"/>
          <cell r="AG331"/>
          <cell r="AH331"/>
          <cell r="AI331"/>
          <cell r="AJ331"/>
          <cell r="AK331"/>
          <cell r="AL331"/>
          <cell r="AM331"/>
          <cell r="AN331"/>
          <cell r="AO331"/>
          <cell r="AP331"/>
        </row>
        <row r="332">
          <cell r="A332" t="str">
            <v xml:space="preserve">331.00 0320         </v>
          </cell>
          <cell r="B332">
            <v>320</v>
          </cell>
          <cell r="C332" t="str">
            <v>ProdTrans</v>
          </cell>
          <cell r="D332" t="str">
            <v xml:space="preserve">331.00 0320         </v>
          </cell>
          <cell r="E332">
            <v>331</v>
          </cell>
          <cell r="F332" t="str">
            <v>Structures and Improvements</v>
          </cell>
          <cell r="G332"/>
          <cell r="H332">
            <v>333844.78000000003</v>
          </cell>
          <cell r="I332"/>
          <cell r="J332">
            <v>-915.82</v>
          </cell>
          <cell r="K332"/>
          <cell r="L332">
            <v>332928.96000000002</v>
          </cell>
          <cell r="M332"/>
          <cell r="N332">
            <v>-929.54</v>
          </cell>
          <cell r="O332"/>
          <cell r="P332">
            <v>331999.42000000004</v>
          </cell>
          <cell r="Q332"/>
          <cell r="R332">
            <v>219953</v>
          </cell>
          <cell r="S332"/>
          <cell r="T332">
            <v>3.6873975888980608</v>
          </cell>
          <cell r="U332"/>
          <cell r="V332">
            <v>12293</v>
          </cell>
          <cell r="W332"/>
          <cell r="X332">
            <v>-915.82</v>
          </cell>
          <cell r="Y332"/>
          <cell r="Z332">
            <v>-40</v>
          </cell>
          <cell r="AA332"/>
          <cell r="AB332">
            <v>-366.32800000000003</v>
          </cell>
          <cell r="AC332"/>
          <cell r="AD332">
            <v>230963.85199999998</v>
          </cell>
          <cell r="AE332"/>
          <cell r="AF332">
            <v>3.6873975888980608</v>
          </cell>
          <cell r="AG332"/>
          <cell r="AH332">
            <v>12259</v>
          </cell>
          <cell r="AI332"/>
          <cell r="AJ332">
            <v>-929.54</v>
          </cell>
          <cell r="AK332"/>
          <cell r="AL332">
            <v>-40</v>
          </cell>
          <cell r="AM332"/>
          <cell r="AN332">
            <v>-371.81599999999997</v>
          </cell>
          <cell r="AO332"/>
          <cell r="AP332">
            <v>241921.49599999998</v>
          </cell>
        </row>
        <row r="333">
          <cell r="A333" t="str">
            <v xml:space="preserve">332.00 0320         </v>
          </cell>
          <cell r="B333">
            <v>320</v>
          </cell>
          <cell r="C333" t="str">
            <v>ProdTrans</v>
          </cell>
          <cell r="D333" t="str">
            <v xml:space="preserve">332.00 0320         </v>
          </cell>
          <cell r="E333">
            <v>332</v>
          </cell>
          <cell r="F333" t="str">
            <v>Reservoirs, Dams and Waterways</v>
          </cell>
          <cell r="G333"/>
          <cell r="H333">
            <v>4227698.95</v>
          </cell>
          <cell r="I333"/>
          <cell r="J333">
            <v>-8432.2999999999993</v>
          </cell>
          <cell r="K333"/>
          <cell r="L333">
            <v>4219266.6500000004</v>
          </cell>
          <cell r="M333"/>
          <cell r="N333">
            <v>-8621.7000000000007</v>
          </cell>
          <cell r="O333"/>
          <cell r="P333">
            <v>4210644.95</v>
          </cell>
          <cell r="Q333"/>
          <cell r="R333">
            <v>3012197</v>
          </cell>
          <cell r="S333"/>
          <cell r="T333">
            <v>4.1672952092700637</v>
          </cell>
          <cell r="U333"/>
          <cell r="V333">
            <v>176005</v>
          </cell>
          <cell r="W333"/>
          <cell r="X333">
            <v>-8432.2999999999993</v>
          </cell>
          <cell r="Y333"/>
          <cell r="Z333">
            <v>-40</v>
          </cell>
          <cell r="AA333"/>
          <cell r="AB333">
            <v>-3372.92</v>
          </cell>
          <cell r="AC333"/>
          <cell r="AD333">
            <v>3176396.7800000003</v>
          </cell>
          <cell r="AE333"/>
          <cell r="AF333">
            <v>4.1672952092700637</v>
          </cell>
          <cell r="AG333"/>
          <cell r="AH333">
            <v>175650</v>
          </cell>
          <cell r="AI333"/>
          <cell r="AJ333">
            <v>-8621.7000000000007</v>
          </cell>
          <cell r="AK333"/>
          <cell r="AL333">
            <v>-40</v>
          </cell>
          <cell r="AM333"/>
          <cell r="AN333">
            <v>-3448.68</v>
          </cell>
          <cell r="AO333"/>
          <cell r="AP333">
            <v>3339976.4</v>
          </cell>
        </row>
        <row r="334">
          <cell r="A334" t="str">
            <v xml:space="preserve">333.00 0320         </v>
          </cell>
          <cell r="B334">
            <v>320</v>
          </cell>
          <cell r="C334" t="str">
            <v>ProdTrans</v>
          </cell>
          <cell r="D334" t="str">
            <v xml:space="preserve">333.00 0320         </v>
          </cell>
          <cell r="E334">
            <v>333</v>
          </cell>
          <cell r="F334" t="str">
            <v>Waterwheels, Turbines and Generators</v>
          </cell>
          <cell r="G334"/>
          <cell r="H334">
            <v>1808818.99</v>
          </cell>
          <cell r="I334"/>
          <cell r="J334">
            <v>-4789.8100000000004</v>
          </cell>
          <cell r="K334"/>
          <cell r="L334">
            <v>1804029.18</v>
          </cell>
          <cell r="M334"/>
          <cell r="N334">
            <v>-5016.3700000000008</v>
          </cell>
          <cell r="O334"/>
          <cell r="P334">
            <v>1799012.8099999998</v>
          </cell>
          <cell r="Q334"/>
          <cell r="R334">
            <v>1207312</v>
          </cell>
          <cell r="S334"/>
          <cell r="T334">
            <v>5.0006939149485348</v>
          </cell>
          <cell r="U334"/>
          <cell r="V334">
            <v>90334</v>
          </cell>
          <cell r="W334"/>
          <cell r="X334">
            <v>-4789.8100000000004</v>
          </cell>
          <cell r="Y334"/>
          <cell r="Z334">
            <v>-40</v>
          </cell>
          <cell r="AA334"/>
          <cell r="AB334">
            <v>-1915.9240000000002</v>
          </cell>
          <cell r="AC334"/>
          <cell r="AD334">
            <v>1290940.2659999998</v>
          </cell>
          <cell r="AE334"/>
          <cell r="AF334">
            <v>5.0006939149485348</v>
          </cell>
          <cell r="AG334"/>
          <cell r="AH334">
            <v>90089</v>
          </cell>
          <cell r="AI334"/>
          <cell r="AJ334">
            <v>-5016.3700000000008</v>
          </cell>
          <cell r="AK334"/>
          <cell r="AL334">
            <v>-40</v>
          </cell>
          <cell r="AM334"/>
          <cell r="AN334">
            <v>-2006.5480000000005</v>
          </cell>
          <cell r="AO334"/>
          <cell r="AP334">
            <v>1374006.3479999998</v>
          </cell>
        </row>
        <row r="335">
          <cell r="A335" t="str">
            <v xml:space="preserve">334.00 0320         </v>
          </cell>
          <cell r="B335">
            <v>320</v>
          </cell>
          <cell r="C335" t="str">
            <v>ProdTrans</v>
          </cell>
          <cell r="D335" t="str">
            <v xml:space="preserve">334.00 0320         </v>
          </cell>
          <cell r="E335">
            <v>334</v>
          </cell>
          <cell r="F335" t="str">
            <v>Accessory Electric Equipment</v>
          </cell>
          <cell r="G335"/>
          <cell r="H335">
            <v>477082.18</v>
          </cell>
          <cell r="I335"/>
          <cell r="J335">
            <v>-4276.26</v>
          </cell>
          <cell r="K335"/>
          <cell r="L335">
            <v>472805.92</v>
          </cell>
          <cell r="M335"/>
          <cell r="N335">
            <v>-4342.25</v>
          </cell>
          <cell r="O335"/>
          <cell r="P335">
            <v>468463.67</v>
          </cell>
          <cell r="Q335"/>
          <cell r="R335">
            <v>315765</v>
          </cell>
          <cell r="S335"/>
          <cell r="T335">
            <v>5.0352227957525528</v>
          </cell>
          <cell r="U335"/>
          <cell r="V335">
            <v>23914</v>
          </cell>
          <cell r="W335"/>
          <cell r="X335">
            <v>-4276.26</v>
          </cell>
          <cell r="Y335"/>
          <cell r="Z335">
            <v>-20</v>
          </cell>
          <cell r="AA335"/>
          <cell r="AB335">
            <v>-855.25200000000007</v>
          </cell>
          <cell r="AC335"/>
          <cell r="AD335">
            <v>334547.48800000001</v>
          </cell>
          <cell r="AE335"/>
          <cell r="AF335">
            <v>5.0352227957525528</v>
          </cell>
          <cell r="AG335"/>
          <cell r="AH335">
            <v>23698</v>
          </cell>
          <cell r="AI335"/>
          <cell r="AJ335">
            <v>-4342.25</v>
          </cell>
          <cell r="AK335"/>
          <cell r="AL335">
            <v>-20</v>
          </cell>
          <cell r="AM335"/>
          <cell r="AN335">
            <v>-868.45</v>
          </cell>
          <cell r="AO335"/>
          <cell r="AP335">
            <v>353034.788</v>
          </cell>
        </row>
        <row r="336">
          <cell r="A336" t="str">
            <v xml:space="preserve">335.00 0320         </v>
          </cell>
          <cell r="B336">
            <v>320</v>
          </cell>
          <cell r="C336" t="str">
            <v>ProdTrans</v>
          </cell>
          <cell r="D336" t="str">
            <v xml:space="preserve">335.00 0320         </v>
          </cell>
          <cell r="E336">
            <v>335</v>
          </cell>
          <cell r="F336" t="str">
            <v>Miscellaneous Power Plant Equipment</v>
          </cell>
          <cell r="G336"/>
          <cell r="H336">
            <v>71749.509999999995</v>
          </cell>
          <cell r="I336"/>
          <cell r="J336">
            <v>-497.6</v>
          </cell>
          <cell r="K336"/>
          <cell r="L336">
            <v>71251.909999999989</v>
          </cell>
          <cell r="M336"/>
          <cell r="N336">
            <v>-499.94999999999993</v>
          </cell>
          <cell r="O336"/>
          <cell r="P336">
            <v>70751.959999999992</v>
          </cell>
          <cell r="Q336"/>
          <cell r="R336">
            <v>50472</v>
          </cell>
          <cell r="S336"/>
          <cell r="T336">
            <v>4.6891780102507932</v>
          </cell>
          <cell r="U336"/>
          <cell r="V336">
            <v>3353</v>
          </cell>
          <cell r="W336"/>
          <cell r="X336">
            <v>-497.6</v>
          </cell>
          <cell r="Y336"/>
          <cell r="Z336">
            <v>-10</v>
          </cell>
          <cell r="AA336"/>
          <cell r="AB336">
            <v>-49.76</v>
          </cell>
          <cell r="AC336"/>
          <cell r="AD336">
            <v>53277.64</v>
          </cell>
          <cell r="AE336"/>
          <cell r="AF336">
            <v>4.6891780102507932</v>
          </cell>
          <cell r="AG336"/>
          <cell r="AH336">
            <v>3329</v>
          </cell>
          <cell r="AI336"/>
          <cell r="AJ336">
            <v>-499.94999999999993</v>
          </cell>
          <cell r="AK336"/>
          <cell r="AL336">
            <v>-10</v>
          </cell>
          <cell r="AM336"/>
          <cell r="AN336">
            <v>-49.99499999999999</v>
          </cell>
          <cell r="AO336"/>
          <cell r="AP336">
            <v>56056.695</v>
          </cell>
        </row>
        <row r="337">
          <cell r="A337" t="str">
            <v xml:space="preserve">336.00 0320         </v>
          </cell>
          <cell r="B337">
            <v>320</v>
          </cell>
          <cell r="C337" t="str">
            <v>ProdTrans</v>
          </cell>
          <cell r="D337" t="str">
            <v xml:space="preserve">336.00 0320         </v>
          </cell>
          <cell r="E337">
            <v>336</v>
          </cell>
          <cell r="F337" t="str">
            <v>Roads, Railroads and Bridges</v>
          </cell>
          <cell r="G337"/>
          <cell r="H337">
            <v>59360.36</v>
          </cell>
          <cell r="I337"/>
          <cell r="J337">
            <v>-215.70999999999998</v>
          </cell>
          <cell r="K337"/>
          <cell r="L337">
            <v>59144.65</v>
          </cell>
          <cell r="M337"/>
          <cell r="N337">
            <v>-218.82999999999998</v>
          </cell>
          <cell r="O337"/>
          <cell r="P337">
            <v>58925.82</v>
          </cell>
          <cell r="Q337"/>
          <cell r="R337">
            <v>46897</v>
          </cell>
          <cell r="S337"/>
          <cell r="T337">
            <v>3.068823713707761</v>
          </cell>
          <cell r="U337"/>
          <cell r="V337">
            <v>1818</v>
          </cell>
          <cell r="W337"/>
          <cell r="X337">
            <v>-215.70999999999998</v>
          </cell>
          <cell r="Y337"/>
          <cell r="Z337">
            <v>-40</v>
          </cell>
          <cell r="AA337"/>
          <cell r="AB337">
            <v>-86.283999999999992</v>
          </cell>
          <cell r="AC337"/>
          <cell r="AD337">
            <v>48413.006000000001</v>
          </cell>
          <cell r="AE337"/>
          <cell r="AF337">
            <v>3.068823713707761</v>
          </cell>
          <cell r="AG337"/>
          <cell r="AH337">
            <v>1812</v>
          </cell>
          <cell r="AI337"/>
          <cell r="AJ337">
            <v>-218.82999999999998</v>
          </cell>
          <cell r="AK337"/>
          <cell r="AL337">
            <v>-40</v>
          </cell>
          <cell r="AM337"/>
          <cell r="AN337">
            <v>-87.531999999999982</v>
          </cell>
          <cell r="AO337"/>
          <cell r="AP337">
            <v>49918.644</v>
          </cell>
        </row>
        <row r="338">
          <cell r="A338">
            <v>0</v>
          </cell>
          <cell r="B338"/>
          <cell r="C338"/>
          <cell r="D338"/>
          <cell r="E338"/>
          <cell r="F338" t="str">
            <v>TOTAL PROSPECT #3</v>
          </cell>
          <cell r="G338"/>
          <cell r="H338">
            <v>6978554.7700000005</v>
          </cell>
          <cell r="I338"/>
          <cell r="J338">
            <v>-19127.5</v>
          </cell>
          <cell r="K338"/>
          <cell r="L338">
            <v>6959427.2700000005</v>
          </cell>
          <cell r="M338"/>
          <cell r="N338">
            <v>-19628.640000000003</v>
          </cell>
          <cell r="O338"/>
          <cell r="P338">
            <v>6939798.6299999999</v>
          </cell>
          <cell r="Q338"/>
          <cell r="R338">
            <v>4852596</v>
          </cell>
          <cell r="S338"/>
          <cell r="T338"/>
          <cell r="U338"/>
          <cell r="V338">
            <v>307717</v>
          </cell>
          <cell r="W338"/>
          <cell r="X338">
            <v>-19127.5</v>
          </cell>
          <cell r="Y338"/>
          <cell r="Z338"/>
          <cell r="AA338"/>
          <cell r="AB338">
            <v>-6646.4680000000008</v>
          </cell>
          <cell r="AC338"/>
          <cell r="AD338">
            <v>5134539.0319999997</v>
          </cell>
          <cell r="AE338"/>
          <cell r="AF338"/>
          <cell r="AG338"/>
          <cell r="AH338">
            <v>306837</v>
          </cell>
          <cell r="AI338"/>
          <cell r="AJ338">
            <v>-19628.640000000003</v>
          </cell>
          <cell r="AK338"/>
          <cell r="AL338"/>
          <cell r="AM338"/>
          <cell r="AN338">
            <v>-6833.0209999999997</v>
          </cell>
          <cell r="AO338"/>
          <cell r="AP338">
            <v>5414914.3709999993</v>
          </cell>
        </row>
        <row r="339">
          <cell r="A339">
            <v>0</v>
          </cell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/>
          <cell r="Z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  <cell r="AL339"/>
          <cell r="AM339"/>
          <cell r="AN339"/>
          <cell r="AO339"/>
          <cell r="AP339"/>
        </row>
        <row r="340">
          <cell r="A340">
            <v>0</v>
          </cell>
          <cell r="B340"/>
          <cell r="C340"/>
          <cell r="D340"/>
          <cell r="E340"/>
          <cell r="F340" t="str">
            <v>SANTA CLARA</v>
          </cell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/>
          <cell r="Z340"/>
          <cell r="AA340"/>
          <cell r="AB340"/>
          <cell r="AC340"/>
          <cell r="AD340"/>
          <cell r="AE340"/>
          <cell r="AF340"/>
          <cell r="AG340"/>
          <cell r="AH340"/>
          <cell r="AI340"/>
          <cell r="AJ340"/>
          <cell r="AK340"/>
          <cell r="AL340"/>
          <cell r="AM340"/>
          <cell r="AN340"/>
          <cell r="AO340"/>
          <cell r="AP340"/>
        </row>
        <row r="341">
          <cell r="A341" t="str">
            <v xml:space="preserve">331.00 0321         </v>
          </cell>
          <cell r="B341">
            <v>321</v>
          </cell>
          <cell r="C341" t="str">
            <v>ProdTrans</v>
          </cell>
          <cell r="D341" t="str">
            <v xml:space="preserve">331.00 0321         </v>
          </cell>
          <cell r="E341">
            <v>331</v>
          </cell>
          <cell r="F341" t="str">
            <v>Structures and Improvements</v>
          </cell>
          <cell r="G341"/>
          <cell r="H341">
            <v>179622.92</v>
          </cell>
          <cell r="I341"/>
          <cell r="J341">
            <v>-496.43999999999994</v>
          </cell>
          <cell r="K341"/>
          <cell r="L341">
            <v>179126.48</v>
          </cell>
          <cell r="M341"/>
          <cell r="N341">
            <v>-503.50999999999993</v>
          </cell>
          <cell r="O341"/>
          <cell r="P341">
            <v>178622.97</v>
          </cell>
          <cell r="Q341"/>
          <cell r="R341">
            <v>107595</v>
          </cell>
          <cell r="S341"/>
          <cell r="T341">
            <v>3.2366747397230333</v>
          </cell>
          <cell r="U341"/>
          <cell r="V341">
            <v>5806</v>
          </cell>
          <cell r="W341"/>
          <cell r="X341">
            <v>-496.43999999999994</v>
          </cell>
          <cell r="Y341"/>
          <cell r="Z341">
            <v>-40</v>
          </cell>
          <cell r="AA341"/>
          <cell r="AB341">
            <v>-198.57599999999999</v>
          </cell>
          <cell r="AC341"/>
          <cell r="AD341">
            <v>112705.984</v>
          </cell>
          <cell r="AE341"/>
          <cell r="AF341">
            <v>3.2366747397230333</v>
          </cell>
          <cell r="AG341"/>
          <cell r="AH341">
            <v>5790</v>
          </cell>
          <cell r="AI341"/>
          <cell r="AJ341">
            <v>-503.50999999999993</v>
          </cell>
          <cell r="AK341"/>
          <cell r="AL341">
            <v>-40</v>
          </cell>
          <cell r="AM341"/>
          <cell r="AN341">
            <v>-201.40399999999997</v>
          </cell>
          <cell r="AO341"/>
          <cell r="AP341">
            <v>117791.07</v>
          </cell>
        </row>
        <row r="342">
          <cell r="A342" t="str">
            <v xml:space="preserve">332.00 0321         </v>
          </cell>
          <cell r="B342">
            <v>321</v>
          </cell>
          <cell r="C342" t="str">
            <v>ProdTrans</v>
          </cell>
          <cell r="D342" t="str">
            <v xml:space="preserve">332.00 0321         </v>
          </cell>
          <cell r="E342">
            <v>332</v>
          </cell>
          <cell r="F342" t="str">
            <v>Reservoirs, Dams and Waterways</v>
          </cell>
          <cell r="G342"/>
          <cell r="H342">
            <v>1139630.56</v>
          </cell>
          <cell r="I342"/>
          <cell r="J342">
            <v>-2897.5699999999993</v>
          </cell>
          <cell r="K342"/>
          <cell r="L342">
            <v>1136732.99</v>
          </cell>
          <cell r="M342"/>
          <cell r="N342">
            <v>-2958.56</v>
          </cell>
          <cell r="O342"/>
          <cell r="P342">
            <v>1133774.43</v>
          </cell>
          <cell r="Q342"/>
          <cell r="R342">
            <v>693752</v>
          </cell>
          <cell r="S342"/>
          <cell r="T342">
            <v>3.1537986664156676</v>
          </cell>
          <cell r="U342"/>
          <cell r="V342">
            <v>35896</v>
          </cell>
          <cell r="W342"/>
          <cell r="X342">
            <v>-2897.5699999999993</v>
          </cell>
          <cell r="Y342"/>
          <cell r="Z342">
            <v>-40</v>
          </cell>
          <cell r="AA342"/>
          <cell r="AB342">
            <v>-1159.0279999999998</v>
          </cell>
          <cell r="AC342"/>
          <cell r="AD342">
            <v>725591.402</v>
          </cell>
          <cell r="AE342"/>
          <cell r="AF342">
            <v>3.1537986664156676</v>
          </cell>
          <cell r="AG342"/>
          <cell r="AH342">
            <v>35804</v>
          </cell>
          <cell r="AI342"/>
          <cell r="AJ342">
            <v>-2958.56</v>
          </cell>
          <cell r="AK342"/>
          <cell r="AL342">
            <v>-40</v>
          </cell>
          <cell r="AM342"/>
          <cell r="AN342">
            <v>-1183.424</v>
          </cell>
          <cell r="AO342"/>
          <cell r="AP342">
            <v>757253.41799999995</v>
          </cell>
        </row>
        <row r="343">
          <cell r="A343" t="str">
            <v xml:space="preserve">333.00 0321         </v>
          </cell>
          <cell r="B343">
            <v>321</v>
          </cell>
          <cell r="C343" t="str">
            <v>ProdTrans</v>
          </cell>
          <cell r="D343" t="str">
            <v xml:space="preserve">333.00 0321         </v>
          </cell>
          <cell r="E343">
            <v>333</v>
          </cell>
          <cell r="F343" t="str">
            <v>Waterwheels, Turbines and Generators</v>
          </cell>
          <cell r="G343"/>
          <cell r="H343">
            <v>464354.77</v>
          </cell>
          <cell r="I343"/>
          <cell r="J343">
            <v>-1726.46</v>
          </cell>
          <cell r="K343"/>
          <cell r="L343">
            <v>462628.31</v>
          </cell>
          <cell r="M343"/>
          <cell r="N343">
            <v>-1785.4800000000002</v>
          </cell>
          <cell r="O343"/>
          <cell r="P343">
            <v>460842.83</v>
          </cell>
          <cell r="Q343"/>
          <cell r="R343">
            <v>293532</v>
          </cell>
          <cell r="S343"/>
          <cell r="T343">
            <v>3.7982586229006743</v>
          </cell>
          <cell r="U343"/>
          <cell r="V343">
            <v>17605</v>
          </cell>
          <cell r="W343"/>
          <cell r="X343">
            <v>-1726.46</v>
          </cell>
          <cell r="Y343"/>
          <cell r="Z343">
            <v>-40</v>
          </cell>
          <cell r="AA343"/>
          <cell r="AB343">
            <v>-690.58399999999995</v>
          </cell>
          <cell r="AC343"/>
          <cell r="AD343">
            <v>308719.95600000001</v>
          </cell>
          <cell r="AE343"/>
          <cell r="AF343">
            <v>3.7982586229006743</v>
          </cell>
          <cell r="AG343"/>
          <cell r="AH343">
            <v>17538</v>
          </cell>
          <cell r="AI343"/>
          <cell r="AJ343">
            <v>-1785.4800000000002</v>
          </cell>
          <cell r="AK343"/>
          <cell r="AL343">
            <v>-40</v>
          </cell>
          <cell r="AM343"/>
          <cell r="AN343">
            <v>-714.19200000000012</v>
          </cell>
          <cell r="AO343"/>
          <cell r="AP343">
            <v>323758.28400000004</v>
          </cell>
        </row>
        <row r="344">
          <cell r="A344" t="str">
            <v xml:space="preserve">334.00 0321         </v>
          </cell>
          <cell r="B344">
            <v>321</v>
          </cell>
          <cell r="C344" t="str">
            <v>ProdTrans</v>
          </cell>
          <cell r="D344" t="str">
            <v xml:space="preserve">334.00 0321         </v>
          </cell>
          <cell r="E344">
            <v>334</v>
          </cell>
          <cell r="F344" t="str">
            <v>Accessory Electric Equipment</v>
          </cell>
          <cell r="G344"/>
          <cell r="H344">
            <v>692175.17</v>
          </cell>
          <cell r="I344"/>
          <cell r="J344">
            <v>-5786.5499999999993</v>
          </cell>
          <cell r="K344"/>
          <cell r="L344">
            <v>686388.62</v>
          </cell>
          <cell r="M344"/>
          <cell r="N344">
            <v>-5922.0099999999993</v>
          </cell>
          <cell r="O344"/>
          <cell r="P344">
            <v>680466.61</v>
          </cell>
          <cell r="Q344"/>
          <cell r="R344">
            <v>386516</v>
          </cell>
          <cell r="S344"/>
          <cell r="T344">
            <v>4.5368111393682522</v>
          </cell>
          <cell r="U344"/>
          <cell r="V344">
            <v>31271</v>
          </cell>
          <cell r="W344"/>
          <cell r="X344">
            <v>-5786.5499999999993</v>
          </cell>
          <cell r="Y344"/>
          <cell r="Z344">
            <v>-20</v>
          </cell>
          <cell r="AA344"/>
          <cell r="AB344">
            <v>-1157.31</v>
          </cell>
          <cell r="AC344"/>
          <cell r="AD344">
            <v>410843.14</v>
          </cell>
          <cell r="AE344"/>
          <cell r="AF344">
            <v>4.5368111393682522</v>
          </cell>
          <cell r="AG344"/>
          <cell r="AH344">
            <v>31006</v>
          </cell>
          <cell r="AI344"/>
          <cell r="AJ344">
            <v>-5922.0099999999993</v>
          </cell>
          <cell r="AK344"/>
          <cell r="AL344">
            <v>-20</v>
          </cell>
          <cell r="AM344"/>
          <cell r="AN344">
            <v>-1184.4019999999998</v>
          </cell>
          <cell r="AO344"/>
          <cell r="AP344">
            <v>434742.728</v>
          </cell>
        </row>
        <row r="345">
          <cell r="A345" t="str">
            <v xml:space="preserve">335.00 0321         </v>
          </cell>
          <cell r="B345">
            <v>321</v>
          </cell>
          <cell r="C345" t="str">
            <v>ProdTrans</v>
          </cell>
          <cell r="D345" t="str">
            <v xml:space="preserve">335.00 0321         </v>
          </cell>
          <cell r="E345">
            <v>335</v>
          </cell>
          <cell r="F345" t="str">
            <v>Miscellaneous Power Plant Equipment</v>
          </cell>
          <cell r="G345"/>
          <cell r="H345">
            <v>7952.48</v>
          </cell>
          <cell r="I345"/>
          <cell r="J345">
            <v>-65.81</v>
          </cell>
          <cell r="K345"/>
          <cell r="L345">
            <v>7886.6699999999992</v>
          </cell>
          <cell r="M345"/>
          <cell r="N345">
            <v>-66.02</v>
          </cell>
          <cell r="O345"/>
          <cell r="P345">
            <v>7820.6499999999987</v>
          </cell>
          <cell r="Q345"/>
          <cell r="R345">
            <v>5558</v>
          </cell>
          <cell r="S345"/>
          <cell r="T345">
            <v>3.5502650046621191</v>
          </cell>
          <cell r="U345"/>
          <cell r="V345">
            <v>281</v>
          </cell>
          <cell r="W345"/>
          <cell r="X345">
            <v>-65.81</v>
          </cell>
          <cell r="Y345"/>
          <cell r="Z345">
            <v>-10</v>
          </cell>
          <cell r="AA345"/>
          <cell r="AB345">
            <v>-6.5810000000000004</v>
          </cell>
          <cell r="AC345"/>
          <cell r="AD345">
            <v>5766.6089999999995</v>
          </cell>
          <cell r="AE345"/>
          <cell r="AF345">
            <v>3.5502650046621191</v>
          </cell>
          <cell r="AG345"/>
          <cell r="AH345">
            <v>279</v>
          </cell>
          <cell r="AI345"/>
          <cell r="AJ345">
            <v>-66.02</v>
          </cell>
          <cell r="AK345"/>
          <cell r="AL345">
            <v>-10</v>
          </cell>
          <cell r="AM345"/>
          <cell r="AN345">
            <v>-6.6019999999999994</v>
          </cell>
          <cell r="AO345"/>
          <cell r="AP345">
            <v>5972.9869999999992</v>
          </cell>
        </row>
        <row r="346">
          <cell r="A346" t="str">
            <v xml:space="preserve">336.00 0321         </v>
          </cell>
          <cell r="B346">
            <v>321</v>
          </cell>
          <cell r="C346" t="str">
            <v>ProdTrans</v>
          </cell>
          <cell r="D346" t="str">
            <v xml:space="preserve">336.00 0321         </v>
          </cell>
          <cell r="E346">
            <v>336</v>
          </cell>
          <cell r="F346" t="str">
            <v>Roads, Railroads and Bridges</v>
          </cell>
          <cell r="G346"/>
          <cell r="H346">
            <v>2720.37</v>
          </cell>
          <cell r="I346"/>
          <cell r="J346">
            <v>-18.16</v>
          </cell>
          <cell r="K346"/>
          <cell r="L346">
            <v>2702.21</v>
          </cell>
          <cell r="M346"/>
          <cell r="N346">
            <v>-18.439999999999998</v>
          </cell>
          <cell r="O346"/>
          <cell r="P346">
            <v>2683.77</v>
          </cell>
          <cell r="Q346"/>
          <cell r="R346">
            <v>2341</v>
          </cell>
          <cell r="S346"/>
          <cell r="T346">
            <v>2.2122358127674295</v>
          </cell>
          <cell r="U346"/>
          <cell r="V346">
            <v>60</v>
          </cell>
          <cell r="W346"/>
          <cell r="X346">
            <v>-18.16</v>
          </cell>
          <cell r="Y346"/>
          <cell r="Z346">
            <v>-40</v>
          </cell>
          <cell r="AA346"/>
          <cell r="AB346">
            <v>-7.2639999999999993</v>
          </cell>
          <cell r="AC346"/>
          <cell r="AD346">
            <v>2375.576</v>
          </cell>
          <cell r="AE346"/>
          <cell r="AF346">
            <v>2.2122358127674295</v>
          </cell>
          <cell r="AG346"/>
          <cell r="AH346">
            <v>60</v>
          </cell>
          <cell r="AI346"/>
          <cell r="AJ346">
            <v>-18.439999999999998</v>
          </cell>
          <cell r="AK346"/>
          <cell r="AL346">
            <v>-40</v>
          </cell>
          <cell r="AM346"/>
          <cell r="AN346">
            <v>-7.3759999999999994</v>
          </cell>
          <cell r="AO346"/>
          <cell r="AP346">
            <v>2409.7599999999998</v>
          </cell>
        </row>
        <row r="347">
          <cell r="A347">
            <v>0</v>
          </cell>
          <cell r="B347"/>
          <cell r="C347"/>
          <cell r="D347"/>
          <cell r="E347"/>
          <cell r="F347" t="str">
            <v>TOTAL SANTA CLARA</v>
          </cell>
          <cell r="G347"/>
          <cell r="H347">
            <v>2486456.27</v>
          </cell>
          <cell r="I347"/>
          <cell r="J347">
            <v>-10990.989999999998</v>
          </cell>
          <cell r="K347"/>
          <cell r="L347">
            <v>2475465.2799999998</v>
          </cell>
          <cell r="M347"/>
          <cell r="N347">
            <v>-11254.02</v>
          </cell>
          <cell r="O347"/>
          <cell r="P347">
            <v>2464211.2599999998</v>
          </cell>
          <cell r="Q347"/>
          <cell r="R347">
            <v>1489294</v>
          </cell>
          <cell r="S347"/>
          <cell r="T347"/>
          <cell r="U347"/>
          <cell r="V347">
            <v>90919</v>
          </cell>
          <cell r="W347"/>
          <cell r="X347">
            <v>-10990.989999999998</v>
          </cell>
          <cell r="Y347"/>
          <cell r="Z347"/>
          <cell r="AA347"/>
          <cell r="AB347">
            <v>-3219.3429999999998</v>
          </cell>
          <cell r="AC347"/>
          <cell r="AD347">
            <v>1566002.6669999997</v>
          </cell>
          <cell r="AE347"/>
          <cell r="AF347"/>
          <cell r="AG347"/>
          <cell r="AH347">
            <v>90477</v>
          </cell>
          <cell r="AI347"/>
          <cell r="AJ347">
            <v>-11254.02</v>
          </cell>
          <cell r="AK347"/>
          <cell r="AL347"/>
          <cell r="AM347"/>
          <cell r="AN347">
            <v>-3297.3999999999996</v>
          </cell>
          <cell r="AO347"/>
          <cell r="AP347">
            <v>1641928.247</v>
          </cell>
        </row>
        <row r="348">
          <cell r="A348">
            <v>0</v>
          </cell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  <cell r="AM348"/>
          <cell r="AN348"/>
          <cell r="AO348"/>
          <cell r="AP348"/>
        </row>
        <row r="349">
          <cell r="A349">
            <v>0</v>
          </cell>
          <cell r="B349"/>
          <cell r="C349"/>
          <cell r="D349"/>
          <cell r="E349"/>
          <cell r="F349" t="str">
            <v>STAIRS</v>
          </cell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  <cell r="AM349"/>
          <cell r="AN349"/>
          <cell r="AO349"/>
          <cell r="AP349"/>
        </row>
        <row r="350">
          <cell r="A350" t="str">
            <v xml:space="preserve">331.00 0323         </v>
          </cell>
          <cell r="B350">
            <v>323</v>
          </cell>
          <cell r="C350" t="str">
            <v>ProdTrans</v>
          </cell>
          <cell r="D350" t="str">
            <v xml:space="preserve">331.00 0323         </v>
          </cell>
          <cell r="E350">
            <v>331</v>
          </cell>
          <cell r="F350" t="str">
            <v>Structures and Improvements</v>
          </cell>
          <cell r="G350"/>
          <cell r="H350">
            <v>181021.2</v>
          </cell>
          <cell r="I350"/>
          <cell r="J350">
            <v>-663.03000000000009</v>
          </cell>
          <cell r="K350"/>
          <cell r="L350">
            <v>180358.17</v>
          </cell>
          <cell r="M350"/>
          <cell r="N350">
            <v>-670.69999999999982</v>
          </cell>
          <cell r="O350"/>
          <cell r="P350">
            <v>179687.47</v>
          </cell>
          <cell r="Q350"/>
          <cell r="R350">
            <v>107359</v>
          </cell>
          <cell r="S350"/>
          <cell r="T350">
            <v>2.3822959785597555</v>
          </cell>
          <cell r="U350"/>
          <cell r="V350">
            <v>4305</v>
          </cell>
          <cell r="W350"/>
          <cell r="X350">
            <v>-663.03000000000009</v>
          </cell>
          <cell r="Y350"/>
          <cell r="Z350">
            <v>-40</v>
          </cell>
          <cell r="AA350"/>
          <cell r="AB350">
            <v>-265.21200000000005</v>
          </cell>
          <cell r="AC350"/>
          <cell r="AD350">
            <v>110735.758</v>
          </cell>
          <cell r="AE350"/>
          <cell r="AF350">
            <v>2.3822959785597555</v>
          </cell>
          <cell r="AG350"/>
          <cell r="AH350">
            <v>4289</v>
          </cell>
          <cell r="AI350"/>
          <cell r="AJ350">
            <v>-670.69999999999982</v>
          </cell>
          <cell r="AK350"/>
          <cell r="AL350">
            <v>-40</v>
          </cell>
          <cell r="AM350"/>
          <cell r="AN350">
            <v>-268.27999999999992</v>
          </cell>
          <cell r="AO350"/>
          <cell r="AP350">
            <v>114085.77800000001</v>
          </cell>
        </row>
        <row r="351">
          <cell r="A351" t="str">
            <v xml:space="preserve">332.00 0323         </v>
          </cell>
          <cell r="B351">
            <v>323</v>
          </cell>
          <cell r="C351" t="str">
            <v>ProdTrans</v>
          </cell>
          <cell r="D351" t="str">
            <v xml:space="preserve">332.00 0323         </v>
          </cell>
          <cell r="E351">
            <v>332</v>
          </cell>
          <cell r="F351" t="str">
            <v>Reservoirs, Dams and Waterways</v>
          </cell>
          <cell r="G351"/>
          <cell r="H351">
            <v>741496.91</v>
          </cell>
          <cell r="I351"/>
          <cell r="J351">
            <v>-2020.9699999999998</v>
          </cell>
          <cell r="K351"/>
          <cell r="L351">
            <v>739475.94000000006</v>
          </cell>
          <cell r="M351"/>
          <cell r="N351">
            <v>-2052.3200000000002</v>
          </cell>
          <cell r="O351"/>
          <cell r="P351">
            <v>737423.62000000011</v>
          </cell>
          <cell r="Q351"/>
          <cell r="R351">
            <v>286792</v>
          </cell>
          <cell r="S351"/>
          <cell r="T351">
            <v>2.1093229467580783</v>
          </cell>
          <cell r="U351"/>
          <cell r="V351">
            <v>15619</v>
          </cell>
          <cell r="W351"/>
          <cell r="X351">
            <v>-2020.9699999999998</v>
          </cell>
          <cell r="Y351"/>
          <cell r="Z351">
            <v>-40</v>
          </cell>
          <cell r="AA351"/>
          <cell r="AB351">
            <v>-808.38799999999992</v>
          </cell>
          <cell r="AC351"/>
          <cell r="AD351">
            <v>299581.64200000005</v>
          </cell>
          <cell r="AE351"/>
          <cell r="AF351">
            <v>2.1093229467580783</v>
          </cell>
          <cell r="AG351"/>
          <cell r="AH351">
            <v>15576</v>
          </cell>
          <cell r="AI351"/>
          <cell r="AJ351">
            <v>-2052.3200000000002</v>
          </cell>
          <cell r="AK351"/>
          <cell r="AL351">
            <v>-40</v>
          </cell>
          <cell r="AM351"/>
          <cell r="AN351">
            <v>-820.928</v>
          </cell>
          <cell r="AO351"/>
          <cell r="AP351">
            <v>312284.39400000003</v>
          </cell>
        </row>
        <row r="352">
          <cell r="A352" t="str">
            <v xml:space="preserve">333.00 0323         </v>
          </cell>
          <cell r="B352">
            <v>323</v>
          </cell>
          <cell r="C352" t="str">
            <v>ProdTrans</v>
          </cell>
          <cell r="D352" t="str">
            <v xml:space="preserve">333.00 0323         </v>
          </cell>
          <cell r="E352">
            <v>333</v>
          </cell>
          <cell r="F352" t="str">
            <v>Waterwheels, Turbines and Generators</v>
          </cell>
          <cell r="G352"/>
          <cell r="H352">
            <v>518170.82</v>
          </cell>
          <cell r="I352"/>
          <cell r="J352">
            <v>-1869.77</v>
          </cell>
          <cell r="K352"/>
          <cell r="L352">
            <v>516301.05</v>
          </cell>
          <cell r="M352"/>
          <cell r="N352">
            <v>-1934.5</v>
          </cell>
          <cell r="O352"/>
          <cell r="P352">
            <v>514366.55</v>
          </cell>
          <cell r="Q352"/>
          <cell r="R352">
            <v>289650</v>
          </cell>
          <cell r="S352"/>
          <cell r="T352">
            <v>3.0713541951553065</v>
          </cell>
          <cell r="U352"/>
          <cell r="V352">
            <v>15886</v>
          </cell>
          <cell r="W352"/>
          <cell r="X352">
            <v>-1869.77</v>
          </cell>
          <cell r="Y352"/>
          <cell r="Z352">
            <v>-40</v>
          </cell>
          <cell r="AA352"/>
          <cell r="AB352">
            <v>-747.90800000000002</v>
          </cell>
          <cell r="AC352"/>
          <cell r="AD352">
            <v>302918.32199999999</v>
          </cell>
          <cell r="AE352"/>
          <cell r="AF352">
            <v>3.0713541951553065</v>
          </cell>
          <cell r="AG352"/>
          <cell r="AH352">
            <v>15828</v>
          </cell>
          <cell r="AI352"/>
          <cell r="AJ352">
            <v>-1934.5</v>
          </cell>
          <cell r="AK352"/>
          <cell r="AL352">
            <v>-40</v>
          </cell>
          <cell r="AM352"/>
          <cell r="AN352">
            <v>-773.8</v>
          </cell>
          <cell r="AO352"/>
          <cell r="AP352">
            <v>316038.022</v>
          </cell>
        </row>
        <row r="353">
          <cell r="A353" t="str">
            <v xml:space="preserve">334.00 0323         </v>
          </cell>
          <cell r="B353">
            <v>323</v>
          </cell>
          <cell r="C353" t="str">
            <v>ProdTrans</v>
          </cell>
          <cell r="D353" t="str">
            <v xml:space="preserve">334.00 0323         </v>
          </cell>
          <cell r="E353">
            <v>334</v>
          </cell>
          <cell r="F353" t="str">
            <v>Accessory Electric Equipment</v>
          </cell>
          <cell r="G353"/>
          <cell r="H353">
            <v>178031.46</v>
          </cell>
          <cell r="I353"/>
          <cell r="J353">
            <v>-1714.6499999999996</v>
          </cell>
          <cell r="K353"/>
          <cell r="L353">
            <v>176316.81</v>
          </cell>
          <cell r="M353"/>
          <cell r="N353">
            <v>-1740.6399999999999</v>
          </cell>
          <cell r="O353"/>
          <cell r="P353">
            <v>174576.16999999998</v>
          </cell>
          <cell r="Q353"/>
          <cell r="R353">
            <v>95941</v>
          </cell>
          <cell r="S353"/>
          <cell r="T353">
            <v>3.0653727802892528</v>
          </cell>
          <cell r="U353"/>
          <cell r="V353">
            <v>5431</v>
          </cell>
          <cell r="W353"/>
          <cell r="X353">
            <v>-1714.6499999999996</v>
          </cell>
          <cell r="Y353"/>
          <cell r="Z353">
            <v>-20</v>
          </cell>
          <cell r="AA353"/>
          <cell r="AB353">
            <v>-342.92999999999995</v>
          </cell>
          <cell r="AC353"/>
          <cell r="AD353">
            <v>99314.420000000013</v>
          </cell>
          <cell r="AE353"/>
          <cell r="AF353">
            <v>3.0653727802892528</v>
          </cell>
          <cell r="AG353"/>
          <cell r="AH353">
            <v>5378</v>
          </cell>
          <cell r="AI353"/>
          <cell r="AJ353">
            <v>-1740.6399999999999</v>
          </cell>
          <cell r="AK353"/>
          <cell r="AL353">
            <v>-20</v>
          </cell>
          <cell r="AM353"/>
          <cell r="AN353">
            <v>-348.12799999999993</v>
          </cell>
          <cell r="AO353"/>
          <cell r="AP353">
            <v>102603.65200000002</v>
          </cell>
        </row>
        <row r="354">
          <cell r="A354" t="str">
            <v xml:space="preserve">336.00 0323         </v>
          </cell>
          <cell r="B354">
            <v>323</v>
          </cell>
          <cell r="C354" t="str">
            <v>ProdTrans</v>
          </cell>
          <cell r="D354" t="str">
            <v xml:space="preserve">336.00 0323         </v>
          </cell>
          <cell r="E354">
            <v>336</v>
          </cell>
          <cell r="F354" t="str">
            <v>Roads, Railroads and Bridges</v>
          </cell>
          <cell r="G354"/>
          <cell r="H354">
            <v>5509.26</v>
          </cell>
          <cell r="I354"/>
          <cell r="J354">
            <v>-8.15</v>
          </cell>
          <cell r="K354"/>
          <cell r="L354">
            <v>5501.1100000000006</v>
          </cell>
          <cell r="M354"/>
          <cell r="N354">
            <v>-8.2799999999999994</v>
          </cell>
          <cell r="O354"/>
          <cell r="P354">
            <v>5492.8300000000008</v>
          </cell>
          <cell r="Q354"/>
          <cell r="R354">
            <v>150</v>
          </cell>
          <cell r="S354"/>
          <cell r="T354">
            <v>6.78</v>
          </cell>
          <cell r="U354"/>
          <cell r="V354">
            <v>373</v>
          </cell>
          <cell r="W354"/>
          <cell r="X354">
            <v>-8.15</v>
          </cell>
          <cell r="Y354"/>
          <cell r="Z354">
            <v>-40</v>
          </cell>
          <cell r="AA354"/>
          <cell r="AB354">
            <v>-3.26</v>
          </cell>
          <cell r="AC354"/>
          <cell r="AD354">
            <v>511.59000000000003</v>
          </cell>
          <cell r="AE354"/>
          <cell r="AF354">
            <v>6.78</v>
          </cell>
          <cell r="AG354"/>
          <cell r="AH354">
            <v>373</v>
          </cell>
          <cell r="AI354"/>
          <cell r="AJ354">
            <v>-8.2799999999999994</v>
          </cell>
          <cell r="AK354"/>
          <cell r="AL354">
            <v>-40</v>
          </cell>
          <cell r="AM354"/>
          <cell r="AN354">
            <v>-3.3119999999999998</v>
          </cell>
          <cell r="AO354"/>
          <cell r="AP354">
            <v>872.99800000000005</v>
          </cell>
        </row>
        <row r="355">
          <cell r="A355">
            <v>0</v>
          </cell>
          <cell r="B355"/>
          <cell r="C355"/>
          <cell r="D355"/>
          <cell r="E355"/>
          <cell r="F355" t="str">
            <v>TOTAL STAIRS</v>
          </cell>
          <cell r="G355"/>
          <cell r="H355">
            <v>1624229.6500000001</v>
          </cell>
          <cell r="I355"/>
          <cell r="J355">
            <v>-6276.57</v>
          </cell>
          <cell r="K355"/>
          <cell r="L355">
            <v>1617953.0800000003</v>
          </cell>
          <cell r="M355"/>
          <cell r="N355">
            <v>-6406.44</v>
          </cell>
          <cell r="O355"/>
          <cell r="P355">
            <v>1611546.6400000001</v>
          </cell>
          <cell r="Q355"/>
          <cell r="R355">
            <v>779892</v>
          </cell>
          <cell r="S355"/>
          <cell r="T355"/>
          <cell r="U355"/>
          <cell r="V355">
            <v>41614</v>
          </cell>
          <cell r="W355"/>
          <cell r="X355">
            <v>-6276.57</v>
          </cell>
          <cell r="Y355"/>
          <cell r="Z355"/>
          <cell r="AA355"/>
          <cell r="AB355">
            <v>-2167.6979999999999</v>
          </cell>
          <cell r="AC355"/>
          <cell r="AD355">
            <v>813061.73200000008</v>
          </cell>
          <cell r="AE355"/>
          <cell r="AF355"/>
          <cell r="AG355"/>
          <cell r="AH355">
            <v>41444</v>
          </cell>
          <cell r="AI355"/>
          <cell r="AJ355">
            <v>-6406.44</v>
          </cell>
          <cell r="AK355"/>
          <cell r="AL355"/>
          <cell r="AM355"/>
          <cell r="AN355">
            <v>-2214.4479999999994</v>
          </cell>
          <cell r="AO355"/>
          <cell r="AP355">
            <v>845884.84400000004</v>
          </cell>
        </row>
        <row r="356">
          <cell r="A356">
            <v>0</v>
          </cell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</row>
        <row r="357">
          <cell r="A357">
            <v>0</v>
          </cell>
          <cell r="B357"/>
          <cell r="C357"/>
          <cell r="D357"/>
          <cell r="E357"/>
          <cell r="F357" t="str">
            <v>SWIFT</v>
          </cell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/>
          <cell r="Z357"/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  <cell r="AK357"/>
          <cell r="AL357"/>
          <cell r="AM357"/>
          <cell r="AN357"/>
          <cell r="AO357"/>
          <cell r="AP357"/>
        </row>
        <row r="358">
          <cell r="A358" t="str">
            <v xml:space="preserve">330.20 0324         </v>
          </cell>
          <cell r="B358">
            <v>324</v>
          </cell>
          <cell r="C358" t="str">
            <v>ProdTrans</v>
          </cell>
          <cell r="D358" t="str">
            <v xml:space="preserve">330.20 0324         </v>
          </cell>
          <cell r="E358">
            <v>330.2</v>
          </cell>
          <cell r="F358" t="str">
            <v>Land Rights</v>
          </cell>
          <cell r="G358"/>
          <cell r="H358">
            <v>6277412.5899999999</v>
          </cell>
          <cell r="I358"/>
          <cell r="J358">
            <v>0</v>
          </cell>
          <cell r="K358"/>
          <cell r="L358">
            <v>6277412.5899999999</v>
          </cell>
          <cell r="M358"/>
          <cell r="N358">
            <v>0</v>
          </cell>
          <cell r="O358"/>
          <cell r="P358">
            <v>6277412.5899999999</v>
          </cell>
          <cell r="Q358"/>
          <cell r="R358">
            <v>3814009</v>
          </cell>
          <cell r="S358"/>
          <cell r="T358">
            <v>1.0719837933237786</v>
          </cell>
          <cell r="U358"/>
          <cell r="V358">
            <v>67293</v>
          </cell>
          <cell r="W358"/>
          <cell r="X358">
            <v>0</v>
          </cell>
          <cell r="Y358"/>
          <cell r="Z358">
            <v>0</v>
          </cell>
          <cell r="AA358"/>
          <cell r="AB358">
            <v>0</v>
          </cell>
          <cell r="AC358"/>
          <cell r="AD358">
            <v>3881302</v>
          </cell>
          <cell r="AE358"/>
          <cell r="AF358">
            <v>1.0719837933237786</v>
          </cell>
          <cell r="AG358"/>
          <cell r="AH358">
            <v>67293</v>
          </cell>
          <cell r="AI358"/>
          <cell r="AJ358">
            <v>0</v>
          </cell>
          <cell r="AK358"/>
          <cell r="AL358">
            <v>0</v>
          </cell>
          <cell r="AM358"/>
          <cell r="AN358">
            <v>0</v>
          </cell>
          <cell r="AO358"/>
          <cell r="AP358">
            <v>3948595</v>
          </cell>
        </row>
        <row r="359">
          <cell r="A359" t="str">
            <v xml:space="preserve">330.50 0324         </v>
          </cell>
          <cell r="B359">
            <v>324</v>
          </cell>
          <cell r="C359" t="str">
            <v>ProdTrans</v>
          </cell>
          <cell r="D359" t="str">
            <v xml:space="preserve">330.50 0324         </v>
          </cell>
          <cell r="E359">
            <v>330.5</v>
          </cell>
          <cell r="F359" t="str">
            <v>Fish/Wildlife</v>
          </cell>
          <cell r="G359"/>
          <cell r="H359">
            <v>97228.11</v>
          </cell>
          <cell r="I359"/>
          <cell r="J359">
            <v>0</v>
          </cell>
          <cell r="K359"/>
          <cell r="L359">
            <v>97228.11</v>
          </cell>
          <cell r="M359"/>
          <cell r="N359">
            <v>0</v>
          </cell>
          <cell r="O359"/>
          <cell r="P359">
            <v>97228.11</v>
          </cell>
          <cell r="Q359"/>
          <cell r="R359">
            <v>58300</v>
          </cell>
          <cell r="S359"/>
          <cell r="T359">
            <v>1.0958263051795778</v>
          </cell>
          <cell r="U359"/>
          <cell r="V359">
            <v>1065</v>
          </cell>
          <cell r="W359"/>
          <cell r="X359">
            <v>0</v>
          </cell>
          <cell r="Y359"/>
          <cell r="Z359">
            <v>0</v>
          </cell>
          <cell r="AA359"/>
          <cell r="AB359">
            <v>0</v>
          </cell>
          <cell r="AC359"/>
          <cell r="AD359">
            <v>59365</v>
          </cell>
          <cell r="AE359"/>
          <cell r="AF359">
            <v>1.0958263051795778</v>
          </cell>
          <cell r="AG359"/>
          <cell r="AH359">
            <v>1065</v>
          </cell>
          <cell r="AI359"/>
          <cell r="AJ359">
            <v>0</v>
          </cell>
          <cell r="AK359"/>
          <cell r="AL359">
            <v>0</v>
          </cell>
          <cell r="AM359"/>
          <cell r="AN359">
            <v>0</v>
          </cell>
          <cell r="AO359"/>
          <cell r="AP359">
            <v>60430</v>
          </cell>
        </row>
        <row r="360">
          <cell r="A360" t="str">
            <v xml:space="preserve">331.00 0324         </v>
          </cell>
          <cell r="B360">
            <v>324</v>
          </cell>
          <cell r="C360" t="str">
            <v>ProdTrans</v>
          </cell>
          <cell r="D360" t="str">
            <v xml:space="preserve">331.00 0324         </v>
          </cell>
          <cell r="E360">
            <v>331</v>
          </cell>
          <cell r="F360" t="str">
            <v>Structures and Improvements</v>
          </cell>
          <cell r="G360"/>
          <cell r="H360">
            <v>31933471.09</v>
          </cell>
          <cell r="I360"/>
          <cell r="J360">
            <v>-55503.16</v>
          </cell>
          <cell r="K360"/>
          <cell r="L360">
            <v>31877967.93</v>
          </cell>
          <cell r="M360"/>
          <cell r="N360">
            <v>-56360.459999999992</v>
          </cell>
          <cell r="O360"/>
          <cell r="P360">
            <v>31821607.469999999</v>
          </cell>
          <cell r="Q360"/>
          <cell r="R360">
            <v>3459580</v>
          </cell>
          <cell r="S360"/>
          <cell r="T360">
            <v>1.4742686326654102</v>
          </cell>
          <cell r="U360"/>
          <cell r="V360">
            <v>470376</v>
          </cell>
          <cell r="W360"/>
          <cell r="X360">
            <v>-55503.16</v>
          </cell>
          <cell r="Y360"/>
          <cell r="Z360">
            <v>-40</v>
          </cell>
          <cell r="AA360"/>
          <cell r="AB360">
            <v>-22201.264000000003</v>
          </cell>
          <cell r="AC360"/>
          <cell r="AD360">
            <v>3852251.5759999999</v>
          </cell>
          <cell r="AE360"/>
          <cell r="AF360">
            <v>1.4742686326654102</v>
          </cell>
          <cell r="AG360"/>
          <cell r="AH360">
            <v>469551</v>
          </cell>
          <cell r="AI360"/>
          <cell r="AJ360">
            <v>-56360.459999999992</v>
          </cell>
          <cell r="AK360"/>
          <cell r="AL360">
            <v>-40</v>
          </cell>
          <cell r="AM360"/>
          <cell r="AN360">
            <v>-22544.183999999994</v>
          </cell>
          <cell r="AO360"/>
          <cell r="AP360">
            <v>4242897.9319999991</v>
          </cell>
        </row>
        <row r="361">
          <cell r="A361" t="str">
            <v xml:space="preserve">332.00 0324         </v>
          </cell>
          <cell r="B361">
            <v>324</v>
          </cell>
          <cell r="C361" t="str">
            <v>ProdTrans</v>
          </cell>
          <cell r="D361" t="str">
            <v xml:space="preserve">332.00 0324         </v>
          </cell>
          <cell r="E361">
            <v>332</v>
          </cell>
          <cell r="F361" t="str">
            <v>Reservoirs, Dams and Waterways</v>
          </cell>
          <cell r="G361"/>
          <cell r="H361">
            <v>42715636.799999997</v>
          </cell>
          <cell r="I361"/>
          <cell r="J361">
            <v>-121444.45000000001</v>
          </cell>
          <cell r="K361"/>
          <cell r="L361">
            <v>42594192.349999994</v>
          </cell>
          <cell r="M361"/>
          <cell r="N361">
            <v>-123975.87000000001</v>
          </cell>
          <cell r="O361"/>
          <cell r="P361">
            <v>42470216.479999997</v>
          </cell>
          <cell r="Q361"/>
          <cell r="R361">
            <v>23624104</v>
          </cell>
          <cell r="S361"/>
          <cell r="T361">
            <v>1.1749269405278118</v>
          </cell>
          <cell r="U361"/>
          <cell r="V361">
            <v>501164</v>
          </cell>
          <cell r="W361"/>
          <cell r="X361">
            <v>-121444.45000000001</v>
          </cell>
          <cell r="Y361"/>
          <cell r="Z361">
            <v>-40</v>
          </cell>
          <cell r="AA361"/>
          <cell r="AB361">
            <v>-48577.78</v>
          </cell>
          <cell r="AC361"/>
          <cell r="AD361">
            <v>23955245.77</v>
          </cell>
          <cell r="AE361"/>
          <cell r="AF361">
            <v>1.1749269405278118</v>
          </cell>
          <cell r="AG361"/>
          <cell r="AH361">
            <v>499722</v>
          </cell>
          <cell r="AI361"/>
          <cell r="AJ361">
            <v>-123975.87000000001</v>
          </cell>
          <cell r="AK361"/>
          <cell r="AL361">
            <v>-40</v>
          </cell>
          <cell r="AM361"/>
          <cell r="AN361">
            <v>-49590.348000000005</v>
          </cell>
          <cell r="AO361"/>
          <cell r="AP361">
            <v>24281401.551999997</v>
          </cell>
        </row>
        <row r="362">
          <cell r="A362" t="str">
            <v xml:space="preserve">333.00 0324         </v>
          </cell>
          <cell r="B362">
            <v>324</v>
          </cell>
          <cell r="C362" t="str">
            <v>ProdTrans</v>
          </cell>
          <cell r="D362" t="str">
            <v xml:space="preserve">333.00 0324         </v>
          </cell>
          <cell r="E362">
            <v>333</v>
          </cell>
          <cell r="F362" t="str">
            <v>Waterwheels, Turbines and Generators</v>
          </cell>
          <cell r="G362"/>
          <cell r="H362">
            <v>11938274.49</v>
          </cell>
          <cell r="I362"/>
          <cell r="J362">
            <v>-83704.10000000002</v>
          </cell>
          <cell r="K362"/>
          <cell r="L362">
            <v>11854570.390000001</v>
          </cell>
          <cell r="M362"/>
          <cell r="N362">
            <v>-85433.10000000002</v>
          </cell>
          <cell r="O362"/>
          <cell r="P362">
            <v>11769137.290000001</v>
          </cell>
          <cell r="Q362"/>
          <cell r="R362">
            <v>6301538</v>
          </cell>
          <cell r="S362"/>
          <cell r="T362">
            <v>1.48038204500972</v>
          </cell>
          <cell r="U362"/>
          <cell r="V362">
            <v>176113</v>
          </cell>
          <cell r="W362"/>
          <cell r="X362">
            <v>-83704.10000000002</v>
          </cell>
          <cell r="Y362"/>
          <cell r="Z362">
            <v>-40</v>
          </cell>
          <cell r="AA362"/>
          <cell r="AB362">
            <v>-33481.640000000007</v>
          </cell>
          <cell r="AC362"/>
          <cell r="AD362">
            <v>6360465.2600000007</v>
          </cell>
          <cell r="AE362"/>
          <cell r="AF362">
            <v>1.48038204500972</v>
          </cell>
          <cell r="AG362"/>
          <cell r="AH362">
            <v>174861</v>
          </cell>
          <cell r="AI362"/>
          <cell r="AJ362">
            <v>-85433.10000000002</v>
          </cell>
          <cell r="AK362"/>
          <cell r="AL362">
            <v>-40</v>
          </cell>
          <cell r="AM362"/>
          <cell r="AN362">
            <v>-34173.240000000013</v>
          </cell>
          <cell r="AO362"/>
          <cell r="AP362">
            <v>6415719.9200000009</v>
          </cell>
        </row>
        <row r="363">
          <cell r="A363" t="str">
            <v xml:space="preserve">334.00 0324         </v>
          </cell>
          <cell r="B363">
            <v>324</v>
          </cell>
          <cell r="C363" t="str">
            <v>ProdTrans</v>
          </cell>
          <cell r="D363" t="str">
            <v xml:space="preserve">334.00 0324         </v>
          </cell>
          <cell r="E363">
            <v>334</v>
          </cell>
          <cell r="F363" t="str">
            <v>Accessory Electric Equipment</v>
          </cell>
          <cell r="G363"/>
          <cell r="H363">
            <v>4434336.04</v>
          </cell>
          <cell r="I363"/>
          <cell r="J363">
            <v>-32082.47</v>
          </cell>
          <cell r="K363"/>
          <cell r="L363">
            <v>4402253.57</v>
          </cell>
          <cell r="M363"/>
          <cell r="N363">
            <v>-33419.829999999994</v>
          </cell>
          <cell r="O363"/>
          <cell r="P363">
            <v>4368833.74</v>
          </cell>
          <cell r="Q363"/>
          <cell r="R363">
            <v>1066585</v>
          </cell>
          <cell r="S363"/>
          <cell r="T363">
            <v>2.2706072578975851</v>
          </cell>
          <cell r="U363"/>
          <cell r="V363">
            <v>100322</v>
          </cell>
          <cell r="W363"/>
          <cell r="X363">
            <v>-32082.47</v>
          </cell>
          <cell r="Y363"/>
          <cell r="Z363">
            <v>-20</v>
          </cell>
          <cell r="AA363"/>
          <cell r="AB363">
            <v>-6416.4940000000006</v>
          </cell>
          <cell r="AC363"/>
          <cell r="AD363">
            <v>1128408.0360000001</v>
          </cell>
          <cell r="AE363"/>
          <cell r="AF363">
            <v>2.2706072578975851</v>
          </cell>
          <cell r="AG363"/>
          <cell r="AH363">
            <v>99578</v>
          </cell>
          <cell r="AI363"/>
          <cell r="AJ363">
            <v>-33419.829999999994</v>
          </cell>
          <cell r="AK363"/>
          <cell r="AL363">
            <v>-20</v>
          </cell>
          <cell r="AM363"/>
          <cell r="AN363">
            <v>-6683.9659999999985</v>
          </cell>
          <cell r="AO363"/>
          <cell r="AP363">
            <v>1187882.24</v>
          </cell>
        </row>
        <row r="364">
          <cell r="A364" t="str">
            <v xml:space="preserve">335.00 0324         </v>
          </cell>
          <cell r="B364">
            <v>324</v>
          </cell>
          <cell r="C364" t="str">
            <v>ProdTrans</v>
          </cell>
          <cell r="D364" t="str">
            <v xml:space="preserve">335.00 0324         </v>
          </cell>
          <cell r="E364">
            <v>335</v>
          </cell>
          <cell r="F364" t="str">
            <v>Miscellaneous Power Plant Equipment</v>
          </cell>
          <cell r="G364"/>
          <cell r="H364">
            <v>417281.14</v>
          </cell>
          <cell r="I364"/>
          <cell r="J364">
            <v>-4030.86</v>
          </cell>
          <cell r="K364"/>
          <cell r="L364">
            <v>413250.28</v>
          </cell>
          <cell r="M364"/>
          <cell r="N364">
            <v>-4060.16</v>
          </cell>
          <cell r="O364"/>
          <cell r="P364">
            <v>409190.12000000005</v>
          </cell>
          <cell r="Q364"/>
          <cell r="R364">
            <v>226727</v>
          </cell>
          <cell r="S364"/>
          <cell r="T364">
            <v>1.3024731063465662</v>
          </cell>
          <cell r="U364"/>
          <cell r="V364">
            <v>5409</v>
          </cell>
          <cell r="W364"/>
          <cell r="X364">
            <v>-4030.86</v>
          </cell>
          <cell r="Y364"/>
          <cell r="Z364">
            <v>-10</v>
          </cell>
          <cell r="AA364"/>
          <cell r="AB364">
            <v>-403.08600000000001</v>
          </cell>
          <cell r="AC364"/>
          <cell r="AD364">
            <v>227702.054</v>
          </cell>
          <cell r="AE364"/>
          <cell r="AF364">
            <v>1.3024731063465662</v>
          </cell>
          <cell r="AG364"/>
          <cell r="AH364">
            <v>5356</v>
          </cell>
          <cell r="AI364"/>
          <cell r="AJ364">
            <v>-4060.16</v>
          </cell>
          <cell r="AK364"/>
          <cell r="AL364">
            <v>-10</v>
          </cell>
          <cell r="AM364"/>
          <cell r="AN364">
            <v>-406.01599999999996</v>
          </cell>
          <cell r="AO364"/>
          <cell r="AP364">
            <v>228591.878</v>
          </cell>
        </row>
        <row r="365">
          <cell r="A365" t="str">
            <v xml:space="preserve">336.00 0324         </v>
          </cell>
          <cell r="B365">
            <v>324</v>
          </cell>
          <cell r="C365" t="str">
            <v>ProdTrans</v>
          </cell>
          <cell r="D365" t="str">
            <v xml:space="preserve">336.00 0324         </v>
          </cell>
          <cell r="E365">
            <v>336</v>
          </cell>
          <cell r="F365" t="str">
            <v>Roads, Railroads and Bridges</v>
          </cell>
          <cell r="G365"/>
          <cell r="H365">
            <v>1012079.37</v>
          </cell>
          <cell r="I365"/>
          <cell r="J365">
            <v>-1855.46</v>
          </cell>
          <cell r="K365"/>
          <cell r="L365">
            <v>1010223.91</v>
          </cell>
          <cell r="M365"/>
          <cell r="N365">
            <v>-1885.0000000000002</v>
          </cell>
          <cell r="O365"/>
          <cell r="P365">
            <v>1008338.91</v>
          </cell>
          <cell r="Q365"/>
          <cell r="R365">
            <v>189209</v>
          </cell>
          <cell r="S365"/>
          <cell r="T365">
            <v>1.7602557518090929</v>
          </cell>
          <cell r="U365"/>
          <cell r="V365">
            <v>17799</v>
          </cell>
          <cell r="W365"/>
          <cell r="X365">
            <v>-1855.46</v>
          </cell>
          <cell r="Y365"/>
          <cell r="Z365">
            <v>-40</v>
          </cell>
          <cell r="AA365"/>
          <cell r="AB365">
            <v>-742.18399999999997</v>
          </cell>
          <cell r="AC365"/>
          <cell r="AD365">
            <v>204410.356</v>
          </cell>
          <cell r="AE365"/>
          <cell r="AF365">
            <v>1.7602557518090929</v>
          </cell>
          <cell r="AG365"/>
          <cell r="AH365">
            <v>17766</v>
          </cell>
          <cell r="AI365"/>
          <cell r="AJ365">
            <v>-1885.0000000000002</v>
          </cell>
          <cell r="AK365"/>
          <cell r="AL365">
            <v>-40</v>
          </cell>
          <cell r="AM365"/>
          <cell r="AN365">
            <v>-754.00000000000011</v>
          </cell>
          <cell r="AO365"/>
          <cell r="AP365">
            <v>219537.356</v>
          </cell>
        </row>
        <row r="366">
          <cell r="A366">
            <v>0</v>
          </cell>
          <cell r="B366"/>
          <cell r="C366"/>
          <cell r="D366"/>
          <cell r="E366"/>
          <cell r="F366" t="str">
            <v>TOTAL SWIFT</v>
          </cell>
          <cell r="G366"/>
          <cell r="H366">
            <v>98825719.63000001</v>
          </cell>
          <cell r="I366"/>
          <cell r="J366">
            <v>-298620.50000000006</v>
          </cell>
          <cell r="K366"/>
          <cell r="L366">
            <v>98527099.129999995</v>
          </cell>
          <cell r="M366"/>
          <cell r="N366">
            <v>-305134.42000000004</v>
          </cell>
          <cell r="O366"/>
          <cell r="P366">
            <v>98221964.710000008</v>
          </cell>
          <cell r="Q366"/>
          <cell r="R366">
            <v>38740052</v>
          </cell>
          <cell r="S366"/>
          <cell r="T366"/>
          <cell r="U366"/>
          <cell r="V366">
            <v>1339541</v>
          </cell>
          <cell r="W366"/>
          <cell r="X366">
            <v>-298620.50000000006</v>
          </cell>
          <cell r="Y366"/>
          <cell r="Z366"/>
          <cell r="AA366"/>
          <cell r="AB366">
            <v>-111822.448</v>
          </cell>
          <cell r="AC366"/>
          <cell r="AD366">
            <v>39669150.051999994</v>
          </cell>
          <cell r="AE366"/>
          <cell r="AF366"/>
          <cell r="AG366"/>
          <cell r="AH366">
            <v>1335192</v>
          </cell>
          <cell r="AI366"/>
          <cell r="AJ366">
            <v>-305134.42000000004</v>
          </cell>
          <cell r="AK366"/>
          <cell r="AL366"/>
          <cell r="AM366"/>
          <cell r="AN366">
            <v>-114151.75400000003</v>
          </cell>
          <cell r="AO366"/>
          <cell r="AP366">
            <v>40585055.877999999</v>
          </cell>
        </row>
        <row r="367">
          <cell r="A367">
            <v>0</v>
          </cell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  <cell r="AM367"/>
          <cell r="AN367"/>
          <cell r="AO367"/>
          <cell r="AP367"/>
        </row>
        <row r="368">
          <cell r="A368">
            <v>0</v>
          </cell>
          <cell r="B368"/>
          <cell r="C368"/>
          <cell r="D368"/>
          <cell r="E368"/>
          <cell r="F368" t="str">
            <v>VIVA NAUGHTON</v>
          </cell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</row>
        <row r="369">
          <cell r="A369" t="str">
            <v xml:space="preserve">331.00 0325         </v>
          </cell>
          <cell r="B369">
            <v>325</v>
          </cell>
          <cell r="C369" t="str">
            <v>ProdTrans</v>
          </cell>
          <cell r="D369" t="str">
            <v xml:space="preserve">331.00 0325         </v>
          </cell>
          <cell r="E369">
            <v>331</v>
          </cell>
          <cell r="F369" t="str">
            <v>Structures and Improvements</v>
          </cell>
          <cell r="G369"/>
          <cell r="H369">
            <v>403224.93</v>
          </cell>
          <cell r="I369"/>
          <cell r="J369">
            <v>-894.41</v>
          </cell>
          <cell r="K369"/>
          <cell r="L369">
            <v>402330.52</v>
          </cell>
          <cell r="M369"/>
          <cell r="N369">
            <v>-908.28999999999985</v>
          </cell>
          <cell r="O369"/>
          <cell r="P369">
            <v>401422.23000000004</v>
          </cell>
          <cell r="Q369"/>
          <cell r="R369">
            <v>175574</v>
          </cell>
          <cell r="S369"/>
          <cell r="T369">
            <v>1.9792761992696983</v>
          </cell>
          <cell r="U369"/>
          <cell r="V369">
            <v>7972</v>
          </cell>
          <cell r="W369"/>
          <cell r="X369">
            <v>-894.41</v>
          </cell>
          <cell r="Y369"/>
          <cell r="Z369">
            <v>-40</v>
          </cell>
          <cell r="AA369"/>
          <cell r="AB369">
            <v>-357.76400000000001</v>
          </cell>
          <cell r="AC369"/>
          <cell r="AD369">
            <v>182293.826</v>
          </cell>
          <cell r="AE369"/>
          <cell r="AF369">
            <v>1.9792761992696983</v>
          </cell>
          <cell r="AG369"/>
          <cell r="AH369">
            <v>7954</v>
          </cell>
          <cell r="AI369"/>
          <cell r="AJ369">
            <v>-908.28999999999985</v>
          </cell>
          <cell r="AK369"/>
          <cell r="AL369">
            <v>-40</v>
          </cell>
          <cell r="AM369"/>
          <cell r="AN369">
            <v>-363.31599999999992</v>
          </cell>
          <cell r="AO369"/>
          <cell r="AP369">
            <v>188976.22</v>
          </cell>
        </row>
        <row r="370">
          <cell r="A370" t="str">
            <v xml:space="preserve">332.00 0325         </v>
          </cell>
          <cell r="B370">
            <v>325</v>
          </cell>
          <cell r="C370" t="str">
            <v>ProdTrans</v>
          </cell>
          <cell r="D370" t="str">
            <v xml:space="preserve">332.00 0325         </v>
          </cell>
          <cell r="E370">
            <v>332</v>
          </cell>
          <cell r="F370" t="str">
            <v>Reservoirs, Dams and Waterways</v>
          </cell>
          <cell r="G370"/>
          <cell r="H370">
            <v>103506.99</v>
          </cell>
          <cell r="I370"/>
          <cell r="J370">
            <v>-160.92999999999998</v>
          </cell>
          <cell r="K370"/>
          <cell r="L370">
            <v>103346.06000000001</v>
          </cell>
          <cell r="M370"/>
          <cell r="N370">
            <v>-165.18</v>
          </cell>
          <cell r="O370"/>
          <cell r="P370">
            <v>103180.88000000002</v>
          </cell>
          <cell r="Q370"/>
          <cell r="R370">
            <v>46360</v>
          </cell>
          <cell r="S370"/>
          <cell r="T370">
            <v>2.012965151576795</v>
          </cell>
          <cell r="U370"/>
          <cell r="V370">
            <v>2082</v>
          </cell>
          <cell r="W370"/>
          <cell r="X370">
            <v>-160.92999999999998</v>
          </cell>
          <cell r="Y370"/>
          <cell r="Z370">
            <v>-40</v>
          </cell>
          <cell r="AA370"/>
          <cell r="AB370">
            <v>-64.371999999999986</v>
          </cell>
          <cell r="AC370"/>
          <cell r="AD370">
            <v>48216.697999999997</v>
          </cell>
          <cell r="AE370"/>
          <cell r="AF370">
            <v>2.012965151576795</v>
          </cell>
          <cell r="AG370"/>
          <cell r="AH370">
            <v>2079</v>
          </cell>
          <cell r="AI370"/>
          <cell r="AJ370">
            <v>-165.18</v>
          </cell>
          <cell r="AK370"/>
          <cell r="AL370">
            <v>-40</v>
          </cell>
          <cell r="AM370"/>
          <cell r="AN370">
            <v>-66.072000000000003</v>
          </cell>
          <cell r="AO370"/>
          <cell r="AP370">
            <v>50064.445999999996</v>
          </cell>
        </row>
        <row r="371">
          <cell r="A371" t="str">
            <v xml:space="preserve">333.00 0325         </v>
          </cell>
          <cell r="B371">
            <v>325</v>
          </cell>
          <cell r="C371" t="str">
            <v>ProdTrans</v>
          </cell>
          <cell r="D371" t="str">
            <v xml:space="preserve">333.00 0325         </v>
          </cell>
          <cell r="E371">
            <v>333</v>
          </cell>
          <cell r="F371" t="str">
            <v>Waterwheels, Turbines and Generators</v>
          </cell>
          <cell r="G371"/>
          <cell r="H371">
            <v>497437.95</v>
          </cell>
          <cell r="I371"/>
          <cell r="J371">
            <v>-1677.45</v>
          </cell>
          <cell r="K371"/>
          <cell r="L371">
            <v>495760.5</v>
          </cell>
          <cell r="M371"/>
          <cell r="N371">
            <v>-1760.31</v>
          </cell>
          <cell r="O371"/>
          <cell r="P371">
            <v>494000.19</v>
          </cell>
          <cell r="Q371"/>
          <cell r="R371">
            <v>232298</v>
          </cell>
          <cell r="S371"/>
          <cell r="T371">
            <v>2.0953759186805692</v>
          </cell>
          <cell r="U371"/>
          <cell r="V371">
            <v>10406</v>
          </cell>
          <cell r="W371"/>
          <cell r="X371">
            <v>-1677.45</v>
          </cell>
          <cell r="Y371"/>
          <cell r="Z371">
            <v>-40</v>
          </cell>
          <cell r="AA371"/>
          <cell r="AB371">
            <v>-670.98</v>
          </cell>
          <cell r="AC371"/>
          <cell r="AD371">
            <v>240355.56999999998</v>
          </cell>
          <cell r="AE371"/>
          <cell r="AF371">
            <v>2.0953759186805692</v>
          </cell>
          <cell r="AG371"/>
          <cell r="AH371">
            <v>10370</v>
          </cell>
          <cell r="AI371"/>
          <cell r="AJ371">
            <v>-1760.31</v>
          </cell>
          <cell r="AK371"/>
          <cell r="AL371">
            <v>-40</v>
          </cell>
          <cell r="AM371"/>
          <cell r="AN371">
            <v>-704.12399999999991</v>
          </cell>
          <cell r="AO371"/>
          <cell r="AP371">
            <v>248261.13599999997</v>
          </cell>
        </row>
        <row r="372">
          <cell r="A372" t="str">
            <v xml:space="preserve">334.00 0325         </v>
          </cell>
          <cell r="B372">
            <v>325</v>
          </cell>
          <cell r="C372" t="str">
            <v>ProdTrans</v>
          </cell>
          <cell r="D372" t="str">
            <v xml:space="preserve">334.00 0325         </v>
          </cell>
          <cell r="E372">
            <v>334</v>
          </cell>
          <cell r="F372" t="str">
            <v>Accessory Electric Equipment</v>
          </cell>
          <cell r="G372"/>
          <cell r="H372">
            <v>169721.82</v>
          </cell>
          <cell r="I372"/>
          <cell r="J372">
            <v>-1681.18</v>
          </cell>
          <cell r="K372"/>
          <cell r="L372">
            <v>168040.64</v>
          </cell>
          <cell r="M372"/>
          <cell r="N372">
            <v>-1699.86</v>
          </cell>
          <cell r="O372"/>
          <cell r="P372">
            <v>166340.78000000003</v>
          </cell>
          <cell r="Q372"/>
          <cell r="R372">
            <v>71684</v>
          </cell>
          <cell r="S372"/>
          <cell r="T372">
            <v>2.1959334212712647</v>
          </cell>
          <cell r="U372"/>
          <cell r="V372">
            <v>3709</v>
          </cell>
          <cell r="W372"/>
          <cell r="X372">
            <v>-1681.18</v>
          </cell>
          <cell r="Y372"/>
          <cell r="Z372">
            <v>-20</v>
          </cell>
          <cell r="AA372"/>
          <cell r="AB372">
            <v>-336.23599999999999</v>
          </cell>
          <cell r="AC372"/>
          <cell r="AD372">
            <v>73375.584000000003</v>
          </cell>
          <cell r="AE372"/>
          <cell r="AF372">
            <v>2.1959334212712647</v>
          </cell>
          <cell r="AG372"/>
          <cell r="AH372">
            <v>3671</v>
          </cell>
          <cell r="AI372"/>
          <cell r="AJ372">
            <v>-1699.86</v>
          </cell>
          <cell r="AK372"/>
          <cell r="AL372">
            <v>-20</v>
          </cell>
          <cell r="AM372"/>
          <cell r="AN372">
            <v>-339.97199999999998</v>
          </cell>
          <cell r="AO372"/>
          <cell r="AP372">
            <v>75006.752000000008</v>
          </cell>
        </row>
        <row r="373">
          <cell r="A373" t="str">
            <v xml:space="preserve">335.00 0325         </v>
          </cell>
          <cell r="B373">
            <v>325</v>
          </cell>
          <cell r="C373" t="str">
            <v>ProdTrans</v>
          </cell>
          <cell r="D373" t="str">
            <v xml:space="preserve">335.00 0325         </v>
          </cell>
          <cell r="E373">
            <v>335</v>
          </cell>
          <cell r="F373" t="str">
            <v>Miscellaneous Power Plant Equipment</v>
          </cell>
          <cell r="G373"/>
          <cell r="H373">
            <v>20594.259999999998</v>
          </cell>
          <cell r="I373"/>
          <cell r="J373">
            <v>-140.24</v>
          </cell>
          <cell r="K373"/>
          <cell r="L373">
            <v>20454.019999999997</v>
          </cell>
          <cell r="M373"/>
          <cell r="N373">
            <v>-140.97999999999999</v>
          </cell>
          <cell r="O373"/>
          <cell r="P373">
            <v>20313.039999999997</v>
          </cell>
          <cell r="Q373"/>
          <cell r="R373">
            <v>8858</v>
          </cell>
          <cell r="S373"/>
          <cell r="T373">
            <v>2.0547580320158709</v>
          </cell>
          <cell r="U373"/>
          <cell r="V373">
            <v>422</v>
          </cell>
          <cell r="W373"/>
          <cell r="X373">
            <v>-140.24</v>
          </cell>
          <cell r="Y373"/>
          <cell r="Z373">
            <v>-10</v>
          </cell>
          <cell r="AA373"/>
          <cell r="AB373">
            <v>-14.024000000000001</v>
          </cell>
          <cell r="AC373"/>
          <cell r="AD373">
            <v>9125.7360000000008</v>
          </cell>
          <cell r="AE373"/>
          <cell r="AF373">
            <v>2.0547580320158709</v>
          </cell>
          <cell r="AG373"/>
          <cell r="AH373">
            <v>419</v>
          </cell>
          <cell r="AI373"/>
          <cell r="AJ373">
            <v>-140.97999999999999</v>
          </cell>
          <cell r="AK373"/>
          <cell r="AL373">
            <v>-10</v>
          </cell>
          <cell r="AM373"/>
          <cell r="AN373">
            <v>-14.097999999999999</v>
          </cell>
          <cell r="AO373"/>
          <cell r="AP373">
            <v>9389.6580000000013</v>
          </cell>
        </row>
        <row r="374">
          <cell r="A374">
            <v>0</v>
          </cell>
          <cell r="B374"/>
          <cell r="C374"/>
          <cell r="D374"/>
          <cell r="E374"/>
          <cell r="F374" t="str">
            <v>TOTAL VIVA NAUGHTON</v>
          </cell>
          <cell r="G374"/>
          <cell r="H374">
            <v>1194485.95</v>
          </cell>
          <cell r="I374"/>
          <cell r="J374">
            <v>-4554.21</v>
          </cell>
          <cell r="K374"/>
          <cell r="L374">
            <v>1189931.7400000002</v>
          </cell>
          <cell r="M374"/>
          <cell r="N374">
            <v>-4674.619999999999</v>
          </cell>
          <cell r="O374"/>
          <cell r="P374">
            <v>1185257.1200000001</v>
          </cell>
          <cell r="Q374"/>
          <cell r="R374">
            <v>534774</v>
          </cell>
          <cell r="S374"/>
          <cell r="T374"/>
          <cell r="U374"/>
          <cell r="V374">
            <v>24591</v>
          </cell>
          <cell r="W374"/>
          <cell r="X374">
            <v>-4554.21</v>
          </cell>
          <cell r="Y374"/>
          <cell r="Z374"/>
          <cell r="AA374"/>
          <cell r="AB374">
            <v>-1443.3759999999997</v>
          </cell>
          <cell r="AC374"/>
          <cell r="AD374">
            <v>553367.41399999999</v>
          </cell>
          <cell r="AE374"/>
          <cell r="AF374"/>
          <cell r="AG374"/>
          <cell r="AH374">
            <v>24493</v>
          </cell>
          <cell r="AI374"/>
          <cell r="AJ374">
            <v>-4674.619999999999</v>
          </cell>
          <cell r="AK374"/>
          <cell r="AL374"/>
          <cell r="AM374"/>
          <cell r="AN374">
            <v>-1487.5819999999997</v>
          </cell>
          <cell r="AO374"/>
          <cell r="AP374">
            <v>571698.21200000006</v>
          </cell>
        </row>
        <row r="375">
          <cell r="A375">
            <v>0</v>
          </cell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</row>
        <row r="376">
          <cell r="A376">
            <v>0</v>
          </cell>
          <cell r="B376"/>
          <cell r="C376"/>
          <cell r="D376"/>
          <cell r="E376"/>
          <cell r="F376" t="str">
            <v>WALLOWA FALLS</v>
          </cell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</row>
        <row r="377">
          <cell r="A377" t="str">
            <v xml:space="preserve">331.00 0326         </v>
          </cell>
          <cell r="B377">
            <v>326</v>
          </cell>
          <cell r="C377" t="str">
            <v>ProdTrans</v>
          </cell>
          <cell r="D377" t="str">
            <v xml:space="preserve">331.00 0326         </v>
          </cell>
          <cell r="E377">
            <v>331</v>
          </cell>
          <cell r="F377" t="str">
            <v>Structures and Improvements</v>
          </cell>
          <cell r="G377"/>
          <cell r="H377">
            <v>112225.05</v>
          </cell>
          <cell r="I377"/>
          <cell r="J377">
            <v>-269.01</v>
          </cell>
          <cell r="K377"/>
          <cell r="L377">
            <v>111956.04000000001</v>
          </cell>
          <cell r="M377"/>
          <cell r="N377">
            <v>-272.92</v>
          </cell>
          <cell r="O377"/>
          <cell r="P377">
            <v>111683.12000000001</v>
          </cell>
          <cell r="Q377"/>
          <cell r="R377">
            <v>88911</v>
          </cell>
          <cell r="S377"/>
          <cell r="T377">
            <v>3.9350702748975155</v>
          </cell>
          <cell r="U377"/>
          <cell r="V377">
            <v>4411</v>
          </cell>
          <cell r="W377"/>
          <cell r="X377">
            <v>-269.01</v>
          </cell>
          <cell r="Y377"/>
          <cell r="Z377">
            <v>-40</v>
          </cell>
          <cell r="AA377"/>
          <cell r="AB377">
            <v>-107.604</v>
          </cell>
          <cell r="AC377"/>
          <cell r="AD377">
            <v>92945.385999999999</v>
          </cell>
          <cell r="AE377"/>
          <cell r="AF377">
            <v>3.9350702748975155</v>
          </cell>
          <cell r="AG377"/>
          <cell r="AH377">
            <v>4400</v>
          </cell>
          <cell r="AI377"/>
          <cell r="AJ377">
            <v>-272.92</v>
          </cell>
          <cell r="AK377"/>
          <cell r="AL377">
            <v>-40</v>
          </cell>
          <cell r="AM377"/>
          <cell r="AN377">
            <v>-109.16800000000001</v>
          </cell>
          <cell r="AO377"/>
          <cell r="AP377">
            <v>96963.297999999995</v>
          </cell>
        </row>
        <row r="378">
          <cell r="A378" t="str">
            <v xml:space="preserve">332.00 0326         </v>
          </cell>
          <cell r="B378">
            <v>326</v>
          </cell>
          <cell r="C378" t="str">
            <v>ProdTrans</v>
          </cell>
          <cell r="D378" t="str">
            <v xml:space="preserve">332.00 0326         </v>
          </cell>
          <cell r="E378">
            <v>332</v>
          </cell>
          <cell r="F378" t="str">
            <v>Reservoirs, Dams and Waterways</v>
          </cell>
          <cell r="G378"/>
          <cell r="H378">
            <v>909447.61</v>
          </cell>
          <cell r="I378"/>
          <cell r="J378">
            <v>-1558.0699999999997</v>
          </cell>
          <cell r="K378"/>
          <cell r="L378">
            <v>907889.54</v>
          </cell>
          <cell r="M378"/>
          <cell r="N378">
            <v>-1592.7600000000002</v>
          </cell>
          <cell r="O378"/>
          <cell r="P378">
            <v>906296.78</v>
          </cell>
          <cell r="Q378"/>
          <cell r="R378">
            <v>719140</v>
          </cell>
          <cell r="S378"/>
          <cell r="T378">
            <v>4.0049468360564591</v>
          </cell>
          <cell r="U378"/>
          <cell r="V378">
            <v>36392</v>
          </cell>
          <cell r="W378"/>
          <cell r="X378">
            <v>-1558.0699999999997</v>
          </cell>
          <cell r="Y378"/>
          <cell r="Z378">
            <v>-40</v>
          </cell>
          <cell r="AA378"/>
          <cell r="AB378">
            <v>-623.22799999999984</v>
          </cell>
          <cell r="AC378"/>
          <cell r="AD378">
            <v>753350.70200000005</v>
          </cell>
          <cell r="AE378"/>
          <cell r="AF378">
            <v>4.0049468360564591</v>
          </cell>
          <cell r="AG378"/>
          <cell r="AH378">
            <v>36329</v>
          </cell>
          <cell r="AI378"/>
          <cell r="AJ378">
            <v>-1592.7600000000002</v>
          </cell>
          <cell r="AK378"/>
          <cell r="AL378">
            <v>-40</v>
          </cell>
          <cell r="AM378"/>
          <cell r="AN378">
            <v>-637.10400000000004</v>
          </cell>
          <cell r="AO378"/>
          <cell r="AP378">
            <v>787449.83799999999</v>
          </cell>
        </row>
        <row r="379">
          <cell r="A379" t="str">
            <v xml:space="preserve">333.00 0326         </v>
          </cell>
          <cell r="B379">
            <v>326</v>
          </cell>
          <cell r="C379" t="str">
            <v>ProdTrans</v>
          </cell>
          <cell r="D379" t="str">
            <v xml:space="preserve">333.00 0326         </v>
          </cell>
          <cell r="E379">
            <v>333</v>
          </cell>
          <cell r="F379" t="str">
            <v>Waterwheels, Turbines and Generators</v>
          </cell>
          <cell r="G379"/>
          <cell r="H379">
            <v>105583.87</v>
          </cell>
          <cell r="I379"/>
          <cell r="J379">
            <v>-549.29</v>
          </cell>
          <cell r="K379"/>
          <cell r="L379">
            <v>105034.58</v>
          </cell>
          <cell r="M379"/>
          <cell r="N379">
            <v>-564.47</v>
          </cell>
          <cell r="O379"/>
          <cell r="P379">
            <v>104470.11</v>
          </cell>
          <cell r="Q379"/>
          <cell r="R379">
            <v>72452</v>
          </cell>
          <cell r="S379"/>
          <cell r="T379">
            <v>2.466890210770154</v>
          </cell>
          <cell r="U379"/>
          <cell r="V379">
            <v>2598</v>
          </cell>
          <cell r="W379"/>
          <cell r="X379">
            <v>-549.29</v>
          </cell>
          <cell r="Y379"/>
          <cell r="Z379">
            <v>-40</v>
          </cell>
          <cell r="AA379"/>
          <cell r="AB379">
            <v>-219.71599999999998</v>
          </cell>
          <cell r="AC379"/>
          <cell r="AD379">
            <v>74280.994000000006</v>
          </cell>
          <cell r="AE379"/>
          <cell r="AF379">
            <v>2.466890210770154</v>
          </cell>
          <cell r="AG379"/>
          <cell r="AH379">
            <v>2584</v>
          </cell>
          <cell r="AI379"/>
          <cell r="AJ379">
            <v>-564.47</v>
          </cell>
          <cell r="AK379"/>
          <cell r="AL379">
            <v>-40</v>
          </cell>
          <cell r="AM379"/>
          <cell r="AN379">
            <v>-225.78800000000004</v>
          </cell>
          <cell r="AO379"/>
          <cell r="AP379">
            <v>76074.736000000004</v>
          </cell>
        </row>
        <row r="380">
          <cell r="A380" t="str">
            <v xml:space="preserve">334.00 0326         </v>
          </cell>
          <cell r="B380">
            <v>326</v>
          </cell>
          <cell r="C380" t="str">
            <v>ProdTrans</v>
          </cell>
          <cell r="D380" t="str">
            <v xml:space="preserve">334.00 0326         </v>
          </cell>
          <cell r="E380">
            <v>334</v>
          </cell>
          <cell r="F380" t="str">
            <v>Accessory Electric Equipment</v>
          </cell>
          <cell r="G380"/>
          <cell r="H380">
            <v>1393215.15</v>
          </cell>
          <cell r="I380"/>
          <cell r="J380">
            <v>-11495.91</v>
          </cell>
          <cell r="K380"/>
          <cell r="L380">
            <v>1381719.24</v>
          </cell>
          <cell r="M380"/>
          <cell r="N380">
            <v>-11737.25</v>
          </cell>
          <cell r="O380"/>
          <cell r="P380">
            <v>1369981.99</v>
          </cell>
          <cell r="Q380"/>
          <cell r="R380">
            <v>1040214</v>
          </cell>
          <cell r="S380"/>
          <cell r="T380">
            <v>5.6236456654487563</v>
          </cell>
          <cell r="U380"/>
          <cell r="V380">
            <v>78026</v>
          </cell>
          <cell r="W380"/>
          <cell r="X380">
            <v>-11495.91</v>
          </cell>
          <cell r="Y380"/>
          <cell r="Z380">
            <v>-20</v>
          </cell>
          <cell r="AA380"/>
          <cell r="AB380">
            <v>-2299.1820000000002</v>
          </cell>
          <cell r="AC380"/>
          <cell r="AD380">
            <v>1104444.9080000001</v>
          </cell>
          <cell r="AE380"/>
          <cell r="AF380">
            <v>5.6236456654487563</v>
          </cell>
          <cell r="AG380"/>
          <cell r="AH380">
            <v>77373</v>
          </cell>
          <cell r="AI380"/>
          <cell r="AJ380">
            <v>-11737.25</v>
          </cell>
          <cell r="AK380"/>
          <cell r="AL380">
            <v>-20</v>
          </cell>
          <cell r="AM380"/>
          <cell r="AN380">
            <v>-2347.4499999999998</v>
          </cell>
          <cell r="AO380"/>
          <cell r="AP380">
            <v>1167733.2080000001</v>
          </cell>
        </row>
        <row r="381">
          <cell r="A381" t="str">
            <v xml:space="preserve">336.00 0326         </v>
          </cell>
          <cell r="B381">
            <v>326</v>
          </cell>
          <cell r="C381" t="str">
            <v>ProdTrans</v>
          </cell>
          <cell r="D381" t="str">
            <v xml:space="preserve">336.00 0326         </v>
          </cell>
          <cell r="E381">
            <v>336</v>
          </cell>
          <cell r="F381" t="str">
            <v>Roads, Railroads and Bridges</v>
          </cell>
          <cell r="G381"/>
          <cell r="H381">
            <v>310958.51</v>
          </cell>
          <cell r="I381"/>
          <cell r="J381">
            <v>-605.94000000000005</v>
          </cell>
          <cell r="K381"/>
          <cell r="L381">
            <v>310352.57</v>
          </cell>
          <cell r="M381"/>
          <cell r="N381">
            <v>-614.64</v>
          </cell>
          <cell r="O381"/>
          <cell r="P381">
            <v>309737.93</v>
          </cell>
          <cell r="Q381"/>
          <cell r="R381">
            <v>235849</v>
          </cell>
          <cell r="S381"/>
          <cell r="T381">
            <v>5.0770367878734017</v>
          </cell>
          <cell r="U381"/>
          <cell r="V381">
            <v>15772</v>
          </cell>
          <cell r="W381"/>
          <cell r="X381">
            <v>-605.94000000000005</v>
          </cell>
          <cell r="Y381"/>
          <cell r="Z381">
            <v>-40</v>
          </cell>
          <cell r="AA381"/>
          <cell r="AB381">
            <v>-242.37600000000003</v>
          </cell>
          <cell r="AC381"/>
          <cell r="AD381">
            <v>250772.68400000001</v>
          </cell>
          <cell r="AE381"/>
          <cell r="AF381">
            <v>5.0770367878734017</v>
          </cell>
          <cell r="AG381"/>
          <cell r="AH381">
            <v>15741</v>
          </cell>
          <cell r="AI381"/>
          <cell r="AJ381">
            <v>-614.64</v>
          </cell>
          <cell r="AK381"/>
          <cell r="AL381">
            <v>-40</v>
          </cell>
          <cell r="AM381"/>
          <cell r="AN381">
            <v>-245.85599999999999</v>
          </cell>
          <cell r="AO381"/>
          <cell r="AP381">
            <v>265653.18799999997</v>
          </cell>
        </row>
        <row r="382">
          <cell r="A382">
            <v>0</v>
          </cell>
          <cell r="B382"/>
          <cell r="C382"/>
          <cell r="D382"/>
          <cell r="E382"/>
          <cell r="F382" t="str">
            <v>TOTAL WALLOWA FALLS</v>
          </cell>
          <cell r="G382"/>
          <cell r="H382">
            <v>2831430.1899999995</v>
          </cell>
          <cell r="I382"/>
          <cell r="J382">
            <v>-14478.22</v>
          </cell>
          <cell r="K382"/>
          <cell r="L382">
            <v>2816951.97</v>
          </cell>
          <cell r="M382"/>
          <cell r="N382">
            <v>-14782.04</v>
          </cell>
          <cell r="O382"/>
          <cell r="P382">
            <v>2802169.93</v>
          </cell>
          <cell r="Q382"/>
          <cell r="R382">
            <v>2156566</v>
          </cell>
          <cell r="S382"/>
          <cell r="T382"/>
          <cell r="U382"/>
          <cell r="V382">
            <v>137199</v>
          </cell>
          <cell r="W382"/>
          <cell r="X382">
            <v>-14478.22</v>
          </cell>
          <cell r="Y382"/>
          <cell r="Z382"/>
          <cell r="AA382"/>
          <cell r="AB382">
            <v>-3492.1060000000002</v>
          </cell>
          <cell r="AC382"/>
          <cell r="AD382">
            <v>2275794.6740000001</v>
          </cell>
          <cell r="AE382"/>
          <cell r="AF382"/>
          <cell r="AG382"/>
          <cell r="AH382">
            <v>136427</v>
          </cell>
          <cell r="AI382"/>
          <cell r="AJ382">
            <v>-14782.04</v>
          </cell>
          <cell r="AK382"/>
          <cell r="AL382"/>
          <cell r="AM382"/>
          <cell r="AN382">
            <v>-3565.366</v>
          </cell>
          <cell r="AO382"/>
          <cell r="AP382">
            <v>2393874.2680000002</v>
          </cell>
        </row>
        <row r="383">
          <cell r="A383">
            <v>0</v>
          </cell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</row>
        <row r="384">
          <cell r="A384">
            <v>0</v>
          </cell>
          <cell r="B384"/>
          <cell r="C384"/>
          <cell r="D384"/>
          <cell r="E384"/>
          <cell r="F384" t="str">
            <v>WEBER</v>
          </cell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</row>
        <row r="385">
          <cell r="A385" t="str">
            <v xml:space="preserve">331.00 0327         </v>
          </cell>
          <cell r="B385">
            <v>327</v>
          </cell>
          <cell r="C385" t="str">
            <v>ProdTrans</v>
          </cell>
          <cell r="D385" t="str">
            <v xml:space="preserve">331.00 0327         </v>
          </cell>
          <cell r="E385">
            <v>331</v>
          </cell>
          <cell r="F385" t="str">
            <v>Structures and Improvements</v>
          </cell>
          <cell r="G385"/>
          <cell r="H385">
            <v>368302.99</v>
          </cell>
          <cell r="I385"/>
          <cell r="J385">
            <v>-1207.1400000000001</v>
          </cell>
          <cell r="K385"/>
          <cell r="L385">
            <v>367095.85</v>
          </cell>
          <cell r="M385"/>
          <cell r="N385">
            <v>-1223.6500000000001</v>
          </cell>
          <cell r="O385"/>
          <cell r="P385">
            <v>365872.19999999995</v>
          </cell>
          <cell r="Q385"/>
          <cell r="R385">
            <v>258763</v>
          </cell>
          <cell r="S385"/>
          <cell r="T385">
            <v>3.2878712336392217</v>
          </cell>
          <cell r="U385"/>
          <cell r="V385">
            <v>12089</v>
          </cell>
          <cell r="W385"/>
          <cell r="X385">
            <v>-1207.1400000000001</v>
          </cell>
          <cell r="Y385"/>
          <cell r="Z385">
            <v>-40</v>
          </cell>
          <cell r="AA385"/>
          <cell r="AB385">
            <v>-482.85600000000005</v>
          </cell>
          <cell r="AC385"/>
          <cell r="AD385">
            <v>269162.00399999996</v>
          </cell>
          <cell r="AE385"/>
          <cell r="AF385">
            <v>3.2878712336392217</v>
          </cell>
          <cell r="AG385"/>
          <cell r="AH385">
            <v>12050</v>
          </cell>
          <cell r="AI385"/>
          <cell r="AJ385">
            <v>-1223.6500000000001</v>
          </cell>
          <cell r="AK385"/>
          <cell r="AL385">
            <v>-40</v>
          </cell>
          <cell r="AM385"/>
          <cell r="AN385">
            <v>-489.46</v>
          </cell>
          <cell r="AO385"/>
          <cell r="AP385">
            <v>279498.89399999991</v>
          </cell>
        </row>
        <row r="386">
          <cell r="A386" t="str">
            <v xml:space="preserve">332.00 0327         </v>
          </cell>
          <cell r="B386">
            <v>327</v>
          </cell>
          <cell r="C386" t="str">
            <v>ProdTrans</v>
          </cell>
          <cell r="D386" t="str">
            <v xml:space="preserve">332.00 0327         </v>
          </cell>
          <cell r="E386">
            <v>332</v>
          </cell>
          <cell r="F386" t="str">
            <v>Reservoirs, Dams and Waterways</v>
          </cell>
          <cell r="G386"/>
          <cell r="H386">
            <v>1358944.18</v>
          </cell>
          <cell r="I386"/>
          <cell r="J386">
            <v>-4737.329999999999</v>
          </cell>
          <cell r="K386"/>
          <cell r="L386">
            <v>1354206.8499999999</v>
          </cell>
          <cell r="M386"/>
          <cell r="N386">
            <v>-4829.4800000000005</v>
          </cell>
          <cell r="O386"/>
          <cell r="P386">
            <v>1349377.3699999999</v>
          </cell>
          <cell r="Q386"/>
          <cell r="R386">
            <v>931858</v>
          </cell>
          <cell r="S386"/>
          <cell r="T386">
            <v>2.9196347226350046</v>
          </cell>
          <cell r="U386"/>
          <cell r="V386">
            <v>39607</v>
          </cell>
          <cell r="W386"/>
          <cell r="X386">
            <v>-4737.329999999999</v>
          </cell>
          <cell r="Y386"/>
          <cell r="Z386">
            <v>-40</v>
          </cell>
          <cell r="AA386"/>
          <cell r="AB386">
            <v>-1894.9319999999996</v>
          </cell>
          <cell r="AC386"/>
          <cell r="AD386">
            <v>964832.73800000001</v>
          </cell>
          <cell r="AE386"/>
          <cell r="AF386">
            <v>2.9196347226350046</v>
          </cell>
          <cell r="AG386"/>
          <cell r="AH386">
            <v>39467</v>
          </cell>
          <cell r="AI386"/>
          <cell r="AJ386">
            <v>-4829.4800000000005</v>
          </cell>
          <cell r="AK386"/>
          <cell r="AL386">
            <v>-40</v>
          </cell>
          <cell r="AM386"/>
          <cell r="AN386">
            <v>-1931.7920000000001</v>
          </cell>
          <cell r="AO386"/>
          <cell r="AP386">
            <v>997538.46600000001</v>
          </cell>
        </row>
        <row r="387">
          <cell r="A387" t="str">
            <v xml:space="preserve">333.00 0327         </v>
          </cell>
          <cell r="B387">
            <v>327</v>
          </cell>
          <cell r="C387" t="str">
            <v>ProdTrans</v>
          </cell>
          <cell r="D387" t="str">
            <v xml:space="preserve">333.00 0327         </v>
          </cell>
          <cell r="E387">
            <v>333</v>
          </cell>
          <cell r="F387" t="str">
            <v>Waterwheels, Turbines and Generators</v>
          </cell>
          <cell r="G387"/>
          <cell r="H387">
            <v>904665.2</v>
          </cell>
          <cell r="I387"/>
          <cell r="J387">
            <v>-3585.5099999999998</v>
          </cell>
          <cell r="K387"/>
          <cell r="L387">
            <v>901079.69</v>
          </cell>
          <cell r="M387"/>
          <cell r="N387">
            <v>-3716.3000000000006</v>
          </cell>
          <cell r="O387"/>
          <cell r="P387">
            <v>897363.3899999999</v>
          </cell>
          <cell r="Q387"/>
          <cell r="R387">
            <v>592171</v>
          </cell>
          <cell r="S387"/>
          <cell r="T387">
            <v>3.7694999138193035</v>
          </cell>
          <cell r="U387"/>
          <cell r="V387">
            <v>34034</v>
          </cell>
          <cell r="W387"/>
          <cell r="X387">
            <v>-3585.5099999999998</v>
          </cell>
          <cell r="Y387"/>
          <cell r="Z387">
            <v>-40</v>
          </cell>
          <cell r="AA387"/>
          <cell r="AB387">
            <v>-1434.204</v>
          </cell>
          <cell r="AC387"/>
          <cell r="AD387">
            <v>621185.28599999996</v>
          </cell>
          <cell r="AE387"/>
          <cell r="AF387">
            <v>3.7694999138193035</v>
          </cell>
          <cell r="AG387"/>
          <cell r="AH387">
            <v>33896</v>
          </cell>
          <cell r="AI387"/>
          <cell r="AJ387">
            <v>-3716.3000000000006</v>
          </cell>
          <cell r="AK387"/>
          <cell r="AL387">
            <v>-40</v>
          </cell>
          <cell r="AM387"/>
          <cell r="AN387">
            <v>-1486.5200000000002</v>
          </cell>
          <cell r="AO387"/>
          <cell r="AP387">
            <v>649878.4659999999</v>
          </cell>
        </row>
        <row r="388">
          <cell r="A388" t="str">
            <v xml:space="preserve">334.00 0327         </v>
          </cell>
          <cell r="B388">
            <v>327</v>
          </cell>
          <cell r="C388" t="str">
            <v>ProdTrans</v>
          </cell>
          <cell r="D388" t="str">
            <v xml:space="preserve">334.00 0327         </v>
          </cell>
          <cell r="E388">
            <v>334</v>
          </cell>
          <cell r="F388" t="str">
            <v>Accessory Electric Equipment</v>
          </cell>
          <cell r="G388"/>
          <cell r="H388">
            <v>253737.73</v>
          </cell>
          <cell r="I388"/>
          <cell r="J388">
            <v>-1481.46</v>
          </cell>
          <cell r="K388"/>
          <cell r="L388">
            <v>252256.27000000002</v>
          </cell>
          <cell r="M388"/>
          <cell r="N388">
            <v>-1625</v>
          </cell>
          <cell r="O388"/>
          <cell r="P388">
            <v>250631.27000000002</v>
          </cell>
          <cell r="Q388"/>
          <cell r="R388">
            <v>71575</v>
          </cell>
          <cell r="S388"/>
          <cell r="T388">
            <v>3.5732580842125987</v>
          </cell>
          <cell r="U388"/>
          <cell r="V388">
            <v>9040</v>
          </cell>
          <cell r="W388"/>
          <cell r="X388">
            <v>-1481.46</v>
          </cell>
          <cell r="Y388"/>
          <cell r="Z388">
            <v>-20</v>
          </cell>
          <cell r="AA388"/>
          <cell r="AB388">
            <v>-296.29200000000003</v>
          </cell>
          <cell r="AC388"/>
          <cell r="AD388">
            <v>78837.247999999992</v>
          </cell>
          <cell r="AE388"/>
          <cell r="AF388">
            <v>3.5732580842125987</v>
          </cell>
          <cell r="AG388"/>
          <cell r="AH388">
            <v>8985</v>
          </cell>
          <cell r="AI388"/>
          <cell r="AJ388">
            <v>-1625</v>
          </cell>
          <cell r="AK388"/>
          <cell r="AL388">
            <v>-20</v>
          </cell>
          <cell r="AM388"/>
          <cell r="AN388">
            <v>-325</v>
          </cell>
          <cell r="AO388"/>
          <cell r="AP388">
            <v>85872.247999999992</v>
          </cell>
        </row>
        <row r="389">
          <cell r="A389" t="str">
            <v xml:space="preserve">335.00 0327         </v>
          </cell>
          <cell r="B389">
            <v>327</v>
          </cell>
          <cell r="C389" t="str">
            <v>ProdTrans</v>
          </cell>
          <cell r="D389" t="str">
            <v xml:space="preserve">335.00 0327         </v>
          </cell>
          <cell r="E389">
            <v>335</v>
          </cell>
          <cell r="F389" t="str">
            <v>Miscellaneous Power Plant Equipment</v>
          </cell>
          <cell r="G389"/>
          <cell r="H389">
            <v>22270.09</v>
          </cell>
          <cell r="I389"/>
          <cell r="J389">
            <v>-153.48000000000002</v>
          </cell>
          <cell r="K389"/>
          <cell r="L389">
            <v>22116.61</v>
          </cell>
          <cell r="M389"/>
          <cell r="N389">
            <v>-154.32</v>
          </cell>
          <cell r="O389"/>
          <cell r="P389">
            <v>21962.29</v>
          </cell>
          <cell r="Q389"/>
          <cell r="R389">
            <v>14643</v>
          </cell>
          <cell r="S389"/>
          <cell r="T389">
            <v>3.861252220228776</v>
          </cell>
          <cell r="U389"/>
          <cell r="V389">
            <v>857</v>
          </cell>
          <cell r="W389"/>
          <cell r="X389">
            <v>-153.48000000000002</v>
          </cell>
          <cell r="Y389"/>
          <cell r="Z389">
            <v>-10</v>
          </cell>
          <cell r="AA389"/>
          <cell r="AB389">
            <v>-15.348000000000003</v>
          </cell>
          <cell r="AC389"/>
          <cell r="AD389">
            <v>15331.172</v>
          </cell>
          <cell r="AE389"/>
          <cell r="AF389">
            <v>3.861252220228776</v>
          </cell>
          <cell r="AG389"/>
          <cell r="AH389">
            <v>851</v>
          </cell>
          <cell r="AI389"/>
          <cell r="AJ389">
            <v>-154.32</v>
          </cell>
          <cell r="AK389"/>
          <cell r="AL389">
            <v>-10</v>
          </cell>
          <cell r="AM389"/>
          <cell r="AN389">
            <v>-15.431999999999999</v>
          </cell>
          <cell r="AO389"/>
          <cell r="AP389">
            <v>16012.42</v>
          </cell>
        </row>
        <row r="390">
          <cell r="A390" t="str">
            <v xml:space="preserve">336.00 0327         </v>
          </cell>
          <cell r="B390">
            <v>327</v>
          </cell>
          <cell r="C390" t="str">
            <v>ProdTrans</v>
          </cell>
          <cell r="D390" t="str">
            <v xml:space="preserve">336.00 0327         </v>
          </cell>
          <cell r="E390">
            <v>336</v>
          </cell>
          <cell r="F390" t="str">
            <v>Roads, Railroads and Bridges</v>
          </cell>
          <cell r="G390"/>
          <cell r="H390">
            <v>39856.53</v>
          </cell>
          <cell r="I390"/>
          <cell r="J390">
            <v>-78.72</v>
          </cell>
          <cell r="K390"/>
          <cell r="L390">
            <v>39777.81</v>
          </cell>
          <cell r="M390"/>
          <cell r="N390">
            <v>-79.849999999999994</v>
          </cell>
          <cell r="O390"/>
          <cell r="P390">
            <v>39697.96</v>
          </cell>
          <cell r="Q390"/>
          <cell r="R390">
            <v>24646</v>
          </cell>
          <cell r="S390"/>
          <cell r="T390">
            <v>4.595721467672182</v>
          </cell>
          <cell r="U390"/>
          <cell r="V390">
            <v>1830</v>
          </cell>
          <cell r="W390"/>
          <cell r="X390">
            <v>-78.72</v>
          </cell>
          <cell r="Y390"/>
          <cell r="Z390">
            <v>-40</v>
          </cell>
          <cell r="AA390"/>
          <cell r="AB390">
            <v>-31.488000000000003</v>
          </cell>
          <cell r="AC390"/>
          <cell r="AD390">
            <v>26365.791999999998</v>
          </cell>
          <cell r="AE390"/>
          <cell r="AF390">
            <v>4.595721467672182</v>
          </cell>
          <cell r="AG390"/>
          <cell r="AH390">
            <v>1826</v>
          </cell>
          <cell r="AI390"/>
          <cell r="AJ390">
            <v>-79.849999999999994</v>
          </cell>
          <cell r="AK390"/>
          <cell r="AL390">
            <v>-40</v>
          </cell>
          <cell r="AM390"/>
          <cell r="AN390">
            <v>-31.94</v>
          </cell>
          <cell r="AO390"/>
          <cell r="AP390">
            <v>28080.002</v>
          </cell>
        </row>
        <row r="391">
          <cell r="A391">
            <v>0</v>
          </cell>
          <cell r="B391"/>
          <cell r="C391"/>
          <cell r="D391"/>
          <cell r="E391"/>
          <cell r="F391" t="str">
            <v>TOTAL WEBER</v>
          </cell>
          <cell r="G391"/>
          <cell r="H391">
            <v>2947776.7199999997</v>
          </cell>
          <cell r="I391"/>
          <cell r="J391">
            <v>-11243.639999999998</v>
          </cell>
          <cell r="K391"/>
          <cell r="L391">
            <v>2936533.0799999996</v>
          </cell>
          <cell r="M391"/>
          <cell r="N391">
            <v>-11628.600000000002</v>
          </cell>
          <cell r="O391"/>
          <cell r="P391">
            <v>2924904.48</v>
          </cell>
          <cell r="Q391"/>
          <cell r="R391">
            <v>1893656</v>
          </cell>
          <cell r="S391"/>
          <cell r="T391"/>
          <cell r="U391"/>
          <cell r="V391">
            <v>97457</v>
          </cell>
          <cell r="W391"/>
          <cell r="X391">
            <v>-11243.639999999998</v>
          </cell>
          <cell r="Y391"/>
          <cell r="Z391"/>
          <cell r="AA391"/>
          <cell r="AB391">
            <v>-4155.12</v>
          </cell>
          <cell r="AC391"/>
          <cell r="AD391">
            <v>1975714.2399999998</v>
          </cell>
          <cell r="AE391"/>
          <cell r="AF391"/>
          <cell r="AG391"/>
          <cell r="AH391">
            <v>97075</v>
          </cell>
          <cell r="AI391"/>
          <cell r="AJ391">
            <v>-11628.600000000002</v>
          </cell>
          <cell r="AK391"/>
          <cell r="AL391"/>
          <cell r="AM391"/>
          <cell r="AN391">
            <v>-4280.1439999999993</v>
          </cell>
          <cell r="AO391"/>
          <cell r="AP391">
            <v>2056880.4959999998</v>
          </cell>
        </row>
        <row r="392">
          <cell r="A392">
            <v>0</v>
          </cell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</row>
        <row r="393">
          <cell r="A393">
            <v>0</v>
          </cell>
          <cell r="B393"/>
          <cell r="C393"/>
          <cell r="D393"/>
          <cell r="E393"/>
          <cell r="F393" t="str">
            <v>YALE</v>
          </cell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</row>
        <row r="394">
          <cell r="A394" t="str">
            <v xml:space="preserve">330.20 0328         </v>
          </cell>
          <cell r="B394">
            <v>328</v>
          </cell>
          <cell r="C394" t="str">
            <v>ProdTrans</v>
          </cell>
          <cell r="D394" t="str">
            <v xml:space="preserve">330.20 0328         </v>
          </cell>
          <cell r="E394">
            <v>330.2</v>
          </cell>
          <cell r="F394" t="str">
            <v>Land Rights</v>
          </cell>
          <cell r="G394"/>
          <cell r="H394">
            <v>761579.86</v>
          </cell>
          <cell r="I394"/>
          <cell r="J394">
            <v>0</v>
          </cell>
          <cell r="K394"/>
          <cell r="L394">
            <v>761579.86</v>
          </cell>
          <cell r="M394"/>
          <cell r="N394">
            <v>0</v>
          </cell>
          <cell r="O394"/>
          <cell r="P394">
            <v>761579.86</v>
          </cell>
          <cell r="Q394"/>
          <cell r="R394">
            <v>478924</v>
          </cell>
          <cell r="S394"/>
          <cell r="T394">
            <v>1.0379638383360907</v>
          </cell>
          <cell r="U394"/>
          <cell r="V394">
            <v>7905</v>
          </cell>
          <cell r="W394"/>
          <cell r="X394">
            <v>0</v>
          </cell>
          <cell r="Y394"/>
          <cell r="Z394">
            <v>0</v>
          </cell>
          <cell r="AA394"/>
          <cell r="AB394">
            <v>0</v>
          </cell>
          <cell r="AC394"/>
          <cell r="AD394">
            <v>486829</v>
          </cell>
          <cell r="AE394"/>
          <cell r="AF394">
            <v>1.0379638383360907</v>
          </cell>
          <cell r="AG394"/>
          <cell r="AH394">
            <v>7905</v>
          </cell>
          <cell r="AI394"/>
          <cell r="AJ394">
            <v>0</v>
          </cell>
          <cell r="AK394"/>
          <cell r="AL394">
            <v>0</v>
          </cell>
          <cell r="AM394"/>
          <cell r="AN394">
            <v>0</v>
          </cell>
          <cell r="AO394"/>
          <cell r="AP394">
            <v>494734</v>
          </cell>
        </row>
        <row r="395">
          <cell r="A395" t="str">
            <v xml:space="preserve">331.00 0328         </v>
          </cell>
          <cell r="B395">
            <v>328</v>
          </cell>
          <cell r="C395" t="str">
            <v>ProdTrans</v>
          </cell>
          <cell r="D395" t="str">
            <v xml:space="preserve">331.00 0328         </v>
          </cell>
          <cell r="E395">
            <v>331</v>
          </cell>
          <cell r="F395" t="str">
            <v>Structures and Improvements</v>
          </cell>
          <cell r="G395"/>
          <cell r="H395">
            <v>7680924.5599999996</v>
          </cell>
          <cell r="I395"/>
          <cell r="J395">
            <v>-19407.510000000002</v>
          </cell>
          <cell r="K395"/>
          <cell r="L395">
            <v>7661517.0499999998</v>
          </cell>
          <cell r="M395"/>
          <cell r="N395">
            <v>-19692.299999999992</v>
          </cell>
          <cell r="O395"/>
          <cell r="P395">
            <v>7641824.75</v>
          </cell>
          <cell r="Q395"/>
          <cell r="R395">
            <v>2877974</v>
          </cell>
          <cell r="S395"/>
          <cell r="T395">
            <v>1.5325235151839924</v>
          </cell>
          <cell r="U395"/>
          <cell r="V395">
            <v>117563</v>
          </cell>
          <cell r="W395"/>
          <cell r="X395">
            <v>-19407.510000000002</v>
          </cell>
          <cell r="Y395"/>
          <cell r="Z395">
            <v>-40</v>
          </cell>
          <cell r="AA395"/>
          <cell r="AB395">
            <v>-7763.0040000000017</v>
          </cell>
          <cell r="AC395"/>
          <cell r="AD395">
            <v>2968366.486</v>
          </cell>
          <cell r="AE395"/>
          <cell r="AF395">
            <v>1.5325235151839924</v>
          </cell>
          <cell r="AG395"/>
          <cell r="AH395">
            <v>117264</v>
          </cell>
          <cell r="AI395"/>
          <cell r="AJ395">
            <v>-19692.299999999992</v>
          </cell>
          <cell r="AK395"/>
          <cell r="AL395">
            <v>-40</v>
          </cell>
          <cell r="AM395"/>
          <cell r="AN395">
            <v>-7876.9199999999964</v>
          </cell>
          <cell r="AO395"/>
          <cell r="AP395">
            <v>3058061.2660000003</v>
          </cell>
        </row>
        <row r="396">
          <cell r="A396" t="str">
            <v xml:space="preserve">332.00 0328         </v>
          </cell>
          <cell r="B396">
            <v>328</v>
          </cell>
          <cell r="C396" t="str">
            <v>ProdTrans</v>
          </cell>
          <cell r="D396" t="str">
            <v xml:space="preserve">332.00 0328         </v>
          </cell>
          <cell r="E396">
            <v>332</v>
          </cell>
          <cell r="F396" t="str">
            <v>Reservoirs, Dams and Waterways</v>
          </cell>
          <cell r="G396"/>
          <cell r="H396">
            <v>27653817.170000002</v>
          </cell>
          <cell r="I396"/>
          <cell r="J396">
            <v>-94029.87000000001</v>
          </cell>
          <cell r="K396"/>
          <cell r="L396">
            <v>27559787.300000001</v>
          </cell>
          <cell r="M396"/>
          <cell r="N396">
            <v>-95922.210000000021</v>
          </cell>
          <cell r="O396"/>
          <cell r="P396">
            <v>27463865.09</v>
          </cell>
          <cell r="Q396"/>
          <cell r="R396">
            <v>17340072</v>
          </cell>
          <cell r="S396"/>
          <cell r="T396">
            <v>1.1266153946555395</v>
          </cell>
          <cell r="U396"/>
          <cell r="V396">
            <v>311022</v>
          </cell>
          <cell r="W396"/>
          <cell r="X396">
            <v>-94029.87000000001</v>
          </cell>
          <cell r="Y396"/>
          <cell r="Z396">
            <v>-40</v>
          </cell>
          <cell r="AA396"/>
          <cell r="AB396">
            <v>-37611.948000000004</v>
          </cell>
          <cell r="AC396"/>
          <cell r="AD396">
            <v>17519452.182</v>
          </cell>
          <cell r="AE396"/>
          <cell r="AF396">
            <v>1.1266153946555395</v>
          </cell>
          <cell r="AG396"/>
          <cell r="AH396">
            <v>309952</v>
          </cell>
          <cell r="AI396"/>
          <cell r="AJ396">
            <v>-95922.210000000021</v>
          </cell>
          <cell r="AK396"/>
          <cell r="AL396">
            <v>-40</v>
          </cell>
          <cell r="AM396"/>
          <cell r="AN396">
            <v>-38368.884000000005</v>
          </cell>
          <cell r="AO396"/>
          <cell r="AP396">
            <v>17695113.088</v>
          </cell>
        </row>
        <row r="397">
          <cell r="A397" t="str">
            <v xml:space="preserve">333.00 0328         </v>
          </cell>
          <cell r="B397">
            <v>328</v>
          </cell>
          <cell r="C397" t="str">
            <v>ProdTrans</v>
          </cell>
          <cell r="D397" t="str">
            <v xml:space="preserve">333.00 0328         </v>
          </cell>
          <cell r="E397">
            <v>333</v>
          </cell>
          <cell r="F397" t="str">
            <v>Waterwheels, Turbines and Generators</v>
          </cell>
          <cell r="G397"/>
          <cell r="H397">
            <v>10698063.15</v>
          </cell>
          <cell r="I397"/>
          <cell r="J397">
            <v>-63958.44</v>
          </cell>
          <cell r="K397"/>
          <cell r="L397">
            <v>10634104.710000001</v>
          </cell>
          <cell r="M397"/>
          <cell r="N397">
            <v>-65372.32</v>
          </cell>
          <cell r="O397"/>
          <cell r="P397">
            <v>10568732.390000001</v>
          </cell>
          <cell r="Q397"/>
          <cell r="R397">
            <v>5320770</v>
          </cell>
          <cell r="S397"/>
          <cell r="T397">
            <v>1.614981096069287</v>
          </cell>
          <cell r="U397"/>
          <cell r="V397">
            <v>172255</v>
          </cell>
          <cell r="W397"/>
          <cell r="X397">
            <v>-63958.44</v>
          </cell>
          <cell r="Y397"/>
          <cell r="Z397">
            <v>-40</v>
          </cell>
          <cell r="AA397"/>
          <cell r="AB397">
            <v>-25583.376</v>
          </cell>
          <cell r="AC397"/>
          <cell r="AD397">
            <v>5403483.1839999994</v>
          </cell>
          <cell r="AE397"/>
          <cell r="AF397">
            <v>1.614981096069287</v>
          </cell>
          <cell r="AG397"/>
          <cell r="AH397">
            <v>171211</v>
          </cell>
          <cell r="AI397"/>
          <cell r="AJ397">
            <v>-65372.32</v>
          </cell>
          <cell r="AK397"/>
          <cell r="AL397">
            <v>-40</v>
          </cell>
          <cell r="AM397"/>
          <cell r="AN397">
            <v>-26148.928</v>
          </cell>
          <cell r="AO397"/>
          <cell r="AP397">
            <v>5483172.9359999988</v>
          </cell>
        </row>
        <row r="398">
          <cell r="A398" t="str">
            <v xml:space="preserve">334.00 0328         </v>
          </cell>
          <cell r="B398">
            <v>328</v>
          </cell>
          <cell r="C398" t="str">
            <v>ProdTrans</v>
          </cell>
          <cell r="D398" t="str">
            <v xml:space="preserve">334.00 0328         </v>
          </cell>
          <cell r="E398">
            <v>334</v>
          </cell>
          <cell r="F398" t="str">
            <v>Accessory Electric Equipment</v>
          </cell>
          <cell r="G398"/>
          <cell r="H398">
            <v>3586772.18</v>
          </cell>
          <cell r="I398"/>
          <cell r="J398">
            <v>-32193.97</v>
          </cell>
          <cell r="K398"/>
          <cell r="L398">
            <v>3554578.21</v>
          </cell>
          <cell r="M398"/>
          <cell r="N398">
            <v>-32702.660000000003</v>
          </cell>
          <cell r="O398"/>
          <cell r="P398">
            <v>3521875.55</v>
          </cell>
          <cell r="Q398"/>
          <cell r="R398">
            <v>1205844</v>
          </cell>
          <cell r="S398"/>
          <cell r="T398">
            <v>2.1548669183784277</v>
          </cell>
          <cell r="U398"/>
          <cell r="V398">
            <v>76943</v>
          </cell>
          <cell r="W398"/>
          <cell r="X398">
            <v>-32193.97</v>
          </cell>
          <cell r="Y398"/>
          <cell r="Z398">
            <v>-20</v>
          </cell>
          <cell r="AA398"/>
          <cell r="AB398">
            <v>-6438.7939999999999</v>
          </cell>
          <cell r="AC398"/>
          <cell r="AD398">
            <v>1244154.236</v>
          </cell>
          <cell r="AE398"/>
          <cell r="AF398">
            <v>2.1548669183784277</v>
          </cell>
          <cell r="AG398"/>
          <cell r="AH398">
            <v>76244</v>
          </cell>
          <cell r="AI398"/>
          <cell r="AJ398">
            <v>-32702.660000000003</v>
          </cell>
          <cell r="AK398"/>
          <cell r="AL398">
            <v>-20</v>
          </cell>
          <cell r="AM398"/>
          <cell r="AN398">
            <v>-6540.5320000000011</v>
          </cell>
          <cell r="AO398"/>
          <cell r="AP398">
            <v>1281155.0440000002</v>
          </cell>
        </row>
        <row r="399">
          <cell r="A399" t="str">
            <v xml:space="preserve">335.00 0328         </v>
          </cell>
          <cell r="B399">
            <v>328</v>
          </cell>
          <cell r="C399" t="str">
            <v>ProdTrans</v>
          </cell>
          <cell r="D399" t="str">
            <v xml:space="preserve">335.00 0328         </v>
          </cell>
          <cell r="E399">
            <v>335</v>
          </cell>
          <cell r="F399" t="str">
            <v>Miscellaneous Power Plant Equipment</v>
          </cell>
          <cell r="G399"/>
          <cell r="H399">
            <v>546858.96</v>
          </cell>
          <cell r="I399"/>
          <cell r="J399">
            <v>-5972.1100000000006</v>
          </cell>
          <cell r="K399"/>
          <cell r="L399">
            <v>540886.85</v>
          </cell>
          <cell r="M399"/>
          <cell r="N399">
            <v>-6014.25</v>
          </cell>
          <cell r="O399"/>
          <cell r="P399">
            <v>534872.6</v>
          </cell>
          <cell r="Q399"/>
          <cell r="R399">
            <v>314609</v>
          </cell>
          <cell r="S399"/>
          <cell r="T399">
            <v>1.2426546856251177</v>
          </cell>
          <cell r="U399"/>
          <cell r="V399">
            <v>6758</v>
          </cell>
          <cell r="W399"/>
          <cell r="X399">
            <v>-5972.1100000000006</v>
          </cell>
          <cell r="Y399"/>
          <cell r="Z399">
            <v>-10</v>
          </cell>
          <cell r="AA399"/>
          <cell r="AB399">
            <v>-597.21100000000001</v>
          </cell>
          <cell r="AC399"/>
          <cell r="AD399">
            <v>314797.679</v>
          </cell>
          <cell r="AE399"/>
          <cell r="AF399">
            <v>1.2426546856251177</v>
          </cell>
          <cell r="AG399"/>
          <cell r="AH399">
            <v>6684</v>
          </cell>
          <cell r="AI399"/>
          <cell r="AJ399">
            <v>-6014.25</v>
          </cell>
          <cell r="AK399"/>
          <cell r="AL399">
            <v>-10</v>
          </cell>
          <cell r="AM399"/>
          <cell r="AN399">
            <v>-601.42499999999995</v>
          </cell>
          <cell r="AO399"/>
          <cell r="AP399">
            <v>314866.00400000002</v>
          </cell>
        </row>
        <row r="400">
          <cell r="A400" t="str">
            <v xml:space="preserve">336.00 0328         </v>
          </cell>
          <cell r="B400">
            <v>328</v>
          </cell>
          <cell r="C400" t="str">
            <v>ProdTrans</v>
          </cell>
          <cell r="D400" t="str">
            <v xml:space="preserve">336.00 0328         </v>
          </cell>
          <cell r="E400">
            <v>336</v>
          </cell>
          <cell r="F400" t="str">
            <v>Roads, Railroads and Bridges</v>
          </cell>
          <cell r="G400"/>
          <cell r="H400">
            <v>1439462.47</v>
          </cell>
          <cell r="I400"/>
          <cell r="J400">
            <v>-2941.1200000000003</v>
          </cell>
          <cell r="K400"/>
          <cell r="L400">
            <v>1436521.3499999999</v>
          </cell>
          <cell r="M400"/>
          <cell r="N400">
            <v>-2984.4900000000007</v>
          </cell>
          <cell r="O400"/>
          <cell r="P400">
            <v>1433536.8599999999</v>
          </cell>
          <cell r="Q400"/>
          <cell r="R400">
            <v>423930</v>
          </cell>
          <cell r="S400"/>
          <cell r="T400">
            <v>2.0195218426372139</v>
          </cell>
          <cell r="U400"/>
          <cell r="V400">
            <v>29041</v>
          </cell>
          <cell r="W400"/>
          <cell r="X400">
            <v>-2941.1200000000003</v>
          </cell>
          <cell r="Y400"/>
          <cell r="Z400">
            <v>-40</v>
          </cell>
          <cell r="AA400"/>
          <cell r="AB400">
            <v>-1176.4480000000001</v>
          </cell>
          <cell r="AC400"/>
          <cell r="AD400">
            <v>448853.43200000003</v>
          </cell>
          <cell r="AE400"/>
          <cell r="AF400">
            <v>2.0195218426372139</v>
          </cell>
          <cell r="AG400"/>
          <cell r="AH400">
            <v>28981</v>
          </cell>
          <cell r="AI400"/>
          <cell r="AJ400">
            <v>-2984.4900000000007</v>
          </cell>
          <cell r="AK400"/>
          <cell r="AL400">
            <v>-40</v>
          </cell>
          <cell r="AM400"/>
          <cell r="AN400">
            <v>-1193.7960000000003</v>
          </cell>
          <cell r="AO400"/>
          <cell r="AP400">
            <v>473656.14600000007</v>
          </cell>
        </row>
        <row r="401">
          <cell r="A401">
            <v>0</v>
          </cell>
          <cell r="B401"/>
          <cell r="C401"/>
          <cell r="D401"/>
          <cell r="E401"/>
          <cell r="F401" t="str">
            <v>TOTAL YALE</v>
          </cell>
          <cell r="G401"/>
          <cell r="H401">
            <v>52367478.350000001</v>
          </cell>
          <cell r="I401"/>
          <cell r="J401">
            <v>-218503.02000000002</v>
          </cell>
          <cell r="K401"/>
          <cell r="L401">
            <v>52148975.330000006</v>
          </cell>
          <cell r="M401"/>
          <cell r="N401">
            <v>-222688.23</v>
          </cell>
          <cell r="O401"/>
          <cell r="P401">
            <v>51926287.100000001</v>
          </cell>
          <cell r="Q401"/>
          <cell r="R401">
            <v>27962123</v>
          </cell>
          <cell r="S401"/>
          <cell r="T401"/>
          <cell r="U401"/>
          <cell r="V401">
            <v>721487</v>
          </cell>
          <cell r="W401"/>
          <cell r="X401">
            <v>-218503.02000000002</v>
          </cell>
          <cell r="Y401"/>
          <cell r="Z401"/>
          <cell r="AA401"/>
          <cell r="AB401">
            <v>-79170.781000000003</v>
          </cell>
          <cell r="AC401"/>
          <cell r="AD401">
            <v>28385936.199000005</v>
          </cell>
          <cell r="AE401"/>
          <cell r="AF401"/>
          <cell r="AG401"/>
          <cell r="AH401">
            <v>718241</v>
          </cell>
          <cell r="AI401"/>
          <cell r="AJ401">
            <v>-222688.23</v>
          </cell>
          <cell r="AK401"/>
          <cell r="AL401"/>
          <cell r="AM401"/>
          <cell r="AN401">
            <v>-80730.485000000015</v>
          </cell>
          <cell r="AO401"/>
          <cell r="AP401">
            <v>28800758.484000001</v>
          </cell>
        </row>
        <row r="402">
          <cell r="A402">
            <v>0</v>
          </cell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  <cell r="S402"/>
          <cell r="T402"/>
          <cell r="U402"/>
          <cell r="V402"/>
          <cell r="W402"/>
          <cell r="X402"/>
          <cell r="Y402"/>
          <cell r="Z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  <cell r="AL402"/>
          <cell r="AM402"/>
          <cell r="AN402"/>
          <cell r="AO402"/>
          <cell r="AP402"/>
        </row>
        <row r="403">
          <cell r="A403">
            <v>0</v>
          </cell>
          <cell r="B403"/>
          <cell r="C403"/>
          <cell r="D403"/>
          <cell r="E403"/>
          <cell r="F403" t="str">
            <v>HYDRO DECOMMISSIONING RESERVE</v>
          </cell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/>
          <cell r="Z403" t="str">
            <v>a</v>
          </cell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 t="str">
            <v>a</v>
          </cell>
          <cell r="AM403"/>
          <cell r="AN403"/>
          <cell r="AO403"/>
          <cell r="AP403"/>
        </row>
        <row r="404">
          <cell r="A404">
            <v>0</v>
          </cell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  <cell r="AM404"/>
          <cell r="AN404"/>
          <cell r="AO404"/>
          <cell r="AP404"/>
        </row>
        <row r="405">
          <cell r="A405">
            <v>0</v>
          </cell>
          <cell r="B405"/>
          <cell r="C405"/>
          <cell r="D405"/>
          <cell r="E405"/>
          <cell r="F405" t="str">
            <v>TOTAL HYDRAULIC PRODUCTION</v>
          </cell>
          <cell r="G405"/>
          <cell r="H405">
            <v>697877989.23999989</v>
          </cell>
          <cell r="I405"/>
          <cell r="J405">
            <v>-3764106.7100000014</v>
          </cell>
          <cell r="K405"/>
          <cell r="L405">
            <v>694113882.53000009</v>
          </cell>
          <cell r="M405"/>
          <cell r="N405">
            <v>-1816961.87</v>
          </cell>
          <cell r="O405"/>
          <cell r="P405">
            <v>692296920.65999997</v>
          </cell>
          <cell r="Q405"/>
          <cell r="R405">
            <v>252658873</v>
          </cell>
          <cell r="S405"/>
          <cell r="T405"/>
          <cell r="U405"/>
          <cell r="V405">
            <v>19011287</v>
          </cell>
          <cell r="W405"/>
          <cell r="X405">
            <v>-3764106.7100000014</v>
          </cell>
          <cell r="Y405"/>
          <cell r="Z405"/>
          <cell r="AA405"/>
          <cell r="AB405">
            <v>-632171.84499999997</v>
          </cell>
          <cell r="AC405"/>
          <cell r="AD405">
            <v>267273881.4449999</v>
          </cell>
          <cell r="AE405"/>
          <cell r="AF405"/>
          <cell r="AG405"/>
          <cell r="AH405">
            <v>18894248</v>
          </cell>
          <cell r="AI405"/>
          <cell r="AJ405">
            <v>-1816961.87</v>
          </cell>
          <cell r="AK405"/>
          <cell r="AL405"/>
          <cell r="AM405"/>
          <cell r="AN405">
            <v>-647660.34999999986</v>
          </cell>
          <cell r="AO405"/>
          <cell r="AP405">
            <v>283703507.22499996</v>
          </cell>
        </row>
        <row r="406">
          <cell r="A406">
            <v>0</v>
          </cell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</row>
        <row r="407">
          <cell r="A407">
            <v>0</v>
          </cell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</row>
        <row r="408">
          <cell r="A408">
            <v>0</v>
          </cell>
          <cell r="B408"/>
          <cell r="C408"/>
          <cell r="D408"/>
          <cell r="E408" t="str">
            <v>OTHER PRODUCTION PLANT</v>
          </cell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Y408"/>
          <cell r="Z408"/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</row>
        <row r="409">
          <cell r="A409">
            <v>0</v>
          </cell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Y409"/>
          <cell r="Z409"/>
          <cell r="AA409"/>
          <cell r="AB409"/>
          <cell r="AC409"/>
          <cell r="AD409"/>
          <cell r="AE409"/>
          <cell r="AF409"/>
          <cell r="AG409"/>
          <cell r="AH409"/>
          <cell r="AI409"/>
          <cell r="AJ409"/>
          <cell r="AK409"/>
          <cell r="AL409"/>
          <cell r="AM409"/>
          <cell r="AN409"/>
          <cell r="AO409"/>
          <cell r="AP409"/>
        </row>
        <row r="410">
          <cell r="A410">
            <v>0</v>
          </cell>
          <cell r="B410"/>
          <cell r="C410"/>
          <cell r="D410"/>
          <cell r="E410"/>
          <cell r="F410" t="str">
            <v>CHEHALIS</v>
          </cell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  <cell r="AH410"/>
          <cell r="AI410"/>
          <cell r="AJ410"/>
          <cell r="AK410"/>
          <cell r="AL410"/>
          <cell r="AM410"/>
          <cell r="AN410"/>
          <cell r="AO410"/>
          <cell r="AP410"/>
        </row>
        <row r="411">
          <cell r="A411" t="str">
            <v xml:space="preserve">341.00 0401         </v>
          </cell>
          <cell r="B411">
            <v>401</v>
          </cell>
          <cell r="C411" t="str">
            <v>ProdTrans</v>
          </cell>
          <cell r="D411" t="str">
            <v xml:space="preserve">341.00 0401         </v>
          </cell>
          <cell r="E411">
            <v>341</v>
          </cell>
          <cell r="F411" t="str">
            <v>Structures and Improvements</v>
          </cell>
          <cell r="G411"/>
          <cell r="H411">
            <v>23264895.84</v>
          </cell>
          <cell r="I411"/>
          <cell r="J411">
            <v>-1013.96</v>
          </cell>
          <cell r="K411"/>
          <cell r="L411">
            <v>23263881.879999999</v>
          </cell>
          <cell r="M411"/>
          <cell r="N411">
            <v>-1413.9099999999999</v>
          </cell>
          <cell r="O411"/>
          <cell r="P411">
            <v>23262467.969999999</v>
          </cell>
          <cell r="Q411"/>
          <cell r="R411">
            <v>4770678</v>
          </cell>
          <cell r="S411"/>
          <cell r="T411">
            <v>2.52</v>
          </cell>
          <cell r="U411"/>
          <cell r="V411">
            <v>586263</v>
          </cell>
          <cell r="W411"/>
          <cell r="X411">
            <v>-1013.96</v>
          </cell>
          <cell r="Y411"/>
          <cell r="Z411">
            <v>-5</v>
          </cell>
          <cell r="AA411"/>
          <cell r="AB411">
            <v>-50.698</v>
          </cell>
          <cell r="AC411"/>
          <cell r="AD411">
            <v>5355876.3420000002</v>
          </cell>
          <cell r="AE411"/>
          <cell r="AF411">
            <v>2.52</v>
          </cell>
          <cell r="AG411"/>
          <cell r="AH411">
            <v>586232</v>
          </cell>
          <cell r="AI411"/>
          <cell r="AJ411">
            <v>-1413.9099999999999</v>
          </cell>
          <cell r="AK411"/>
          <cell r="AL411">
            <v>-5</v>
          </cell>
          <cell r="AM411"/>
          <cell r="AN411">
            <v>-70.695499999999996</v>
          </cell>
          <cell r="AO411"/>
          <cell r="AP411">
            <v>5940623.7364999996</v>
          </cell>
        </row>
        <row r="412">
          <cell r="A412" t="str">
            <v xml:space="preserve">342.00 0401         </v>
          </cell>
          <cell r="B412">
            <v>401</v>
          </cell>
          <cell r="C412" t="str">
            <v>ProdTrans</v>
          </cell>
          <cell r="D412" t="str">
            <v xml:space="preserve">342.00 0401         </v>
          </cell>
          <cell r="E412">
            <v>342</v>
          </cell>
          <cell r="F412" t="str">
            <v>Fuel Holders, Producers and Accessories</v>
          </cell>
          <cell r="G412"/>
          <cell r="H412">
            <v>1597345.52</v>
          </cell>
          <cell r="I412"/>
          <cell r="J412">
            <v>-5418.41</v>
          </cell>
          <cell r="K412"/>
          <cell r="L412">
            <v>1591927.11</v>
          </cell>
          <cell r="M412"/>
          <cell r="N412">
            <v>-5751.98</v>
          </cell>
          <cell r="O412"/>
          <cell r="P412">
            <v>1586175.1300000001</v>
          </cell>
          <cell r="Q412"/>
          <cell r="R412">
            <v>334616</v>
          </cell>
          <cell r="S412"/>
          <cell r="T412">
            <v>2.52</v>
          </cell>
          <cell r="U412"/>
          <cell r="V412">
            <v>40185</v>
          </cell>
          <cell r="W412"/>
          <cell r="X412">
            <v>-5418.41</v>
          </cell>
          <cell r="Y412"/>
          <cell r="Z412">
            <v>0</v>
          </cell>
          <cell r="AA412"/>
          <cell r="AB412">
            <v>0</v>
          </cell>
          <cell r="AC412"/>
          <cell r="AD412">
            <v>369382.59</v>
          </cell>
          <cell r="AE412"/>
          <cell r="AF412">
            <v>2.52</v>
          </cell>
          <cell r="AG412"/>
          <cell r="AH412">
            <v>40044</v>
          </cell>
          <cell r="AI412"/>
          <cell r="AJ412">
            <v>-5751.98</v>
          </cell>
          <cell r="AK412"/>
          <cell r="AL412">
            <v>0</v>
          </cell>
          <cell r="AM412"/>
          <cell r="AN412">
            <v>0</v>
          </cell>
          <cell r="AO412"/>
          <cell r="AP412">
            <v>403674.61000000004</v>
          </cell>
        </row>
        <row r="413">
          <cell r="A413" t="str">
            <v xml:space="preserve">343.00 0401         </v>
          </cell>
          <cell r="B413">
            <v>401</v>
          </cell>
          <cell r="C413" t="str">
            <v>ProdTrans</v>
          </cell>
          <cell r="D413" t="str">
            <v xml:space="preserve">343.00 0401         </v>
          </cell>
          <cell r="E413">
            <v>343</v>
          </cell>
          <cell r="F413" t="str">
            <v>Prime Movers</v>
          </cell>
          <cell r="G413"/>
          <cell r="H413">
            <v>191561490.22</v>
          </cell>
          <cell r="I413"/>
          <cell r="J413">
            <v>-1674621.71</v>
          </cell>
          <cell r="K413"/>
          <cell r="L413">
            <v>189886868.50999999</v>
          </cell>
          <cell r="M413"/>
          <cell r="N413">
            <v>-1718894.34</v>
          </cell>
          <cell r="O413"/>
          <cell r="P413">
            <v>188167974.16999999</v>
          </cell>
          <cell r="Q413"/>
          <cell r="R413">
            <v>35475369</v>
          </cell>
          <cell r="S413"/>
          <cell r="T413">
            <v>2.52</v>
          </cell>
          <cell r="U413"/>
          <cell r="V413">
            <v>4806249</v>
          </cell>
          <cell r="W413"/>
          <cell r="X413">
            <v>-1674621.71</v>
          </cell>
          <cell r="Y413"/>
          <cell r="Z413">
            <v>-5</v>
          </cell>
          <cell r="AA413"/>
          <cell r="AB413">
            <v>-83731.085500000001</v>
          </cell>
          <cell r="AC413"/>
          <cell r="AD413">
            <v>38523265.204499997</v>
          </cell>
          <cell r="AE413"/>
          <cell r="AF413">
            <v>2.52</v>
          </cell>
          <cell r="AG413"/>
          <cell r="AH413">
            <v>4763491</v>
          </cell>
          <cell r="AI413"/>
          <cell r="AJ413">
            <v>-1718894.34</v>
          </cell>
          <cell r="AK413"/>
          <cell r="AL413">
            <v>-5</v>
          </cell>
          <cell r="AM413"/>
          <cell r="AN413">
            <v>-85944.717000000004</v>
          </cell>
          <cell r="AO413"/>
          <cell r="AP413">
            <v>41481917.147499993</v>
          </cell>
        </row>
        <row r="414">
          <cell r="A414" t="str">
            <v xml:space="preserve">344.00 0401         </v>
          </cell>
          <cell r="B414">
            <v>401</v>
          </cell>
          <cell r="C414" t="str">
            <v>ProdTrans</v>
          </cell>
          <cell r="D414" t="str">
            <v xml:space="preserve">344.00 0401         </v>
          </cell>
          <cell r="E414">
            <v>344</v>
          </cell>
          <cell r="F414" t="str">
            <v>Generators</v>
          </cell>
          <cell r="G414"/>
          <cell r="H414">
            <v>82787184.680000007</v>
          </cell>
          <cell r="I414"/>
          <cell r="J414">
            <v>-280132.88999999996</v>
          </cell>
          <cell r="K414"/>
          <cell r="L414">
            <v>82507051.790000007</v>
          </cell>
          <cell r="M414"/>
          <cell r="N414">
            <v>-297386.27</v>
          </cell>
          <cell r="O414"/>
          <cell r="P414">
            <v>82209665.520000011</v>
          </cell>
          <cell r="Q414"/>
          <cell r="R414">
            <v>17586081</v>
          </cell>
          <cell r="S414"/>
          <cell r="T414">
            <v>2.52</v>
          </cell>
          <cell r="U414"/>
          <cell r="V414">
            <v>2082707</v>
          </cell>
          <cell r="W414"/>
          <cell r="X414">
            <v>-280132.88999999996</v>
          </cell>
          <cell r="Y414"/>
          <cell r="Z414">
            <v>-5</v>
          </cell>
          <cell r="AA414"/>
          <cell r="AB414">
            <v>-14006.644499999997</v>
          </cell>
          <cell r="AC414"/>
          <cell r="AD414">
            <v>19374648.465500001</v>
          </cell>
          <cell r="AE414"/>
          <cell r="AF414">
            <v>2.52</v>
          </cell>
          <cell r="AG414"/>
          <cell r="AH414">
            <v>2075431</v>
          </cell>
          <cell r="AI414"/>
          <cell r="AJ414">
            <v>-297386.27</v>
          </cell>
          <cell r="AK414"/>
          <cell r="AL414">
            <v>-5</v>
          </cell>
          <cell r="AM414"/>
          <cell r="AN414">
            <v>-14869.3135</v>
          </cell>
          <cell r="AO414"/>
          <cell r="AP414">
            <v>21137823.882000003</v>
          </cell>
        </row>
        <row r="415">
          <cell r="A415" t="str">
            <v xml:space="preserve">345.00 0401         </v>
          </cell>
          <cell r="B415">
            <v>401</v>
          </cell>
          <cell r="C415" t="str">
            <v>ProdTrans</v>
          </cell>
          <cell r="D415" t="str">
            <v xml:space="preserve">345.00 0401         </v>
          </cell>
          <cell r="E415">
            <v>345</v>
          </cell>
          <cell r="F415" t="str">
            <v>Accessory Electric Equipment</v>
          </cell>
          <cell r="G415"/>
          <cell r="H415">
            <v>39232856.310000002</v>
          </cell>
          <cell r="I415"/>
          <cell r="J415">
            <v>-22175.720000000005</v>
          </cell>
          <cell r="K415"/>
          <cell r="L415">
            <v>39210680.590000004</v>
          </cell>
          <cell r="M415"/>
          <cell r="N415">
            <v>-24277.93</v>
          </cell>
          <cell r="O415"/>
          <cell r="P415">
            <v>39186402.660000004</v>
          </cell>
          <cell r="Q415"/>
          <cell r="R415">
            <v>7969692</v>
          </cell>
          <cell r="S415"/>
          <cell r="T415">
            <v>2.52</v>
          </cell>
          <cell r="U415"/>
          <cell r="V415">
            <v>988389</v>
          </cell>
          <cell r="W415"/>
          <cell r="X415">
            <v>-22175.720000000005</v>
          </cell>
          <cell r="Y415"/>
          <cell r="Z415">
            <v>-2</v>
          </cell>
          <cell r="AA415"/>
          <cell r="AB415">
            <v>-443.51440000000008</v>
          </cell>
          <cell r="AC415"/>
          <cell r="AD415">
            <v>8935461.7655999996</v>
          </cell>
          <cell r="AE415"/>
          <cell r="AF415">
            <v>2.52</v>
          </cell>
          <cell r="AG415"/>
          <cell r="AH415">
            <v>987803</v>
          </cell>
          <cell r="AI415"/>
          <cell r="AJ415">
            <v>-24277.93</v>
          </cell>
          <cell r="AK415"/>
          <cell r="AL415">
            <v>-2</v>
          </cell>
          <cell r="AM415"/>
          <cell r="AN415">
            <v>-485.55860000000001</v>
          </cell>
          <cell r="AO415"/>
          <cell r="AP415">
            <v>9898501.2770000007</v>
          </cell>
        </row>
        <row r="416">
          <cell r="A416" t="str">
            <v xml:space="preserve">346.00 0401         </v>
          </cell>
          <cell r="B416">
            <v>401</v>
          </cell>
          <cell r="C416" t="str">
            <v>ProdTrans</v>
          </cell>
          <cell r="D416" t="str">
            <v xml:space="preserve">346.00 0401         </v>
          </cell>
          <cell r="E416">
            <v>346</v>
          </cell>
          <cell r="F416" t="str">
            <v>Miscellaneous Power Plant Equipment</v>
          </cell>
          <cell r="G416"/>
          <cell r="H416">
            <v>3239885.55</v>
          </cell>
          <cell r="I416"/>
          <cell r="J416">
            <v>-2483.86</v>
          </cell>
          <cell r="K416"/>
          <cell r="L416">
            <v>3237401.69</v>
          </cell>
          <cell r="M416"/>
          <cell r="N416">
            <v>-2784.49</v>
          </cell>
          <cell r="O416"/>
          <cell r="P416">
            <v>3234617.1999999997</v>
          </cell>
          <cell r="Q416"/>
          <cell r="R416">
            <v>670002</v>
          </cell>
          <cell r="S416"/>
          <cell r="T416">
            <v>2.52</v>
          </cell>
          <cell r="U416"/>
          <cell r="V416">
            <v>81614</v>
          </cell>
          <cell r="W416"/>
          <cell r="X416">
            <v>-2483.86</v>
          </cell>
          <cell r="Y416"/>
          <cell r="Z416">
            <v>0</v>
          </cell>
          <cell r="AA416"/>
          <cell r="AB416">
            <v>0</v>
          </cell>
          <cell r="AC416"/>
          <cell r="AD416">
            <v>749132.14</v>
          </cell>
          <cell r="AE416"/>
          <cell r="AF416">
            <v>2.52</v>
          </cell>
          <cell r="AG416"/>
          <cell r="AH416">
            <v>81547</v>
          </cell>
          <cell r="AI416"/>
          <cell r="AJ416">
            <v>-2784.49</v>
          </cell>
          <cell r="AK416"/>
          <cell r="AL416">
            <v>0</v>
          </cell>
          <cell r="AM416"/>
          <cell r="AN416">
            <v>0</v>
          </cell>
          <cell r="AO416"/>
          <cell r="AP416">
            <v>827894.65</v>
          </cell>
        </row>
        <row r="417">
          <cell r="A417">
            <v>0</v>
          </cell>
          <cell r="B417"/>
          <cell r="C417"/>
          <cell r="D417"/>
          <cell r="E417"/>
          <cell r="F417" t="str">
            <v>TOTAL CHEHALIS</v>
          </cell>
          <cell r="G417"/>
          <cell r="H417">
            <v>341683658.12</v>
          </cell>
          <cell r="I417"/>
          <cell r="J417">
            <v>-1985846.55</v>
          </cell>
          <cell r="K417"/>
          <cell r="L417">
            <v>339697811.56999999</v>
          </cell>
          <cell r="M417"/>
          <cell r="N417">
            <v>-2050508.92</v>
          </cell>
          <cell r="O417"/>
          <cell r="P417">
            <v>337647302.64999998</v>
          </cell>
          <cell r="Q417"/>
          <cell r="R417">
            <v>66806438</v>
          </cell>
          <cell r="S417"/>
          <cell r="T417"/>
          <cell r="U417"/>
          <cell r="V417">
            <v>8585407</v>
          </cell>
          <cell r="W417"/>
          <cell r="X417">
            <v>-1985846.55</v>
          </cell>
          <cell r="Y417"/>
          <cell r="Z417"/>
          <cell r="AA417"/>
          <cell r="AB417">
            <v>-98231.9424</v>
          </cell>
          <cell r="AC417"/>
          <cell r="AD417">
            <v>73307766.507599995</v>
          </cell>
          <cell r="AE417"/>
          <cell r="AF417"/>
          <cell r="AG417"/>
          <cell r="AH417">
            <v>8534548</v>
          </cell>
          <cell r="AI417"/>
          <cell r="AJ417">
            <v>-2050508.92</v>
          </cell>
          <cell r="AK417"/>
          <cell r="AL417"/>
          <cell r="AM417"/>
          <cell r="AN417">
            <v>-101370.28460000001</v>
          </cell>
          <cell r="AO417"/>
          <cell r="AP417">
            <v>79690435.303000003</v>
          </cell>
        </row>
        <row r="418">
          <cell r="A418">
            <v>0</v>
          </cell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Y418"/>
          <cell r="Z418"/>
          <cell r="AA418"/>
          <cell r="AB418"/>
          <cell r="AC418"/>
          <cell r="AD418"/>
          <cell r="AE418"/>
          <cell r="AF418"/>
          <cell r="AG418"/>
          <cell r="AH418"/>
          <cell r="AI418"/>
          <cell r="AJ418"/>
          <cell r="AK418"/>
          <cell r="AL418"/>
          <cell r="AM418"/>
          <cell r="AN418"/>
          <cell r="AO418"/>
          <cell r="AP418"/>
        </row>
        <row r="419">
          <cell r="A419">
            <v>0</v>
          </cell>
          <cell r="B419"/>
          <cell r="C419"/>
          <cell r="D419"/>
          <cell r="E419"/>
          <cell r="F419" t="str">
            <v>CURRANT CREEK</v>
          </cell>
          <cell r="G419"/>
          <cell r="H419"/>
          <cell r="I419"/>
          <cell r="J419"/>
          <cell r="K419"/>
          <cell r="L419"/>
          <cell r="M419"/>
          <cell r="N419"/>
          <cell r="O419"/>
          <cell r="P419"/>
          <cell r="Q419"/>
          <cell r="R419"/>
          <cell r="S419"/>
          <cell r="T419"/>
          <cell r="U419"/>
          <cell r="V419"/>
          <cell r="W419"/>
          <cell r="X419"/>
          <cell r="Y419"/>
          <cell r="Z419"/>
          <cell r="AA419"/>
          <cell r="AB419"/>
          <cell r="AC419"/>
          <cell r="AD419"/>
          <cell r="AE419"/>
          <cell r="AF419"/>
          <cell r="AG419"/>
          <cell r="AH419"/>
          <cell r="AI419"/>
          <cell r="AJ419"/>
          <cell r="AK419"/>
          <cell r="AL419"/>
          <cell r="AM419"/>
          <cell r="AN419"/>
          <cell r="AO419"/>
          <cell r="AP419"/>
        </row>
        <row r="420">
          <cell r="A420" t="str">
            <v xml:space="preserve">341.00 0402         </v>
          </cell>
          <cell r="B420">
            <v>402</v>
          </cell>
          <cell r="C420" t="str">
            <v>ProdTrans</v>
          </cell>
          <cell r="D420" t="str">
            <v xml:space="preserve">341.00 0402         </v>
          </cell>
          <cell r="E420">
            <v>341</v>
          </cell>
          <cell r="F420" t="str">
            <v>Structures and Improvements</v>
          </cell>
          <cell r="G420"/>
          <cell r="H420">
            <v>44110651.130000003</v>
          </cell>
          <cell r="I420"/>
          <cell r="J420">
            <v>-790.4799999999999</v>
          </cell>
          <cell r="K420"/>
          <cell r="L420">
            <v>44109860.650000006</v>
          </cell>
          <cell r="M420"/>
          <cell r="N420">
            <v>-1253.28</v>
          </cell>
          <cell r="O420"/>
          <cell r="P420">
            <v>44108607.370000005</v>
          </cell>
          <cell r="Q420"/>
          <cell r="R420">
            <v>7483195</v>
          </cell>
          <cell r="S420"/>
          <cell r="T420">
            <v>2.57</v>
          </cell>
          <cell r="U420"/>
          <cell r="V420">
            <v>1133634</v>
          </cell>
          <cell r="W420"/>
          <cell r="X420">
            <v>-790.4799999999999</v>
          </cell>
          <cell r="Y420"/>
          <cell r="Z420">
            <v>-5</v>
          </cell>
          <cell r="AA420"/>
          <cell r="AB420">
            <v>-39.523999999999994</v>
          </cell>
          <cell r="AC420"/>
          <cell r="AD420">
            <v>8615998.9959999993</v>
          </cell>
          <cell r="AE420"/>
          <cell r="AF420">
            <v>2.57</v>
          </cell>
          <cell r="AG420"/>
          <cell r="AH420">
            <v>1133607</v>
          </cell>
          <cell r="AI420"/>
          <cell r="AJ420">
            <v>-1253.28</v>
          </cell>
          <cell r="AK420"/>
          <cell r="AL420">
            <v>-5</v>
          </cell>
          <cell r="AM420"/>
          <cell r="AN420">
            <v>-62.663999999999994</v>
          </cell>
          <cell r="AO420"/>
          <cell r="AP420">
            <v>9748290.0519999992</v>
          </cell>
        </row>
        <row r="421">
          <cell r="A421" t="str">
            <v xml:space="preserve">342.00 0402         </v>
          </cell>
          <cell r="B421">
            <v>402</v>
          </cell>
          <cell r="C421" t="str">
            <v>ProdTrans</v>
          </cell>
          <cell r="D421" t="str">
            <v xml:space="preserve">342.00 0402         </v>
          </cell>
          <cell r="E421">
            <v>342</v>
          </cell>
          <cell r="F421" t="str">
            <v>Fuel Holders, Producers and Accessories</v>
          </cell>
          <cell r="G421"/>
          <cell r="H421">
            <v>3299735.22</v>
          </cell>
          <cell r="I421"/>
          <cell r="J421">
            <v>-9847.0300000000007</v>
          </cell>
          <cell r="K421"/>
          <cell r="L421">
            <v>3289888.1900000004</v>
          </cell>
          <cell r="M421"/>
          <cell r="N421">
            <v>-10470.549999999999</v>
          </cell>
          <cell r="O421"/>
          <cell r="P421">
            <v>3279417.6400000006</v>
          </cell>
          <cell r="Q421"/>
          <cell r="R421">
            <v>572985</v>
          </cell>
          <cell r="S421"/>
          <cell r="T421">
            <v>2.66</v>
          </cell>
          <cell r="U421"/>
          <cell r="V421">
            <v>87642</v>
          </cell>
          <cell r="W421"/>
          <cell r="X421">
            <v>-9847.0300000000007</v>
          </cell>
          <cell r="Y421"/>
          <cell r="Z421">
            <v>0</v>
          </cell>
          <cell r="AA421"/>
          <cell r="AB421">
            <v>0</v>
          </cell>
          <cell r="AC421"/>
          <cell r="AD421">
            <v>650779.97</v>
          </cell>
          <cell r="AE421"/>
          <cell r="AF421">
            <v>2.66</v>
          </cell>
          <cell r="AG421"/>
          <cell r="AH421">
            <v>87372</v>
          </cell>
          <cell r="AI421"/>
          <cell r="AJ421">
            <v>-10470.549999999999</v>
          </cell>
          <cell r="AK421"/>
          <cell r="AL421">
            <v>0</v>
          </cell>
          <cell r="AM421"/>
          <cell r="AN421">
            <v>0</v>
          </cell>
          <cell r="AO421"/>
          <cell r="AP421">
            <v>727681.41999999993</v>
          </cell>
        </row>
        <row r="422">
          <cell r="A422" t="str">
            <v xml:space="preserve">343.00 0402         </v>
          </cell>
          <cell r="B422">
            <v>402</v>
          </cell>
          <cell r="C422" t="str">
            <v>ProdTrans</v>
          </cell>
          <cell r="D422" t="str">
            <v xml:space="preserve">343.00 0402         </v>
          </cell>
          <cell r="E422">
            <v>343</v>
          </cell>
          <cell r="F422" t="str">
            <v>Prime Movers</v>
          </cell>
          <cell r="G422"/>
          <cell r="H422">
            <v>183388912.16999999</v>
          </cell>
          <cell r="I422"/>
          <cell r="J422">
            <v>-1484291.22</v>
          </cell>
          <cell r="K422"/>
          <cell r="L422">
            <v>181904620.94999999</v>
          </cell>
          <cell r="M422"/>
          <cell r="N422">
            <v>-1526776.7000000002</v>
          </cell>
          <cell r="O422"/>
          <cell r="P422">
            <v>180377844.25</v>
          </cell>
          <cell r="Q422"/>
          <cell r="R422">
            <v>26903906</v>
          </cell>
          <cell r="S422"/>
          <cell r="T422">
            <v>2.67</v>
          </cell>
          <cell r="U422"/>
          <cell r="V422">
            <v>4876669</v>
          </cell>
          <cell r="W422"/>
          <cell r="X422">
            <v>-1484291.22</v>
          </cell>
          <cell r="Y422"/>
          <cell r="Z422">
            <v>-5</v>
          </cell>
          <cell r="AA422"/>
          <cell r="AB422">
            <v>-74214.561000000002</v>
          </cell>
          <cell r="AC422"/>
          <cell r="AD422">
            <v>30222069.219000001</v>
          </cell>
          <cell r="AE422"/>
          <cell r="AF422">
            <v>2.67</v>
          </cell>
          <cell r="AG422"/>
          <cell r="AH422">
            <v>4836471</v>
          </cell>
          <cell r="AI422"/>
          <cell r="AJ422">
            <v>-1526776.7000000002</v>
          </cell>
          <cell r="AK422"/>
          <cell r="AL422">
            <v>-5</v>
          </cell>
          <cell r="AM422"/>
          <cell r="AN422">
            <v>-76338.835000000006</v>
          </cell>
          <cell r="AO422"/>
          <cell r="AP422">
            <v>33455424.683999997</v>
          </cell>
        </row>
        <row r="423">
          <cell r="A423" t="str">
            <v xml:space="preserve">344.00 0402         </v>
          </cell>
          <cell r="B423">
            <v>402</v>
          </cell>
          <cell r="C423" t="str">
            <v>ProdTrans</v>
          </cell>
          <cell r="D423" t="str">
            <v xml:space="preserve">344.00 0402         </v>
          </cell>
          <cell r="E423">
            <v>344</v>
          </cell>
          <cell r="F423" t="str">
            <v>Generators</v>
          </cell>
          <cell r="G423"/>
          <cell r="H423">
            <v>75958925.689999998</v>
          </cell>
          <cell r="I423"/>
          <cell r="J423">
            <v>-217318.3</v>
          </cell>
          <cell r="K423"/>
          <cell r="L423">
            <v>75741607.390000001</v>
          </cell>
          <cell r="M423"/>
          <cell r="N423">
            <v>-231206.67</v>
          </cell>
          <cell r="O423"/>
          <cell r="P423">
            <v>75510400.719999999</v>
          </cell>
          <cell r="Q423"/>
          <cell r="R423">
            <v>12270691</v>
          </cell>
          <cell r="S423"/>
          <cell r="T423">
            <v>2.58</v>
          </cell>
          <cell r="U423"/>
          <cell r="V423">
            <v>1956937</v>
          </cell>
          <cell r="W423"/>
          <cell r="X423">
            <v>-217318.3</v>
          </cell>
          <cell r="Y423"/>
          <cell r="Z423">
            <v>-5</v>
          </cell>
          <cell r="AA423"/>
          <cell r="AB423">
            <v>-10865.915000000001</v>
          </cell>
          <cell r="AC423"/>
          <cell r="AD423">
            <v>13999443.785</v>
          </cell>
          <cell r="AE423"/>
          <cell r="AF423">
            <v>2.58</v>
          </cell>
          <cell r="AG423"/>
          <cell r="AH423">
            <v>1951151</v>
          </cell>
          <cell r="AI423"/>
          <cell r="AJ423">
            <v>-231206.67</v>
          </cell>
          <cell r="AK423"/>
          <cell r="AL423">
            <v>-5</v>
          </cell>
          <cell r="AM423"/>
          <cell r="AN423">
            <v>-11560.333500000001</v>
          </cell>
          <cell r="AO423"/>
          <cell r="AP423">
            <v>15707827.781500001</v>
          </cell>
        </row>
        <row r="424">
          <cell r="A424" t="str">
            <v xml:space="preserve">345.00 0402         </v>
          </cell>
          <cell r="B424">
            <v>402</v>
          </cell>
          <cell r="C424" t="str">
            <v>ProdTrans</v>
          </cell>
          <cell r="D424" t="str">
            <v xml:space="preserve">345.00 0402         </v>
          </cell>
          <cell r="E424">
            <v>345</v>
          </cell>
          <cell r="F424" t="str">
            <v>Accessory Electric Equipment</v>
          </cell>
          <cell r="G424"/>
          <cell r="H424">
            <v>42401824.549999997</v>
          </cell>
          <cell r="I424"/>
          <cell r="J424">
            <v>-18923.879999999997</v>
          </cell>
          <cell r="K424"/>
          <cell r="L424">
            <v>42382900.669999994</v>
          </cell>
          <cell r="M424"/>
          <cell r="N424">
            <v>-20961.289999999997</v>
          </cell>
          <cell r="O424"/>
          <cell r="P424">
            <v>42361939.379999995</v>
          </cell>
          <cell r="Q424"/>
          <cell r="R424">
            <v>6842125</v>
          </cell>
          <cell r="S424"/>
          <cell r="T424">
            <v>2.57</v>
          </cell>
          <cell r="U424"/>
          <cell r="V424">
            <v>1089484</v>
          </cell>
          <cell r="W424"/>
          <cell r="X424">
            <v>-18923.879999999997</v>
          </cell>
          <cell r="Y424"/>
          <cell r="Z424">
            <v>-2</v>
          </cell>
          <cell r="AA424"/>
          <cell r="AB424">
            <v>-378.47759999999994</v>
          </cell>
          <cell r="AC424"/>
          <cell r="AD424">
            <v>7912306.6424000002</v>
          </cell>
          <cell r="AE424"/>
          <cell r="AF424">
            <v>2.57</v>
          </cell>
          <cell r="AG424"/>
          <cell r="AH424">
            <v>1088971</v>
          </cell>
          <cell r="AI424"/>
          <cell r="AJ424">
            <v>-20961.289999999997</v>
          </cell>
          <cell r="AK424"/>
          <cell r="AL424">
            <v>-2</v>
          </cell>
          <cell r="AM424"/>
          <cell r="AN424">
            <v>-419.22579999999994</v>
          </cell>
          <cell r="AO424"/>
          <cell r="AP424">
            <v>8979897.126600001</v>
          </cell>
        </row>
        <row r="425">
          <cell r="A425" t="str">
            <v xml:space="preserve">346.00 0402         </v>
          </cell>
          <cell r="B425">
            <v>402</v>
          </cell>
          <cell r="C425" t="str">
            <v>ProdTrans</v>
          </cell>
          <cell r="D425" t="str">
            <v xml:space="preserve">346.00 0402         </v>
          </cell>
          <cell r="E425">
            <v>346</v>
          </cell>
          <cell r="F425" t="str">
            <v>Miscellaneous Power Plant Equipment</v>
          </cell>
          <cell r="G425"/>
          <cell r="H425">
            <v>2969761.75</v>
          </cell>
          <cell r="I425"/>
          <cell r="J425">
            <v>-1838.55</v>
          </cell>
          <cell r="K425"/>
          <cell r="L425">
            <v>2967923.2</v>
          </cell>
          <cell r="M425"/>
          <cell r="N425">
            <v>-2057.48</v>
          </cell>
          <cell r="O425"/>
          <cell r="P425">
            <v>2965865.72</v>
          </cell>
          <cell r="Q425"/>
          <cell r="R425">
            <v>520979</v>
          </cell>
          <cell r="S425"/>
          <cell r="T425">
            <v>2.57</v>
          </cell>
          <cell r="U425"/>
          <cell r="V425">
            <v>76299</v>
          </cell>
          <cell r="W425"/>
          <cell r="X425">
            <v>-1838.55</v>
          </cell>
          <cell r="Y425"/>
          <cell r="Z425">
            <v>0</v>
          </cell>
          <cell r="AA425"/>
          <cell r="AB425">
            <v>0</v>
          </cell>
          <cell r="AC425"/>
          <cell r="AD425">
            <v>595439.44999999995</v>
          </cell>
          <cell r="AE425"/>
          <cell r="AF425">
            <v>2.57</v>
          </cell>
          <cell r="AG425"/>
          <cell r="AH425">
            <v>76249</v>
          </cell>
          <cell r="AI425"/>
          <cell r="AJ425">
            <v>-2057.48</v>
          </cell>
          <cell r="AK425"/>
          <cell r="AL425">
            <v>0</v>
          </cell>
          <cell r="AM425"/>
          <cell r="AN425">
            <v>0</v>
          </cell>
          <cell r="AO425"/>
          <cell r="AP425">
            <v>669630.97</v>
          </cell>
        </row>
        <row r="426">
          <cell r="A426">
            <v>0</v>
          </cell>
          <cell r="B426"/>
          <cell r="C426"/>
          <cell r="D426"/>
          <cell r="E426"/>
          <cell r="F426" t="str">
            <v>TOTAL CURRANT CREEK</v>
          </cell>
          <cell r="G426"/>
          <cell r="H426">
            <v>352129810.50999999</v>
          </cell>
          <cell r="I426"/>
          <cell r="J426">
            <v>-1733009.46</v>
          </cell>
          <cell r="K426"/>
          <cell r="L426">
            <v>350396801.05000001</v>
          </cell>
          <cell r="M426"/>
          <cell r="N426">
            <v>-1792725.9700000002</v>
          </cell>
          <cell r="O426"/>
          <cell r="P426">
            <v>348604075.08000004</v>
          </cell>
          <cell r="Q426"/>
          <cell r="R426">
            <v>54593881</v>
          </cell>
          <cell r="S426"/>
          <cell r="T426"/>
          <cell r="U426"/>
          <cell r="V426">
            <v>9220665</v>
          </cell>
          <cell r="W426"/>
          <cell r="X426">
            <v>-1733009.46</v>
          </cell>
          <cell r="Y426"/>
          <cell r="Z426"/>
          <cell r="AA426"/>
          <cell r="AB426">
            <v>-85498.477599999998</v>
          </cell>
          <cell r="AC426"/>
          <cell r="AD426">
            <v>61996038.062399998</v>
          </cell>
          <cell r="AE426"/>
          <cell r="AF426"/>
          <cell r="AG426"/>
          <cell r="AH426">
            <v>9173821</v>
          </cell>
          <cell r="AI426"/>
          <cell r="AJ426">
            <v>-1792725.9700000002</v>
          </cell>
          <cell r="AK426"/>
          <cell r="AL426"/>
          <cell r="AM426"/>
          <cell r="AN426">
            <v>-88381.058300000019</v>
          </cell>
          <cell r="AO426"/>
          <cell r="AP426">
            <v>69288752.034099996</v>
          </cell>
        </row>
        <row r="427">
          <cell r="A427">
            <v>0</v>
          </cell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  <cell r="R427"/>
          <cell r="S427"/>
          <cell r="T427"/>
          <cell r="U427"/>
          <cell r="V427"/>
          <cell r="W427"/>
          <cell r="X427"/>
          <cell r="Y427"/>
          <cell r="Z427"/>
          <cell r="AA427"/>
          <cell r="AB427"/>
          <cell r="AC427"/>
          <cell r="AD427"/>
          <cell r="AE427"/>
          <cell r="AF427"/>
          <cell r="AG427"/>
          <cell r="AH427"/>
          <cell r="AI427"/>
          <cell r="AJ427"/>
          <cell r="AK427"/>
          <cell r="AL427"/>
          <cell r="AM427"/>
          <cell r="AN427"/>
          <cell r="AO427"/>
          <cell r="AP427"/>
        </row>
        <row r="428">
          <cell r="A428">
            <v>0</v>
          </cell>
          <cell r="B428"/>
          <cell r="C428"/>
          <cell r="D428"/>
          <cell r="E428"/>
          <cell r="F428" t="str">
            <v>HERMISTON</v>
          </cell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  <cell r="AH428"/>
          <cell r="AI428"/>
          <cell r="AJ428"/>
          <cell r="AK428"/>
          <cell r="AL428"/>
          <cell r="AM428"/>
          <cell r="AN428"/>
          <cell r="AO428"/>
          <cell r="AP428"/>
        </row>
        <row r="429">
          <cell r="A429" t="str">
            <v xml:space="preserve">341.00 0403         </v>
          </cell>
          <cell r="B429">
            <v>403</v>
          </cell>
          <cell r="C429" t="str">
            <v>ProdTrans</v>
          </cell>
          <cell r="D429" t="str">
            <v xml:space="preserve">341.00 0403         </v>
          </cell>
          <cell r="E429">
            <v>341</v>
          </cell>
          <cell r="F429" t="str">
            <v>Structures and Improvements</v>
          </cell>
          <cell r="G429"/>
          <cell r="H429">
            <v>12844996.02</v>
          </cell>
          <cell r="I429"/>
          <cell r="J429">
            <v>-3593.08</v>
          </cell>
          <cell r="K429"/>
          <cell r="L429">
            <v>12841402.939999999</v>
          </cell>
          <cell r="M429"/>
          <cell r="N429">
            <v>-4361.8099999999995</v>
          </cell>
          <cell r="O429"/>
          <cell r="P429">
            <v>12837041.129999999</v>
          </cell>
          <cell r="Q429"/>
          <cell r="R429">
            <v>4318895</v>
          </cell>
          <cell r="S429"/>
          <cell r="T429">
            <v>2.69</v>
          </cell>
          <cell r="U429"/>
          <cell r="V429">
            <v>345482</v>
          </cell>
          <cell r="W429"/>
          <cell r="X429">
            <v>-3593.08</v>
          </cell>
          <cell r="Y429"/>
          <cell r="Z429">
            <v>-5</v>
          </cell>
          <cell r="AA429"/>
          <cell r="AB429">
            <v>-179.65400000000002</v>
          </cell>
          <cell r="AC429"/>
          <cell r="AD429">
            <v>4660604.2659999998</v>
          </cell>
          <cell r="AE429"/>
          <cell r="AF429">
            <v>2.69</v>
          </cell>
          <cell r="AG429"/>
          <cell r="AH429">
            <v>345375</v>
          </cell>
          <cell r="AI429"/>
          <cell r="AJ429">
            <v>-4361.8099999999995</v>
          </cell>
          <cell r="AK429"/>
          <cell r="AL429">
            <v>-5</v>
          </cell>
          <cell r="AM429"/>
          <cell r="AN429">
            <v>-218.09049999999996</v>
          </cell>
          <cell r="AO429"/>
          <cell r="AP429">
            <v>5001399.3655000003</v>
          </cell>
        </row>
        <row r="430">
          <cell r="A430" t="str">
            <v xml:space="preserve">342.00 0403         </v>
          </cell>
          <cell r="B430">
            <v>403</v>
          </cell>
          <cell r="C430" t="str">
            <v>ProdTrans</v>
          </cell>
          <cell r="D430" t="str">
            <v xml:space="preserve">342.00 0403         </v>
          </cell>
          <cell r="E430">
            <v>342</v>
          </cell>
          <cell r="F430" t="str">
            <v>Fuel Holders, Producers and Accessories</v>
          </cell>
          <cell r="G430"/>
          <cell r="H430">
            <v>25321.62</v>
          </cell>
          <cell r="I430"/>
          <cell r="J430">
            <v>-132.16999999999999</v>
          </cell>
          <cell r="K430"/>
          <cell r="L430">
            <v>25189.45</v>
          </cell>
          <cell r="M430"/>
          <cell r="N430">
            <v>-139.58000000000001</v>
          </cell>
          <cell r="O430"/>
          <cell r="P430">
            <v>25049.87</v>
          </cell>
          <cell r="Q430"/>
          <cell r="R430">
            <v>8889</v>
          </cell>
          <cell r="S430"/>
          <cell r="T430">
            <v>2.72</v>
          </cell>
          <cell r="U430"/>
          <cell r="V430">
            <v>687</v>
          </cell>
          <cell r="W430"/>
          <cell r="X430">
            <v>-132.16999999999999</v>
          </cell>
          <cell r="Y430"/>
          <cell r="Z430">
            <v>0</v>
          </cell>
          <cell r="AA430"/>
          <cell r="AB430">
            <v>0</v>
          </cell>
          <cell r="AC430"/>
          <cell r="AD430">
            <v>9443.83</v>
          </cell>
          <cell r="AE430"/>
          <cell r="AF430">
            <v>2.72</v>
          </cell>
          <cell r="AG430"/>
          <cell r="AH430">
            <v>683</v>
          </cell>
          <cell r="AI430"/>
          <cell r="AJ430">
            <v>-139.58000000000001</v>
          </cell>
          <cell r="AK430"/>
          <cell r="AL430">
            <v>0</v>
          </cell>
          <cell r="AM430"/>
          <cell r="AN430">
            <v>0</v>
          </cell>
          <cell r="AO430"/>
          <cell r="AP430">
            <v>9987.25</v>
          </cell>
        </row>
        <row r="431">
          <cell r="A431" t="str">
            <v xml:space="preserve">343.00 0403         </v>
          </cell>
          <cell r="B431">
            <v>403</v>
          </cell>
          <cell r="C431" t="str">
            <v>ProdTrans</v>
          </cell>
          <cell r="D431" t="str">
            <v xml:space="preserve">343.00 0403         </v>
          </cell>
          <cell r="E431">
            <v>343</v>
          </cell>
          <cell r="F431" t="str">
            <v>Prime Movers</v>
          </cell>
          <cell r="G431"/>
          <cell r="H431">
            <v>107253896.88</v>
          </cell>
          <cell r="I431"/>
          <cell r="J431">
            <v>-1135296.5199999996</v>
          </cell>
          <cell r="K431"/>
          <cell r="L431">
            <v>106118600.36</v>
          </cell>
          <cell r="M431"/>
          <cell r="N431">
            <v>-1165789.96</v>
          </cell>
          <cell r="O431"/>
          <cell r="P431">
            <v>104952810.40000001</v>
          </cell>
          <cell r="Q431"/>
          <cell r="R431">
            <v>31307539</v>
          </cell>
          <cell r="S431"/>
          <cell r="T431">
            <v>2.85</v>
          </cell>
          <cell r="U431"/>
          <cell r="V431">
            <v>3040558</v>
          </cell>
          <cell r="W431"/>
          <cell r="X431">
            <v>-1135296.5199999996</v>
          </cell>
          <cell r="Y431"/>
          <cell r="Z431">
            <v>-5</v>
          </cell>
          <cell r="AA431"/>
          <cell r="AB431">
            <v>-56764.825999999979</v>
          </cell>
          <cell r="AC431"/>
          <cell r="AD431">
            <v>33156035.653999999</v>
          </cell>
          <cell r="AE431"/>
          <cell r="AF431">
            <v>2.85</v>
          </cell>
          <cell r="AG431"/>
          <cell r="AH431">
            <v>3007768</v>
          </cell>
          <cell r="AI431"/>
          <cell r="AJ431">
            <v>-1165789.96</v>
          </cell>
          <cell r="AK431"/>
          <cell r="AL431">
            <v>-5</v>
          </cell>
          <cell r="AM431"/>
          <cell r="AN431">
            <v>-58289.498</v>
          </cell>
          <cell r="AO431"/>
          <cell r="AP431">
            <v>34939724.195999995</v>
          </cell>
        </row>
        <row r="432">
          <cell r="A432" t="str">
            <v xml:space="preserve">344.00 0403         </v>
          </cell>
          <cell r="B432">
            <v>403</v>
          </cell>
          <cell r="C432" t="str">
            <v>ProdTrans</v>
          </cell>
          <cell r="D432" t="str">
            <v xml:space="preserve">344.00 0403         </v>
          </cell>
          <cell r="E432">
            <v>344</v>
          </cell>
          <cell r="F432" t="str">
            <v>Generators</v>
          </cell>
          <cell r="G432"/>
          <cell r="H432">
            <v>40074379.619999997</v>
          </cell>
          <cell r="I432"/>
          <cell r="J432">
            <v>-202055.55000000002</v>
          </cell>
          <cell r="K432"/>
          <cell r="L432">
            <v>39872324.07</v>
          </cell>
          <cell r="M432"/>
          <cell r="N432">
            <v>-213451.19999999998</v>
          </cell>
          <cell r="O432"/>
          <cell r="P432">
            <v>39658872.869999997</v>
          </cell>
          <cell r="Q432"/>
          <cell r="R432">
            <v>13702379</v>
          </cell>
          <cell r="S432"/>
          <cell r="T432">
            <v>2.7</v>
          </cell>
          <cell r="U432"/>
          <cell r="V432">
            <v>1079280</v>
          </cell>
          <cell r="W432"/>
          <cell r="X432">
            <v>-202055.55000000002</v>
          </cell>
          <cell r="Y432"/>
          <cell r="Z432">
            <v>-5</v>
          </cell>
          <cell r="AA432"/>
          <cell r="AB432">
            <v>-10102.777500000002</v>
          </cell>
          <cell r="AC432"/>
          <cell r="AD432">
            <v>14569500.672499999</v>
          </cell>
          <cell r="AE432"/>
          <cell r="AF432">
            <v>2.7</v>
          </cell>
          <cell r="AG432"/>
          <cell r="AH432">
            <v>1073671</v>
          </cell>
          <cell r="AI432"/>
          <cell r="AJ432">
            <v>-213451.19999999998</v>
          </cell>
          <cell r="AK432"/>
          <cell r="AL432">
            <v>-5</v>
          </cell>
          <cell r="AM432"/>
          <cell r="AN432">
            <v>-10672.56</v>
          </cell>
          <cell r="AO432"/>
          <cell r="AP432">
            <v>15419047.9125</v>
          </cell>
        </row>
        <row r="433">
          <cell r="A433" t="str">
            <v xml:space="preserve">345.00 0403         </v>
          </cell>
          <cell r="B433">
            <v>403</v>
          </cell>
          <cell r="C433" t="str">
            <v>ProdTrans</v>
          </cell>
          <cell r="D433" t="str">
            <v xml:space="preserve">345.00 0403         </v>
          </cell>
          <cell r="E433">
            <v>345</v>
          </cell>
          <cell r="F433" t="str">
            <v>Accessory Electric Equipment</v>
          </cell>
          <cell r="G433"/>
          <cell r="H433">
            <v>9115252.9600000009</v>
          </cell>
          <cell r="I433"/>
          <cell r="J433">
            <v>-10036.85</v>
          </cell>
          <cell r="K433"/>
          <cell r="L433">
            <v>9105216.1100000013</v>
          </cell>
          <cell r="M433"/>
          <cell r="N433">
            <v>-10848.82</v>
          </cell>
          <cell r="O433"/>
          <cell r="P433">
            <v>9094367.290000001</v>
          </cell>
          <cell r="Q433"/>
          <cell r="R433">
            <v>3189999</v>
          </cell>
          <cell r="S433"/>
          <cell r="T433">
            <v>2.65</v>
          </cell>
          <cell r="U433"/>
          <cell r="V433">
            <v>241421</v>
          </cell>
          <cell r="W433"/>
          <cell r="X433">
            <v>-10036.85</v>
          </cell>
          <cell r="Y433"/>
          <cell r="Z433">
            <v>-2</v>
          </cell>
          <cell r="AA433"/>
          <cell r="AB433">
            <v>-200.73699999999999</v>
          </cell>
          <cell r="AC433"/>
          <cell r="AD433">
            <v>3421182.4129999997</v>
          </cell>
          <cell r="AE433"/>
          <cell r="AF433">
            <v>2.65</v>
          </cell>
          <cell r="AG433"/>
          <cell r="AH433">
            <v>241144</v>
          </cell>
          <cell r="AI433"/>
          <cell r="AJ433">
            <v>-10848.82</v>
          </cell>
          <cell r="AK433"/>
          <cell r="AL433">
            <v>-2</v>
          </cell>
          <cell r="AM433"/>
          <cell r="AN433">
            <v>-216.97639999999998</v>
          </cell>
          <cell r="AO433"/>
          <cell r="AP433">
            <v>3651260.6165999998</v>
          </cell>
        </row>
        <row r="434">
          <cell r="A434" t="str">
            <v xml:space="preserve">346.00 0403         </v>
          </cell>
          <cell r="B434">
            <v>403</v>
          </cell>
          <cell r="C434" t="str">
            <v>ProdTrans</v>
          </cell>
          <cell r="D434" t="str">
            <v xml:space="preserve">346.00 0403         </v>
          </cell>
          <cell r="E434">
            <v>346</v>
          </cell>
          <cell r="F434" t="str">
            <v>Miscellaneous Power Plant Equipment</v>
          </cell>
          <cell r="G434"/>
          <cell r="H434">
            <v>497343.1</v>
          </cell>
          <cell r="I434"/>
          <cell r="J434">
            <v>-809.78</v>
          </cell>
          <cell r="K434"/>
          <cell r="L434">
            <v>496533.31999999995</v>
          </cell>
          <cell r="M434"/>
          <cell r="N434">
            <v>-886.21</v>
          </cell>
          <cell r="O434"/>
          <cell r="P434">
            <v>495647.10999999993</v>
          </cell>
          <cell r="Q434"/>
          <cell r="R434">
            <v>175766</v>
          </cell>
          <cell r="S434"/>
          <cell r="T434">
            <v>2.65</v>
          </cell>
          <cell r="U434"/>
          <cell r="V434">
            <v>13169</v>
          </cell>
          <cell r="W434"/>
          <cell r="X434">
            <v>-809.78</v>
          </cell>
          <cell r="Y434"/>
          <cell r="Z434">
            <v>0</v>
          </cell>
          <cell r="AA434"/>
          <cell r="AB434">
            <v>0</v>
          </cell>
          <cell r="AC434"/>
          <cell r="AD434">
            <v>188125.22</v>
          </cell>
          <cell r="AE434"/>
          <cell r="AF434">
            <v>2.65</v>
          </cell>
          <cell r="AG434"/>
          <cell r="AH434">
            <v>13146</v>
          </cell>
          <cell r="AI434"/>
          <cell r="AJ434">
            <v>-886.21</v>
          </cell>
          <cell r="AK434"/>
          <cell r="AL434">
            <v>0</v>
          </cell>
          <cell r="AM434"/>
          <cell r="AN434">
            <v>0</v>
          </cell>
          <cell r="AO434"/>
          <cell r="AP434">
            <v>200385.01</v>
          </cell>
        </row>
        <row r="435">
          <cell r="A435">
            <v>0</v>
          </cell>
          <cell r="B435"/>
          <cell r="C435"/>
          <cell r="D435"/>
          <cell r="E435"/>
          <cell r="F435" t="str">
            <v>TOTAL HERMISTON</v>
          </cell>
          <cell r="G435"/>
          <cell r="H435">
            <v>169811190.19999999</v>
          </cell>
          <cell r="I435"/>
          <cell r="J435">
            <v>-1351923.9499999997</v>
          </cell>
          <cell r="K435"/>
          <cell r="L435">
            <v>168459266.25</v>
          </cell>
          <cell r="M435"/>
          <cell r="N435">
            <v>-1395477.5799999998</v>
          </cell>
          <cell r="O435"/>
          <cell r="P435">
            <v>167063788.67000002</v>
          </cell>
          <cell r="Q435"/>
          <cell r="R435">
            <v>52703467</v>
          </cell>
          <cell r="S435"/>
          <cell r="T435"/>
          <cell r="U435"/>
          <cell r="V435">
            <v>4720597</v>
          </cell>
          <cell r="W435"/>
          <cell r="X435">
            <v>-1351923.9499999997</v>
          </cell>
          <cell r="Y435"/>
          <cell r="Z435"/>
          <cell r="AA435"/>
          <cell r="AB435">
            <v>-67247.994499999972</v>
          </cell>
          <cell r="AC435"/>
          <cell r="AD435">
            <v>56004892.055500001</v>
          </cell>
          <cell r="AE435"/>
          <cell r="AF435"/>
          <cell r="AG435"/>
          <cell r="AH435">
            <v>4681787</v>
          </cell>
          <cell r="AI435"/>
          <cell r="AJ435">
            <v>-1395477.5799999998</v>
          </cell>
          <cell r="AK435"/>
          <cell r="AL435"/>
          <cell r="AM435"/>
          <cell r="AN435">
            <v>-69397.124899999995</v>
          </cell>
          <cell r="AO435"/>
          <cell r="AP435">
            <v>59221804.350599997</v>
          </cell>
        </row>
        <row r="436">
          <cell r="A436">
            <v>0</v>
          </cell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Y436"/>
          <cell r="Z436"/>
          <cell r="AA436"/>
          <cell r="AB436"/>
          <cell r="AC436"/>
          <cell r="AD436"/>
          <cell r="AE436"/>
          <cell r="AF436"/>
          <cell r="AG436"/>
          <cell r="AH436"/>
          <cell r="AI436"/>
          <cell r="AJ436"/>
          <cell r="AK436"/>
          <cell r="AL436"/>
          <cell r="AM436"/>
          <cell r="AN436"/>
          <cell r="AO436"/>
          <cell r="AP436"/>
        </row>
        <row r="437">
          <cell r="A437">
            <v>0</v>
          </cell>
          <cell r="B437"/>
          <cell r="C437"/>
          <cell r="D437"/>
          <cell r="E437"/>
          <cell r="F437" t="str">
            <v>LAKE SIDE</v>
          </cell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Y437"/>
          <cell r="Z437"/>
          <cell r="AA437"/>
          <cell r="AB437"/>
          <cell r="AC437"/>
          <cell r="AD437"/>
          <cell r="AE437"/>
          <cell r="AF437"/>
          <cell r="AG437"/>
          <cell r="AH437"/>
          <cell r="AI437"/>
          <cell r="AJ437"/>
          <cell r="AK437"/>
          <cell r="AL437"/>
          <cell r="AM437"/>
          <cell r="AN437"/>
          <cell r="AO437"/>
          <cell r="AP437"/>
        </row>
        <row r="438">
          <cell r="A438" t="str">
            <v xml:space="preserve">341.00 0404         </v>
          </cell>
          <cell r="B438">
            <v>404</v>
          </cell>
          <cell r="C438" t="str">
            <v>ProdTrans</v>
          </cell>
          <cell r="D438" t="str">
            <v xml:space="preserve">341.00 0404         </v>
          </cell>
          <cell r="E438">
            <v>341</v>
          </cell>
          <cell r="F438" t="str">
            <v>Structures and Improvements</v>
          </cell>
          <cell r="G438"/>
          <cell r="H438">
            <v>27840392.370000001</v>
          </cell>
          <cell r="I438"/>
          <cell r="J438">
            <v>-151.81</v>
          </cell>
          <cell r="K438"/>
          <cell r="L438">
            <v>27840240.560000002</v>
          </cell>
          <cell r="M438"/>
          <cell r="N438">
            <v>-303.36</v>
          </cell>
          <cell r="O438"/>
          <cell r="P438">
            <v>27839937.200000003</v>
          </cell>
          <cell r="Q438"/>
          <cell r="R438">
            <v>1796212</v>
          </cell>
          <cell r="S438"/>
          <cell r="T438">
            <v>2.58</v>
          </cell>
          <cell r="U438"/>
          <cell r="V438">
            <v>718280</v>
          </cell>
          <cell r="W438"/>
          <cell r="X438">
            <v>-151.81</v>
          </cell>
          <cell r="Y438"/>
          <cell r="Z438">
            <v>-5</v>
          </cell>
          <cell r="AA438"/>
          <cell r="AB438">
            <v>-7.5904999999999996</v>
          </cell>
          <cell r="AC438"/>
          <cell r="AD438">
            <v>2514332.5995</v>
          </cell>
          <cell r="AE438"/>
          <cell r="AF438">
            <v>2.58</v>
          </cell>
          <cell r="AG438"/>
          <cell r="AH438">
            <v>718274</v>
          </cell>
          <cell r="AI438"/>
          <cell r="AJ438">
            <v>-303.36</v>
          </cell>
          <cell r="AK438"/>
          <cell r="AL438">
            <v>-5</v>
          </cell>
          <cell r="AM438"/>
          <cell r="AN438">
            <v>-15.168000000000001</v>
          </cell>
          <cell r="AO438"/>
          <cell r="AP438">
            <v>3232288.0715000001</v>
          </cell>
        </row>
        <row r="439">
          <cell r="A439" t="str">
            <v xml:space="preserve">342.00 0404         </v>
          </cell>
          <cell r="B439">
            <v>404</v>
          </cell>
          <cell r="C439" t="str">
            <v>ProdTrans</v>
          </cell>
          <cell r="D439" t="str">
            <v xml:space="preserve">342.00 0404         </v>
          </cell>
          <cell r="E439">
            <v>342</v>
          </cell>
          <cell r="F439" t="str">
            <v>Fuel Holders, Producers and Accessories</v>
          </cell>
          <cell r="G439"/>
          <cell r="H439">
            <v>3502124</v>
          </cell>
          <cell r="I439"/>
          <cell r="J439">
            <v>-9169.7099999999991</v>
          </cell>
          <cell r="K439"/>
          <cell r="L439">
            <v>3492954.29</v>
          </cell>
          <cell r="M439"/>
          <cell r="N439">
            <v>-9767.07</v>
          </cell>
          <cell r="O439"/>
          <cell r="P439">
            <v>3483187.22</v>
          </cell>
          <cell r="Q439"/>
          <cell r="R439">
            <v>228130</v>
          </cell>
          <cell r="S439"/>
          <cell r="T439">
            <v>2.58</v>
          </cell>
          <cell r="U439"/>
          <cell r="V439">
            <v>90237</v>
          </cell>
          <cell r="W439"/>
          <cell r="X439">
            <v>-9169.7099999999991</v>
          </cell>
          <cell r="Y439"/>
          <cell r="Z439">
            <v>0</v>
          </cell>
          <cell r="AA439"/>
          <cell r="AB439">
            <v>0</v>
          </cell>
          <cell r="AC439"/>
          <cell r="AD439">
            <v>309197.28999999998</v>
          </cell>
          <cell r="AE439"/>
          <cell r="AF439">
            <v>2.58</v>
          </cell>
          <cell r="AG439"/>
          <cell r="AH439">
            <v>89992</v>
          </cell>
          <cell r="AI439"/>
          <cell r="AJ439">
            <v>-9767.07</v>
          </cell>
          <cell r="AK439"/>
          <cell r="AL439">
            <v>0</v>
          </cell>
          <cell r="AM439"/>
          <cell r="AN439">
            <v>0</v>
          </cell>
          <cell r="AO439"/>
          <cell r="AP439">
            <v>389422.22</v>
          </cell>
        </row>
        <row r="440">
          <cell r="A440" t="str">
            <v xml:space="preserve">343.00 0404         </v>
          </cell>
          <cell r="B440">
            <v>404</v>
          </cell>
          <cell r="C440" t="str">
            <v>ProdTrans</v>
          </cell>
          <cell r="D440" t="str">
            <v xml:space="preserve">343.00 0404         </v>
          </cell>
          <cell r="E440">
            <v>343</v>
          </cell>
          <cell r="F440" t="str">
            <v>Prime Movers</v>
          </cell>
          <cell r="G440"/>
          <cell r="H440">
            <v>178617105.44</v>
          </cell>
          <cell r="I440"/>
          <cell r="J440">
            <v>-1378407.5400000003</v>
          </cell>
          <cell r="K440"/>
          <cell r="L440">
            <v>177238697.90000001</v>
          </cell>
          <cell r="M440"/>
          <cell r="N440">
            <v>-1419731.2499999998</v>
          </cell>
          <cell r="O440"/>
          <cell r="P440">
            <v>175818966.65000001</v>
          </cell>
          <cell r="Q440"/>
          <cell r="R440">
            <v>10639577</v>
          </cell>
          <cell r="S440"/>
          <cell r="T440">
            <v>2.58</v>
          </cell>
          <cell r="U440"/>
          <cell r="V440">
            <v>4590540</v>
          </cell>
          <cell r="W440"/>
          <cell r="X440">
            <v>-1378407.5400000003</v>
          </cell>
          <cell r="Y440"/>
          <cell r="Z440">
            <v>-5</v>
          </cell>
          <cell r="AA440"/>
          <cell r="AB440">
            <v>-68920.377000000008</v>
          </cell>
          <cell r="AC440"/>
          <cell r="AD440">
            <v>13782789.082999999</v>
          </cell>
          <cell r="AE440"/>
          <cell r="AF440">
            <v>2.58</v>
          </cell>
          <cell r="AG440"/>
          <cell r="AH440">
            <v>4554444</v>
          </cell>
          <cell r="AI440"/>
          <cell r="AJ440">
            <v>-1419731.2499999998</v>
          </cell>
          <cell r="AK440"/>
          <cell r="AL440">
            <v>-5</v>
          </cell>
          <cell r="AM440"/>
          <cell r="AN440">
            <v>-70986.562499999985</v>
          </cell>
          <cell r="AO440"/>
          <cell r="AP440">
            <v>16846515.270499997</v>
          </cell>
        </row>
        <row r="441">
          <cell r="A441" t="str">
            <v xml:space="preserve">344.00 0404         </v>
          </cell>
          <cell r="B441">
            <v>404</v>
          </cell>
          <cell r="C441" t="str">
            <v>ProdTrans</v>
          </cell>
          <cell r="D441" t="str">
            <v xml:space="preserve">344.00 0404         </v>
          </cell>
          <cell r="E441">
            <v>344</v>
          </cell>
          <cell r="F441" t="str">
            <v>Generators</v>
          </cell>
          <cell r="G441"/>
          <cell r="H441">
            <v>82025855.989999995</v>
          </cell>
          <cell r="I441"/>
          <cell r="J441">
            <v>-213241.27</v>
          </cell>
          <cell r="K441"/>
          <cell r="L441">
            <v>81812614.719999999</v>
          </cell>
          <cell r="M441"/>
          <cell r="N441">
            <v>-227152.87</v>
          </cell>
          <cell r="O441"/>
          <cell r="P441">
            <v>81585461.849999994</v>
          </cell>
          <cell r="Q441"/>
          <cell r="R441">
            <v>5254905</v>
          </cell>
          <cell r="S441"/>
          <cell r="T441">
            <v>2.58</v>
          </cell>
          <cell r="U441"/>
          <cell r="V441">
            <v>2113516</v>
          </cell>
          <cell r="W441"/>
          <cell r="X441">
            <v>-213241.27</v>
          </cell>
          <cell r="Y441"/>
          <cell r="Z441">
            <v>-5</v>
          </cell>
          <cell r="AA441"/>
          <cell r="AB441">
            <v>-10662.063499999998</v>
          </cell>
          <cell r="AC441"/>
          <cell r="AD441">
            <v>7144517.6665000003</v>
          </cell>
          <cell r="AE441"/>
          <cell r="AF441">
            <v>2.58</v>
          </cell>
          <cell r="AG441"/>
          <cell r="AH441">
            <v>2107835</v>
          </cell>
          <cell r="AI441"/>
          <cell r="AJ441">
            <v>-227152.87</v>
          </cell>
          <cell r="AK441"/>
          <cell r="AL441">
            <v>-5</v>
          </cell>
          <cell r="AM441"/>
          <cell r="AN441">
            <v>-11357.6435</v>
          </cell>
          <cell r="AO441"/>
          <cell r="AP441">
            <v>9013842.1530000009</v>
          </cell>
        </row>
        <row r="442">
          <cell r="A442" t="str">
            <v xml:space="preserve">345.00 0404         </v>
          </cell>
          <cell r="B442">
            <v>404</v>
          </cell>
          <cell r="C442" t="str">
            <v>ProdTrans</v>
          </cell>
          <cell r="D442" t="str">
            <v xml:space="preserve">345.00 0404         </v>
          </cell>
          <cell r="E442">
            <v>345</v>
          </cell>
          <cell r="F442" t="str">
            <v>Accessory Electric Equipment</v>
          </cell>
          <cell r="G442"/>
          <cell r="H442">
            <v>44396410.020000003</v>
          </cell>
          <cell r="I442"/>
          <cell r="J442">
            <v>-16639.620000000003</v>
          </cell>
          <cell r="K442"/>
          <cell r="L442">
            <v>44379770.400000006</v>
          </cell>
          <cell r="M442"/>
          <cell r="N442">
            <v>-18639.5</v>
          </cell>
          <cell r="O442"/>
          <cell r="P442">
            <v>44361130.900000006</v>
          </cell>
          <cell r="Q442"/>
          <cell r="R442">
            <v>2845160</v>
          </cell>
          <cell r="S442"/>
          <cell r="T442">
            <v>2.58</v>
          </cell>
          <cell r="U442"/>
          <cell r="V442">
            <v>1145213</v>
          </cell>
          <cell r="W442"/>
          <cell r="X442">
            <v>-16639.620000000003</v>
          </cell>
          <cell r="Y442"/>
          <cell r="Z442">
            <v>-2</v>
          </cell>
          <cell r="AA442"/>
          <cell r="AB442">
            <v>-332.79240000000004</v>
          </cell>
          <cell r="AC442"/>
          <cell r="AD442">
            <v>3973400.5875999997</v>
          </cell>
          <cell r="AE442"/>
          <cell r="AF442">
            <v>2.58</v>
          </cell>
          <cell r="AG442"/>
          <cell r="AH442">
            <v>1144758</v>
          </cell>
          <cell r="AI442"/>
          <cell r="AJ442">
            <v>-18639.5</v>
          </cell>
          <cell r="AK442"/>
          <cell r="AL442">
            <v>-2</v>
          </cell>
          <cell r="AM442"/>
          <cell r="AN442">
            <v>-372.79</v>
          </cell>
          <cell r="AO442"/>
          <cell r="AP442">
            <v>5099146.2976000002</v>
          </cell>
        </row>
        <row r="443">
          <cell r="A443" t="str">
            <v xml:space="preserve">346.00 0404         </v>
          </cell>
          <cell r="B443">
            <v>404</v>
          </cell>
          <cell r="C443" t="str">
            <v>ProdTrans</v>
          </cell>
          <cell r="D443" t="str">
            <v xml:space="preserve">346.00 0404         </v>
          </cell>
          <cell r="E443">
            <v>346</v>
          </cell>
          <cell r="F443" t="str">
            <v>Miscellaneous Power Plant Equipment</v>
          </cell>
          <cell r="G443"/>
          <cell r="H443">
            <v>3151909.27</v>
          </cell>
          <cell r="I443"/>
          <cell r="J443">
            <v>-1519.83</v>
          </cell>
          <cell r="K443"/>
          <cell r="L443">
            <v>3150389.44</v>
          </cell>
          <cell r="M443"/>
          <cell r="N443">
            <v>-1723.6</v>
          </cell>
          <cell r="O443"/>
          <cell r="P443">
            <v>3148665.84</v>
          </cell>
          <cell r="Q443"/>
          <cell r="R443">
            <v>204884</v>
          </cell>
          <cell r="S443"/>
          <cell r="T443">
            <v>2.58</v>
          </cell>
          <cell r="U443"/>
          <cell r="V443">
            <v>81300</v>
          </cell>
          <cell r="W443"/>
          <cell r="X443">
            <v>-1519.83</v>
          </cell>
          <cell r="Y443"/>
          <cell r="Z443">
            <v>0</v>
          </cell>
          <cell r="AA443"/>
          <cell r="AB443">
            <v>0</v>
          </cell>
          <cell r="AC443"/>
          <cell r="AD443">
            <v>284664.17</v>
          </cell>
          <cell r="AE443"/>
          <cell r="AF443">
            <v>2.58</v>
          </cell>
          <cell r="AG443"/>
          <cell r="AH443">
            <v>81258</v>
          </cell>
          <cell r="AI443"/>
          <cell r="AJ443">
            <v>-1723.6</v>
          </cell>
          <cell r="AK443"/>
          <cell r="AL443">
            <v>0</v>
          </cell>
          <cell r="AM443"/>
          <cell r="AN443">
            <v>0</v>
          </cell>
          <cell r="AO443"/>
          <cell r="AP443">
            <v>364198.57</v>
          </cell>
        </row>
        <row r="444">
          <cell r="A444">
            <v>0</v>
          </cell>
          <cell r="B444"/>
          <cell r="C444"/>
          <cell r="D444"/>
          <cell r="E444"/>
          <cell r="F444" t="str">
            <v>TOTAL LAKE SIDE</v>
          </cell>
          <cell r="G444"/>
          <cell r="H444">
            <v>339533797.08999997</v>
          </cell>
          <cell r="I444"/>
          <cell r="J444">
            <v>-1619129.7800000005</v>
          </cell>
          <cell r="K444"/>
          <cell r="L444">
            <v>337914667.31</v>
          </cell>
          <cell r="M444"/>
          <cell r="N444">
            <v>-1677317.65</v>
          </cell>
          <cell r="O444"/>
          <cell r="P444">
            <v>336237349.65999991</v>
          </cell>
          <cell r="Q444"/>
          <cell r="R444">
            <v>20968868</v>
          </cell>
          <cell r="S444"/>
          <cell r="T444"/>
          <cell r="U444"/>
          <cell r="V444">
            <v>8739086</v>
          </cell>
          <cell r="W444"/>
          <cell r="X444">
            <v>-1619129.7800000005</v>
          </cell>
          <cell r="Y444"/>
          <cell r="Z444"/>
          <cell r="AA444"/>
          <cell r="AB444">
            <v>-79922.823400000023</v>
          </cell>
          <cell r="AC444"/>
          <cell r="AD444">
            <v>28008901.396600001</v>
          </cell>
          <cell r="AE444"/>
          <cell r="AF444"/>
          <cell r="AG444"/>
          <cell r="AH444">
            <v>8696561</v>
          </cell>
          <cell r="AI444"/>
          <cell r="AJ444">
            <v>-1677317.65</v>
          </cell>
          <cell r="AK444"/>
          <cell r="AL444"/>
          <cell r="AM444"/>
          <cell r="AN444">
            <v>-82732.16399999999</v>
          </cell>
          <cell r="AO444"/>
          <cell r="AP444">
            <v>34945412.582599998</v>
          </cell>
        </row>
        <row r="445">
          <cell r="A445">
            <v>0</v>
          </cell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/>
          <cell r="W445"/>
          <cell r="X445"/>
          <cell r="Y445"/>
          <cell r="Z445"/>
          <cell r="AA445"/>
          <cell r="AB445"/>
          <cell r="AC445"/>
          <cell r="AD445"/>
          <cell r="AE445"/>
          <cell r="AF445"/>
          <cell r="AG445"/>
          <cell r="AH445"/>
          <cell r="AI445"/>
          <cell r="AJ445"/>
          <cell r="AK445"/>
          <cell r="AL445"/>
          <cell r="AM445"/>
          <cell r="AN445"/>
          <cell r="AO445"/>
          <cell r="AP445"/>
        </row>
        <row r="446">
          <cell r="A446">
            <v>0</v>
          </cell>
          <cell r="B446"/>
          <cell r="C446"/>
          <cell r="D446"/>
          <cell r="E446"/>
          <cell r="F446" t="str">
            <v>GADBSY PEAKER UNIT 4-6</v>
          </cell>
          <cell r="G446"/>
          <cell r="H446"/>
          <cell r="I446"/>
          <cell r="J446"/>
          <cell r="K446"/>
          <cell r="L446"/>
          <cell r="M446"/>
          <cell r="N446"/>
          <cell r="O446"/>
          <cell r="P446"/>
          <cell r="Q446"/>
          <cell r="R446"/>
          <cell r="S446"/>
          <cell r="T446"/>
          <cell r="U446"/>
          <cell r="V446"/>
          <cell r="W446"/>
          <cell r="X446"/>
          <cell r="Y446"/>
          <cell r="Z446"/>
          <cell r="AA446"/>
          <cell r="AB446"/>
          <cell r="AC446"/>
          <cell r="AD446"/>
          <cell r="AE446"/>
          <cell r="AF446"/>
          <cell r="AG446"/>
          <cell r="AH446"/>
          <cell r="AI446"/>
          <cell r="AJ446"/>
          <cell r="AK446"/>
          <cell r="AL446"/>
          <cell r="AM446"/>
          <cell r="AN446"/>
          <cell r="AO446"/>
          <cell r="AP446"/>
        </row>
        <row r="447">
          <cell r="A447" t="str">
            <v xml:space="preserve">341.00 0501         </v>
          </cell>
          <cell r="B447">
            <v>501</v>
          </cell>
          <cell r="C447" t="str">
            <v>ProdTrans</v>
          </cell>
          <cell r="D447" t="str">
            <v xml:space="preserve">341.00 0501         </v>
          </cell>
          <cell r="E447">
            <v>341</v>
          </cell>
          <cell r="F447" t="str">
            <v>Structures and Improvements</v>
          </cell>
          <cell r="G447"/>
          <cell r="H447">
            <v>4240304.49</v>
          </cell>
          <cell r="I447"/>
          <cell r="J447">
            <v>-234.78</v>
          </cell>
          <cell r="K447"/>
          <cell r="L447">
            <v>4240069.71</v>
          </cell>
          <cell r="M447"/>
          <cell r="N447">
            <v>-339.38</v>
          </cell>
          <cell r="O447"/>
          <cell r="P447">
            <v>4239730.33</v>
          </cell>
          <cell r="Q447"/>
          <cell r="R447">
            <v>1311326</v>
          </cell>
          <cell r="S447"/>
          <cell r="T447">
            <v>3.28</v>
          </cell>
          <cell r="U447"/>
          <cell r="V447">
            <v>139078</v>
          </cell>
          <cell r="W447"/>
          <cell r="X447">
            <v>-234.78</v>
          </cell>
          <cell r="Y447"/>
          <cell r="Z447">
            <v>-5</v>
          </cell>
          <cell r="AA447"/>
          <cell r="AB447">
            <v>-11.739000000000001</v>
          </cell>
          <cell r="AC447"/>
          <cell r="AD447">
            <v>1450157.4809999999</v>
          </cell>
          <cell r="AE447"/>
          <cell r="AF447">
            <v>3.28</v>
          </cell>
          <cell r="AG447"/>
          <cell r="AH447">
            <v>139069</v>
          </cell>
          <cell r="AI447"/>
          <cell r="AJ447">
            <v>-339.38</v>
          </cell>
          <cell r="AK447"/>
          <cell r="AL447">
            <v>-5</v>
          </cell>
          <cell r="AM447"/>
          <cell r="AN447">
            <v>-16.969000000000001</v>
          </cell>
          <cell r="AO447"/>
          <cell r="AP447">
            <v>1588870.132</v>
          </cell>
        </row>
        <row r="448">
          <cell r="A448" t="str">
            <v xml:space="preserve">342.00 0501         </v>
          </cell>
          <cell r="B448">
            <v>501</v>
          </cell>
          <cell r="C448" t="str">
            <v>ProdTrans</v>
          </cell>
          <cell r="D448" t="str">
            <v xml:space="preserve">342.00 0501         </v>
          </cell>
          <cell r="E448">
            <v>342</v>
          </cell>
          <cell r="F448" t="str">
            <v>Fuel Holders, Producers and Accessories</v>
          </cell>
          <cell r="G448"/>
          <cell r="H448">
            <v>2284125.7599999998</v>
          </cell>
          <cell r="I448"/>
          <cell r="J448">
            <v>-8125.0300000000007</v>
          </cell>
          <cell r="K448"/>
          <cell r="L448">
            <v>2276000.73</v>
          </cell>
          <cell r="M448"/>
          <cell r="N448">
            <v>-8619.8399999999983</v>
          </cell>
          <cell r="O448"/>
          <cell r="P448">
            <v>2267380.89</v>
          </cell>
          <cell r="Q448"/>
          <cell r="R448">
            <v>709142</v>
          </cell>
          <cell r="S448"/>
          <cell r="T448">
            <v>3.31</v>
          </cell>
          <cell r="U448"/>
          <cell r="V448">
            <v>75470</v>
          </cell>
          <cell r="W448"/>
          <cell r="X448">
            <v>-8125.0300000000007</v>
          </cell>
          <cell r="Y448"/>
          <cell r="Z448">
            <v>0</v>
          </cell>
          <cell r="AA448"/>
          <cell r="AB448">
            <v>0</v>
          </cell>
          <cell r="AC448"/>
          <cell r="AD448">
            <v>776486.97</v>
          </cell>
          <cell r="AE448"/>
          <cell r="AF448">
            <v>3.31</v>
          </cell>
          <cell r="AG448"/>
          <cell r="AH448">
            <v>75193</v>
          </cell>
          <cell r="AI448"/>
          <cell r="AJ448">
            <v>-8619.8399999999983</v>
          </cell>
          <cell r="AK448"/>
          <cell r="AL448">
            <v>0</v>
          </cell>
          <cell r="AM448"/>
          <cell r="AN448">
            <v>0</v>
          </cell>
          <cell r="AO448"/>
          <cell r="AP448">
            <v>843060.13</v>
          </cell>
        </row>
        <row r="449">
          <cell r="A449" t="str">
            <v xml:space="preserve">343.00 0501         </v>
          </cell>
          <cell r="B449">
            <v>501</v>
          </cell>
          <cell r="C449" t="str">
            <v>ProdTrans</v>
          </cell>
          <cell r="D449" t="str">
            <v xml:space="preserve">343.00 0501         </v>
          </cell>
          <cell r="E449">
            <v>343</v>
          </cell>
          <cell r="F449" t="str">
            <v>Prime Movers</v>
          </cell>
          <cell r="G449"/>
          <cell r="H449">
            <v>56436132.039999999</v>
          </cell>
          <cell r="I449"/>
          <cell r="J449">
            <v>-502967.92999999988</v>
          </cell>
          <cell r="K449"/>
          <cell r="L449">
            <v>55933164.109999999</v>
          </cell>
          <cell r="M449"/>
          <cell r="N449">
            <v>-515963.4800000001</v>
          </cell>
          <cell r="O449"/>
          <cell r="P449">
            <v>55417200.630000003</v>
          </cell>
          <cell r="Q449"/>
          <cell r="R449">
            <v>15169888</v>
          </cell>
          <cell r="S449"/>
          <cell r="T449">
            <v>3.34</v>
          </cell>
          <cell r="U449"/>
          <cell r="V449">
            <v>1876567</v>
          </cell>
          <cell r="W449"/>
          <cell r="X449">
            <v>-502967.92999999988</v>
          </cell>
          <cell r="Y449"/>
          <cell r="Z449">
            <v>-5</v>
          </cell>
          <cell r="AA449"/>
          <cell r="AB449">
            <v>-25148.396499999995</v>
          </cell>
          <cell r="AC449"/>
          <cell r="AD449">
            <v>16518338.6735</v>
          </cell>
          <cell r="AE449"/>
          <cell r="AF449">
            <v>3.34</v>
          </cell>
          <cell r="AG449"/>
          <cell r="AH449">
            <v>1859551</v>
          </cell>
          <cell r="AI449"/>
          <cell r="AJ449">
            <v>-515963.4800000001</v>
          </cell>
          <cell r="AK449"/>
          <cell r="AL449">
            <v>-5</v>
          </cell>
          <cell r="AM449"/>
          <cell r="AN449">
            <v>-25798.174000000003</v>
          </cell>
          <cell r="AO449"/>
          <cell r="AP449">
            <v>17836128.019500002</v>
          </cell>
        </row>
        <row r="450">
          <cell r="A450" t="str">
            <v xml:space="preserve">344.00 0501         </v>
          </cell>
          <cell r="B450">
            <v>501</v>
          </cell>
          <cell r="C450" t="str">
            <v>ProdTrans</v>
          </cell>
          <cell r="D450" t="str">
            <v xml:space="preserve">344.00 0501         </v>
          </cell>
          <cell r="E450">
            <v>344</v>
          </cell>
          <cell r="F450" t="str">
            <v>Generators</v>
          </cell>
          <cell r="G450"/>
          <cell r="H450">
            <v>16059493.890000001</v>
          </cell>
          <cell r="I450"/>
          <cell r="J450">
            <v>-57726.22</v>
          </cell>
          <cell r="K450"/>
          <cell r="L450">
            <v>16001767.67</v>
          </cell>
          <cell r="M450"/>
          <cell r="N450">
            <v>-61234.29</v>
          </cell>
          <cell r="O450"/>
          <cell r="P450">
            <v>15940533.380000001</v>
          </cell>
          <cell r="Q450"/>
          <cell r="R450">
            <v>5105983</v>
          </cell>
          <cell r="S450"/>
          <cell r="T450">
            <v>3.25</v>
          </cell>
          <cell r="U450"/>
          <cell r="V450">
            <v>520996</v>
          </cell>
          <cell r="W450"/>
          <cell r="X450">
            <v>-57726.22</v>
          </cell>
          <cell r="Y450"/>
          <cell r="Z450">
            <v>-5</v>
          </cell>
          <cell r="AA450"/>
          <cell r="AB450">
            <v>-2886.3109999999997</v>
          </cell>
          <cell r="AC450"/>
          <cell r="AD450">
            <v>5566366.4690000005</v>
          </cell>
          <cell r="AE450"/>
          <cell r="AF450">
            <v>3.25</v>
          </cell>
          <cell r="AG450"/>
          <cell r="AH450">
            <v>519062</v>
          </cell>
          <cell r="AI450"/>
          <cell r="AJ450">
            <v>-61234.29</v>
          </cell>
          <cell r="AK450"/>
          <cell r="AL450">
            <v>-5</v>
          </cell>
          <cell r="AM450"/>
          <cell r="AN450">
            <v>-3061.7145</v>
          </cell>
          <cell r="AO450"/>
          <cell r="AP450">
            <v>6021132.4645000007</v>
          </cell>
        </row>
        <row r="451">
          <cell r="A451" t="str">
            <v xml:space="preserve">345.00 0501         </v>
          </cell>
          <cell r="B451">
            <v>501</v>
          </cell>
          <cell r="C451" t="str">
            <v>ProdTrans</v>
          </cell>
          <cell r="D451" t="str">
            <v xml:space="preserve">345.00 0501         </v>
          </cell>
          <cell r="E451">
            <v>345</v>
          </cell>
          <cell r="F451" t="str">
            <v>Accessory Electric Equipment</v>
          </cell>
          <cell r="G451"/>
          <cell r="H451">
            <v>2919648.88</v>
          </cell>
          <cell r="I451"/>
          <cell r="J451">
            <v>-1595.8999999999999</v>
          </cell>
          <cell r="K451"/>
          <cell r="L451">
            <v>2918052.98</v>
          </cell>
          <cell r="M451"/>
          <cell r="N451">
            <v>-1779.27</v>
          </cell>
          <cell r="O451"/>
          <cell r="P451">
            <v>2916273.71</v>
          </cell>
          <cell r="Q451"/>
          <cell r="R451">
            <v>806767</v>
          </cell>
          <cell r="S451"/>
          <cell r="T451">
            <v>3.36</v>
          </cell>
          <cell r="U451"/>
          <cell r="V451">
            <v>98073</v>
          </cell>
          <cell r="W451"/>
          <cell r="X451">
            <v>-1595.8999999999999</v>
          </cell>
          <cell r="Y451"/>
          <cell r="Z451">
            <v>-2</v>
          </cell>
          <cell r="AA451"/>
          <cell r="AB451">
            <v>-31.917999999999996</v>
          </cell>
          <cell r="AC451"/>
          <cell r="AD451">
            <v>903212.18200000003</v>
          </cell>
          <cell r="AE451"/>
          <cell r="AF451">
            <v>3.36</v>
          </cell>
          <cell r="AG451"/>
          <cell r="AH451">
            <v>98017</v>
          </cell>
          <cell r="AI451"/>
          <cell r="AJ451">
            <v>-1779.27</v>
          </cell>
          <cell r="AK451"/>
          <cell r="AL451">
            <v>-2</v>
          </cell>
          <cell r="AM451"/>
          <cell r="AN451">
            <v>-35.5854</v>
          </cell>
          <cell r="AO451"/>
          <cell r="AP451">
            <v>999414.32660000003</v>
          </cell>
        </row>
        <row r="452">
          <cell r="A452">
            <v>0</v>
          </cell>
          <cell r="B452"/>
          <cell r="C452"/>
          <cell r="D452"/>
          <cell r="E452"/>
          <cell r="F452" t="str">
            <v>TOTAL GADBSY PEAKER UNIT 4-6</v>
          </cell>
          <cell r="G452"/>
          <cell r="H452">
            <v>81939705.060000002</v>
          </cell>
          <cell r="I452"/>
          <cell r="J452">
            <v>-570649.85999999987</v>
          </cell>
          <cell r="K452"/>
          <cell r="L452">
            <v>81369055.200000003</v>
          </cell>
          <cell r="M452"/>
          <cell r="N452">
            <v>-587936.26000000013</v>
          </cell>
          <cell r="O452"/>
          <cell r="P452">
            <v>80781118.939999998</v>
          </cell>
          <cell r="Q452"/>
          <cell r="R452">
            <v>23103106</v>
          </cell>
          <cell r="S452"/>
          <cell r="T452"/>
          <cell r="U452"/>
          <cell r="V452">
            <v>2710184</v>
          </cell>
          <cell r="W452"/>
          <cell r="X452">
            <v>-570649.85999999987</v>
          </cell>
          <cell r="Y452"/>
          <cell r="Z452"/>
          <cell r="AA452"/>
          <cell r="AB452">
            <v>-28078.3645</v>
          </cell>
          <cell r="AC452"/>
          <cell r="AD452">
            <v>25214561.7755</v>
          </cell>
          <cell r="AE452"/>
          <cell r="AF452"/>
          <cell r="AG452"/>
          <cell r="AH452">
            <v>2690892</v>
          </cell>
          <cell r="AI452"/>
          <cell r="AJ452">
            <v>-587936.26000000013</v>
          </cell>
          <cell r="AK452"/>
          <cell r="AL452"/>
          <cell r="AM452"/>
          <cell r="AN452">
            <v>-28912.442900000005</v>
          </cell>
          <cell r="AO452"/>
          <cell r="AP452">
            <v>27288605.072600007</v>
          </cell>
        </row>
        <row r="453">
          <cell r="A453">
            <v>0</v>
          </cell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  <cell r="L453"/>
          <cell r="M453"/>
          <cell r="N453"/>
          <cell r="O453"/>
          <cell r="P453"/>
          <cell r="Q453"/>
          <cell r="R453"/>
          <cell r="S453"/>
          <cell r="T453"/>
          <cell r="U453"/>
          <cell r="V453"/>
          <cell r="W453"/>
          <cell r="X453"/>
          <cell r="Y453"/>
          <cell r="Z453"/>
          <cell r="AA453"/>
          <cell r="AB453"/>
          <cell r="AC453"/>
          <cell r="AD453"/>
          <cell r="AE453"/>
          <cell r="AF453"/>
          <cell r="AG453"/>
          <cell r="AH453"/>
          <cell r="AI453"/>
          <cell r="AJ453"/>
          <cell r="AK453"/>
          <cell r="AL453"/>
          <cell r="AM453"/>
          <cell r="AN453"/>
          <cell r="AO453"/>
          <cell r="AP453"/>
        </row>
        <row r="454">
          <cell r="A454">
            <v>0</v>
          </cell>
          <cell r="B454"/>
          <cell r="C454"/>
          <cell r="D454"/>
          <cell r="E454"/>
          <cell r="F454" t="str">
            <v>LITTLE MOUNTAIN</v>
          </cell>
          <cell r="G454"/>
          <cell r="H454"/>
          <cell r="I454"/>
          <cell r="J454"/>
          <cell r="K454"/>
          <cell r="L454"/>
          <cell r="M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/>
          <cell r="Z454"/>
          <cell r="AA454"/>
          <cell r="AB454"/>
          <cell r="AC454"/>
          <cell r="AD454"/>
          <cell r="AE454"/>
          <cell r="AF454"/>
          <cell r="AG454"/>
          <cell r="AH454"/>
          <cell r="AI454"/>
          <cell r="AJ454"/>
          <cell r="AK454"/>
          <cell r="AL454"/>
          <cell r="AM454"/>
          <cell r="AN454"/>
          <cell r="AO454"/>
          <cell r="AP454"/>
        </row>
        <row r="455">
          <cell r="A455" t="str">
            <v xml:space="preserve">341.00 0502         </v>
          </cell>
          <cell r="B455">
            <v>502</v>
          </cell>
          <cell r="C455" t="str">
            <v>ProdTrans</v>
          </cell>
          <cell r="D455" t="str">
            <v xml:space="preserve">341.00 0502         </v>
          </cell>
          <cell r="E455">
            <v>341</v>
          </cell>
          <cell r="F455" t="str">
            <v>Structures and Improvements</v>
          </cell>
          <cell r="G455"/>
          <cell r="H455">
            <v>337027.88</v>
          </cell>
          <cell r="I455"/>
          <cell r="J455">
            <v>-337027.88</v>
          </cell>
          <cell r="K455"/>
          <cell r="L455">
            <v>0</v>
          </cell>
          <cell r="M455"/>
          <cell r="N455">
            <v>0</v>
          </cell>
          <cell r="O455"/>
          <cell r="P455">
            <v>0</v>
          </cell>
          <cell r="Q455"/>
          <cell r="R455">
            <v>360620</v>
          </cell>
          <cell r="S455"/>
          <cell r="T455">
            <v>8.72784891781059</v>
          </cell>
          <cell r="U455"/>
          <cell r="V455">
            <v>14708</v>
          </cell>
          <cell r="W455"/>
          <cell r="X455">
            <v>-337027.88</v>
          </cell>
          <cell r="Y455"/>
          <cell r="Z455"/>
          <cell r="AA455"/>
          <cell r="AB455">
            <v>0</v>
          </cell>
          <cell r="AC455"/>
          <cell r="AD455">
            <v>38300.119999999995</v>
          </cell>
          <cell r="AE455"/>
          <cell r="AF455">
            <v>8.72784891781059</v>
          </cell>
          <cell r="AG455"/>
          <cell r="AH455">
            <v>0</v>
          </cell>
          <cell r="AI455"/>
          <cell r="AJ455">
            <v>0</v>
          </cell>
          <cell r="AK455"/>
          <cell r="AL455"/>
          <cell r="AM455"/>
          <cell r="AN455">
            <v>0</v>
          </cell>
          <cell r="AO455"/>
          <cell r="AP455">
            <v>38300.119999999995</v>
          </cell>
        </row>
        <row r="456">
          <cell r="A456" t="str">
            <v xml:space="preserve">343.00 0502         </v>
          </cell>
          <cell r="B456">
            <v>502</v>
          </cell>
          <cell r="C456" t="str">
            <v>ProdTrans</v>
          </cell>
          <cell r="D456" t="str">
            <v xml:space="preserve">343.00 0502         </v>
          </cell>
          <cell r="E456">
            <v>343</v>
          </cell>
          <cell r="F456" t="str">
            <v>Prime Movers</v>
          </cell>
          <cell r="G456"/>
          <cell r="H456">
            <v>1167092.49</v>
          </cell>
          <cell r="I456"/>
          <cell r="J456">
            <v>-1167092.49</v>
          </cell>
          <cell r="K456"/>
          <cell r="L456">
            <v>0</v>
          </cell>
          <cell r="M456"/>
          <cell r="N456">
            <v>0</v>
          </cell>
          <cell r="O456"/>
          <cell r="P456">
            <v>0</v>
          </cell>
          <cell r="Q456"/>
          <cell r="R456">
            <v>1468443</v>
          </cell>
          <cell r="S456"/>
          <cell r="T456">
            <v>11.238266973576051</v>
          </cell>
          <cell r="U456"/>
          <cell r="V456">
            <v>65580</v>
          </cell>
          <cell r="W456"/>
          <cell r="X456">
            <v>-1167092.49</v>
          </cell>
          <cell r="Y456"/>
          <cell r="Z456"/>
          <cell r="AA456"/>
          <cell r="AB456">
            <v>0</v>
          </cell>
          <cell r="AC456"/>
          <cell r="AD456">
            <v>366930.51</v>
          </cell>
          <cell r="AE456"/>
          <cell r="AF456">
            <v>11.238266973576051</v>
          </cell>
          <cell r="AG456"/>
          <cell r="AH456">
            <v>0</v>
          </cell>
          <cell r="AI456"/>
          <cell r="AJ456">
            <v>0</v>
          </cell>
          <cell r="AK456"/>
          <cell r="AL456"/>
          <cell r="AM456"/>
          <cell r="AN456">
            <v>0</v>
          </cell>
          <cell r="AO456"/>
          <cell r="AP456">
            <v>366930.51</v>
          </cell>
        </row>
        <row r="457">
          <cell r="A457" t="str">
            <v xml:space="preserve">345.00 0502         </v>
          </cell>
          <cell r="B457">
            <v>502</v>
          </cell>
          <cell r="C457" t="str">
            <v>ProdTrans</v>
          </cell>
          <cell r="D457" t="str">
            <v xml:space="preserve">345.00 0502         </v>
          </cell>
          <cell r="E457">
            <v>345</v>
          </cell>
          <cell r="F457" t="str">
            <v>Accessory Electric Equipment</v>
          </cell>
          <cell r="G457"/>
          <cell r="H457">
            <v>215728.34</v>
          </cell>
          <cell r="I457"/>
          <cell r="J457">
            <v>-215728.34000000003</v>
          </cell>
          <cell r="K457"/>
          <cell r="L457">
            <v>0</v>
          </cell>
          <cell r="M457"/>
          <cell r="N457">
            <v>0</v>
          </cell>
          <cell r="O457"/>
          <cell r="P457">
            <v>0</v>
          </cell>
          <cell r="Q457"/>
          <cell r="R457">
            <v>230829</v>
          </cell>
          <cell r="S457"/>
          <cell r="T457">
            <v>8.7837531212143709</v>
          </cell>
          <cell r="U457"/>
          <cell r="V457">
            <v>9475</v>
          </cell>
          <cell r="W457"/>
          <cell r="X457">
            <v>-215728.34000000003</v>
          </cell>
          <cell r="Y457"/>
          <cell r="Z457"/>
          <cell r="AA457"/>
          <cell r="AB457">
            <v>0</v>
          </cell>
          <cell r="AC457"/>
          <cell r="AD457">
            <v>24575.659999999974</v>
          </cell>
          <cell r="AE457"/>
          <cell r="AF457">
            <v>8.7837531212143709</v>
          </cell>
          <cell r="AG457"/>
          <cell r="AH457">
            <v>0</v>
          </cell>
          <cell r="AI457"/>
          <cell r="AJ457">
            <v>0</v>
          </cell>
          <cell r="AK457"/>
          <cell r="AL457"/>
          <cell r="AM457"/>
          <cell r="AN457">
            <v>0</v>
          </cell>
          <cell r="AO457"/>
          <cell r="AP457">
            <v>24575.659999999974</v>
          </cell>
        </row>
        <row r="458">
          <cell r="A458" t="str">
            <v xml:space="preserve">346.00 0502         </v>
          </cell>
          <cell r="B458">
            <v>502</v>
          </cell>
          <cell r="C458" t="str">
            <v>ProdTrans</v>
          </cell>
          <cell r="D458" t="str">
            <v xml:space="preserve">346.00 0502         </v>
          </cell>
          <cell r="E458">
            <v>346</v>
          </cell>
          <cell r="F458" t="str">
            <v>Miscellaneous Power Plant Equipment</v>
          </cell>
          <cell r="G458"/>
          <cell r="H458">
            <v>11813.11</v>
          </cell>
          <cell r="I458"/>
          <cell r="J458">
            <v>-11813.11</v>
          </cell>
          <cell r="K458"/>
          <cell r="L458">
            <v>0</v>
          </cell>
          <cell r="M458"/>
          <cell r="N458">
            <v>0</v>
          </cell>
          <cell r="O458"/>
          <cell r="P458">
            <v>0</v>
          </cell>
          <cell r="Q458"/>
          <cell r="R458">
            <v>12640</v>
          </cell>
          <cell r="S458"/>
          <cell r="T458">
            <v>8.2217142131550016</v>
          </cell>
          <cell r="U458"/>
          <cell r="V458">
            <v>486</v>
          </cell>
          <cell r="W458"/>
          <cell r="X458">
            <v>-11813.11</v>
          </cell>
          <cell r="Y458"/>
          <cell r="Z458"/>
          <cell r="AA458"/>
          <cell r="AB458">
            <v>0</v>
          </cell>
          <cell r="AC458"/>
          <cell r="AD458">
            <v>1312.8899999999994</v>
          </cell>
          <cell r="AE458"/>
          <cell r="AF458">
            <v>8.2217142131550016</v>
          </cell>
          <cell r="AG458"/>
          <cell r="AH458">
            <v>0</v>
          </cell>
          <cell r="AI458"/>
          <cell r="AJ458">
            <v>0</v>
          </cell>
          <cell r="AK458"/>
          <cell r="AL458"/>
          <cell r="AM458"/>
          <cell r="AN458">
            <v>0</v>
          </cell>
          <cell r="AO458"/>
          <cell r="AP458">
            <v>1312.8899999999994</v>
          </cell>
        </row>
        <row r="459">
          <cell r="A459">
            <v>0</v>
          </cell>
          <cell r="B459"/>
          <cell r="C459"/>
          <cell r="D459"/>
          <cell r="E459"/>
          <cell r="F459" t="str">
            <v>TOTAL LITTLE MOUNTAIN</v>
          </cell>
          <cell r="G459"/>
          <cell r="H459">
            <v>1731661.8200000003</v>
          </cell>
          <cell r="I459"/>
          <cell r="J459">
            <v>-1731661.8200000003</v>
          </cell>
          <cell r="K459"/>
          <cell r="L459">
            <v>0</v>
          </cell>
          <cell r="M459"/>
          <cell r="N459">
            <v>0</v>
          </cell>
          <cell r="O459"/>
          <cell r="P459">
            <v>0</v>
          </cell>
          <cell r="Q459"/>
          <cell r="R459">
            <v>2072532</v>
          </cell>
          <cell r="S459"/>
          <cell r="T459"/>
          <cell r="U459"/>
          <cell r="V459">
            <v>90249</v>
          </cell>
          <cell r="W459"/>
          <cell r="X459">
            <v>-1731661.8200000003</v>
          </cell>
          <cell r="Y459"/>
          <cell r="Z459"/>
          <cell r="AA459"/>
          <cell r="AB459">
            <v>0</v>
          </cell>
          <cell r="AC459"/>
          <cell r="AD459">
            <v>431119.18</v>
          </cell>
          <cell r="AE459"/>
          <cell r="AF459"/>
          <cell r="AG459"/>
          <cell r="AH459">
            <v>0</v>
          </cell>
          <cell r="AI459"/>
          <cell r="AJ459">
            <v>0</v>
          </cell>
          <cell r="AK459"/>
          <cell r="AL459"/>
          <cell r="AM459"/>
          <cell r="AN459">
            <v>0</v>
          </cell>
          <cell r="AO459"/>
          <cell r="AP459">
            <v>431119.18</v>
          </cell>
        </row>
        <row r="460">
          <cell r="A460">
            <v>0</v>
          </cell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  <cell r="L460"/>
          <cell r="M460"/>
          <cell r="N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  <cell r="Y460"/>
          <cell r="Z460"/>
          <cell r="AA460"/>
          <cell r="AB460"/>
          <cell r="AC460"/>
          <cell r="AD460"/>
          <cell r="AE460"/>
          <cell r="AF460"/>
          <cell r="AG460"/>
          <cell r="AH460"/>
          <cell r="AI460"/>
          <cell r="AJ460"/>
          <cell r="AK460"/>
          <cell r="AL460"/>
          <cell r="AM460"/>
          <cell r="AN460"/>
          <cell r="AO460"/>
          <cell r="AP460"/>
        </row>
        <row r="461">
          <cell r="A461">
            <v>0</v>
          </cell>
          <cell r="B461"/>
          <cell r="C461"/>
          <cell r="D461"/>
          <cell r="E461"/>
          <cell r="F461" t="str">
            <v>DUNLAP - WIND</v>
          </cell>
          <cell r="G461"/>
          <cell r="H461"/>
          <cell r="I461"/>
          <cell r="J461"/>
          <cell r="K461"/>
          <cell r="L461"/>
          <cell r="M461"/>
          <cell r="N461"/>
          <cell r="O461"/>
          <cell r="P461"/>
          <cell r="Q461"/>
          <cell r="R461"/>
          <cell r="S461"/>
          <cell r="T461"/>
          <cell r="U461"/>
          <cell r="V461"/>
          <cell r="W461"/>
          <cell r="X461"/>
          <cell r="Y461"/>
          <cell r="Z461"/>
          <cell r="AA461"/>
          <cell r="AB461"/>
          <cell r="AC461"/>
          <cell r="AD461"/>
          <cell r="AE461"/>
          <cell r="AF461"/>
          <cell r="AG461"/>
          <cell r="AH461"/>
          <cell r="AI461"/>
          <cell r="AJ461"/>
          <cell r="AK461"/>
          <cell r="AL461"/>
          <cell r="AM461"/>
          <cell r="AN461"/>
          <cell r="AO461"/>
          <cell r="AP461"/>
        </row>
        <row r="462">
          <cell r="A462" t="str">
            <v xml:space="preserve">341.00 0601         </v>
          </cell>
          <cell r="B462">
            <v>601</v>
          </cell>
          <cell r="C462" t="str">
            <v>ProdTrans</v>
          </cell>
          <cell r="D462" t="str">
            <v xml:space="preserve">341.00 0601         </v>
          </cell>
          <cell r="E462">
            <v>341</v>
          </cell>
          <cell r="F462" t="str">
            <v>Structures and Improvements</v>
          </cell>
          <cell r="G462"/>
          <cell r="H462">
            <v>7639582.0899999999</v>
          </cell>
          <cell r="I462"/>
          <cell r="J462">
            <v>-29263.91</v>
          </cell>
          <cell r="K462"/>
          <cell r="L462">
            <v>7610318.1799999997</v>
          </cell>
          <cell r="M462"/>
          <cell r="N462">
            <v>-29786.14</v>
          </cell>
          <cell r="O462"/>
          <cell r="P462">
            <v>7580532.04</v>
          </cell>
          <cell r="Q462"/>
          <cell r="R462">
            <v>410022</v>
          </cell>
          <cell r="S462"/>
          <cell r="T462">
            <v>4.05</v>
          </cell>
          <cell r="U462"/>
          <cell r="V462">
            <v>308810</v>
          </cell>
          <cell r="W462"/>
          <cell r="X462">
            <v>-29263.91</v>
          </cell>
          <cell r="Y462"/>
          <cell r="Z462">
            <v>-5</v>
          </cell>
          <cell r="AA462"/>
          <cell r="AB462">
            <v>-1463.1954999999998</v>
          </cell>
          <cell r="AC462"/>
          <cell r="AD462">
            <v>688104.89449999994</v>
          </cell>
          <cell r="AE462"/>
          <cell r="AF462">
            <v>4.05</v>
          </cell>
          <cell r="AG462"/>
          <cell r="AH462">
            <v>307615</v>
          </cell>
          <cell r="AI462"/>
          <cell r="AJ462">
            <v>-29786.14</v>
          </cell>
          <cell r="AK462"/>
          <cell r="AL462">
            <v>-5</v>
          </cell>
          <cell r="AM462"/>
          <cell r="AN462">
            <v>-1489.307</v>
          </cell>
          <cell r="AO462"/>
          <cell r="AP462">
            <v>964444.44749999989</v>
          </cell>
        </row>
        <row r="463">
          <cell r="A463" t="str">
            <v xml:space="preserve">343.00 0601         </v>
          </cell>
          <cell r="B463">
            <v>601</v>
          </cell>
          <cell r="C463" t="str">
            <v>ProdTrans</v>
          </cell>
          <cell r="D463" t="str">
            <v xml:space="preserve">343.00 0601         </v>
          </cell>
          <cell r="E463">
            <v>343</v>
          </cell>
          <cell r="F463" t="str">
            <v>Prime Movers</v>
          </cell>
          <cell r="G463"/>
          <cell r="H463">
            <v>207516766.59</v>
          </cell>
          <cell r="I463"/>
          <cell r="J463">
            <v>-214363.29</v>
          </cell>
          <cell r="K463"/>
          <cell r="L463">
            <v>207302403.30000001</v>
          </cell>
          <cell r="M463"/>
          <cell r="N463">
            <v>-229753.92</v>
          </cell>
          <cell r="O463"/>
          <cell r="P463">
            <v>207072649.38000003</v>
          </cell>
          <cell r="Q463"/>
          <cell r="R463">
            <v>11796933</v>
          </cell>
          <cell r="S463"/>
          <cell r="T463">
            <v>4.05</v>
          </cell>
          <cell r="U463"/>
          <cell r="V463">
            <v>8400088</v>
          </cell>
          <cell r="W463"/>
          <cell r="X463">
            <v>-214363.29</v>
          </cell>
          <cell r="Y463"/>
          <cell r="Z463">
            <v>-5</v>
          </cell>
          <cell r="AA463"/>
          <cell r="AB463">
            <v>-10718.164499999999</v>
          </cell>
          <cell r="AC463"/>
          <cell r="AD463">
            <v>19971939.545499999</v>
          </cell>
          <cell r="AE463"/>
          <cell r="AF463">
            <v>4.05</v>
          </cell>
          <cell r="AG463"/>
          <cell r="AH463">
            <v>8391095</v>
          </cell>
          <cell r="AI463"/>
          <cell r="AJ463">
            <v>-229753.92</v>
          </cell>
          <cell r="AK463"/>
          <cell r="AL463">
            <v>-5</v>
          </cell>
          <cell r="AM463"/>
          <cell r="AN463">
            <v>-11487.696000000002</v>
          </cell>
          <cell r="AO463"/>
          <cell r="AP463">
            <v>28121792.929499999</v>
          </cell>
        </row>
        <row r="464">
          <cell r="A464" t="str">
            <v xml:space="preserve">344.00 0601         </v>
          </cell>
          <cell r="B464">
            <v>601</v>
          </cell>
          <cell r="C464" t="str">
            <v>ProdTrans</v>
          </cell>
          <cell r="D464" t="str">
            <v xml:space="preserve">344.00 0601         </v>
          </cell>
          <cell r="E464">
            <v>344</v>
          </cell>
          <cell r="F464" t="str">
            <v>Generators</v>
          </cell>
          <cell r="G464"/>
          <cell r="H464">
            <v>5564835.7400000002</v>
          </cell>
          <cell r="I464"/>
          <cell r="J464">
            <v>-5748.43</v>
          </cell>
          <cell r="K464"/>
          <cell r="L464">
            <v>5559087.3100000005</v>
          </cell>
          <cell r="M464"/>
          <cell r="N464">
            <v>-6161.15</v>
          </cell>
          <cell r="O464"/>
          <cell r="P464">
            <v>5552926.1600000001</v>
          </cell>
          <cell r="Q464"/>
          <cell r="R464">
            <v>316350</v>
          </cell>
          <cell r="S464"/>
          <cell r="T464">
            <v>4.05</v>
          </cell>
          <cell r="U464"/>
          <cell r="V464">
            <v>225259</v>
          </cell>
          <cell r="W464"/>
          <cell r="X464">
            <v>-5748.43</v>
          </cell>
          <cell r="Y464"/>
          <cell r="Z464">
            <v>-5</v>
          </cell>
          <cell r="AA464"/>
          <cell r="AB464">
            <v>-287.42150000000004</v>
          </cell>
          <cell r="AC464"/>
          <cell r="AD464">
            <v>535573.14849999989</v>
          </cell>
          <cell r="AE464"/>
          <cell r="AF464">
            <v>4.05</v>
          </cell>
          <cell r="AG464"/>
          <cell r="AH464">
            <v>225018</v>
          </cell>
          <cell r="AI464"/>
          <cell r="AJ464">
            <v>-6161.15</v>
          </cell>
          <cell r="AK464"/>
          <cell r="AL464">
            <v>-5</v>
          </cell>
          <cell r="AM464"/>
          <cell r="AN464">
            <v>-308.0575</v>
          </cell>
          <cell r="AO464"/>
          <cell r="AP464">
            <v>754121.94099999988</v>
          </cell>
        </row>
        <row r="465">
          <cell r="A465" t="str">
            <v xml:space="preserve">345.00 0601         </v>
          </cell>
          <cell r="B465">
            <v>601</v>
          </cell>
          <cell r="C465" t="str">
            <v>ProdTrans</v>
          </cell>
          <cell r="D465" t="str">
            <v xml:space="preserve">345.00 0601         </v>
          </cell>
          <cell r="E465">
            <v>345</v>
          </cell>
          <cell r="F465" t="str">
            <v>Accessory Electric Equipment</v>
          </cell>
          <cell r="G465"/>
          <cell r="H465">
            <v>12295697.59</v>
          </cell>
          <cell r="I465"/>
          <cell r="J465">
            <v>-4001.3399999999997</v>
          </cell>
          <cell r="K465"/>
          <cell r="L465">
            <v>12291696.25</v>
          </cell>
          <cell r="M465"/>
          <cell r="N465">
            <v>-4584.57</v>
          </cell>
          <cell r="O465"/>
          <cell r="P465">
            <v>12287111.68</v>
          </cell>
          <cell r="Q465"/>
          <cell r="R465">
            <v>702600</v>
          </cell>
          <cell r="S465"/>
          <cell r="T465">
            <v>4.05</v>
          </cell>
          <cell r="U465"/>
          <cell r="V465">
            <v>497895</v>
          </cell>
          <cell r="W465"/>
          <cell r="X465">
            <v>-4001.3399999999997</v>
          </cell>
          <cell r="Y465"/>
          <cell r="Z465">
            <v>-2</v>
          </cell>
          <cell r="AA465"/>
          <cell r="AB465">
            <v>-80.026799999999994</v>
          </cell>
          <cell r="AC465"/>
          <cell r="AD465">
            <v>1196413.6331999998</v>
          </cell>
          <cell r="AE465"/>
          <cell r="AF465">
            <v>4.05</v>
          </cell>
          <cell r="AG465"/>
          <cell r="AH465">
            <v>497721</v>
          </cell>
          <cell r="AI465"/>
          <cell r="AJ465">
            <v>-4584.57</v>
          </cell>
          <cell r="AK465"/>
          <cell r="AL465">
            <v>-2</v>
          </cell>
          <cell r="AM465"/>
          <cell r="AN465">
            <v>-91.691399999999987</v>
          </cell>
          <cell r="AO465"/>
          <cell r="AP465">
            <v>1689458.3717999998</v>
          </cell>
        </row>
        <row r="466">
          <cell r="A466" t="str">
            <v xml:space="preserve">346.00 0601         </v>
          </cell>
          <cell r="B466">
            <v>601</v>
          </cell>
          <cell r="C466" t="str">
            <v>ProdTrans</v>
          </cell>
          <cell r="D466" t="str">
            <v xml:space="preserve">346.00 0601         </v>
          </cell>
          <cell r="E466">
            <v>346</v>
          </cell>
          <cell r="F466" t="str">
            <v>Miscellaneous Power Plant Equipment</v>
          </cell>
          <cell r="G466"/>
          <cell r="H466">
            <v>149130.71</v>
          </cell>
          <cell r="I466"/>
          <cell r="J466">
            <v>-48.61</v>
          </cell>
          <cell r="K466"/>
          <cell r="L466">
            <v>149082.1</v>
          </cell>
          <cell r="M466"/>
          <cell r="N466">
            <v>-55.7</v>
          </cell>
          <cell r="O466"/>
          <cell r="P466">
            <v>149026.4</v>
          </cell>
          <cell r="Q466"/>
          <cell r="R466">
            <v>8511</v>
          </cell>
          <cell r="S466"/>
          <cell r="T466">
            <v>4.05</v>
          </cell>
          <cell r="U466"/>
          <cell r="V466">
            <v>6039</v>
          </cell>
          <cell r="W466"/>
          <cell r="X466">
            <v>-48.61</v>
          </cell>
          <cell r="Y466"/>
          <cell r="Z466">
            <v>0</v>
          </cell>
          <cell r="AA466"/>
          <cell r="AB466">
            <v>0</v>
          </cell>
          <cell r="AC466"/>
          <cell r="AD466">
            <v>14501.39</v>
          </cell>
          <cell r="AE466"/>
          <cell r="AF466">
            <v>4.05</v>
          </cell>
          <cell r="AG466"/>
          <cell r="AH466">
            <v>6037</v>
          </cell>
          <cell r="AI466"/>
          <cell r="AJ466">
            <v>-55.7</v>
          </cell>
          <cell r="AK466"/>
          <cell r="AL466">
            <v>0</v>
          </cell>
          <cell r="AM466"/>
          <cell r="AN466">
            <v>0</v>
          </cell>
          <cell r="AO466"/>
          <cell r="AP466">
            <v>20482.689999999999</v>
          </cell>
        </row>
        <row r="467">
          <cell r="A467">
            <v>0</v>
          </cell>
          <cell r="B467"/>
          <cell r="C467"/>
          <cell r="D467"/>
          <cell r="E467"/>
          <cell r="F467" t="str">
            <v>TOTAL DUNLAP - WIND</v>
          </cell>
          <cell r="G467"/>
          <cell r="H467">
            <v>233166012.72000003</v>
          </cell>
          <cell r="I467"/>
          <cell r="J467">
            <v>-253425.58</v>
          </cell>
          <cell r="K467"/>
          <cell r="L467">
            <v>232912587.14000002</v>
          </cell>
          <cell r="M467"/>
          <cell r="N467">
            <v>-270341.48000000004</v>
          </cell>
          <cell r="O467"/>
          <cell r="P467">
            <v>232642245.66000003</v>
          </cell>
          <cell r="Q467"/>
          <cell r="R467">
            <v>13234416</v>
          </cell>
          <cell r="S467"/>
          <cell r="T467"/>
          <cell r="U467"/>
          <cell r="V467">
            <v>9438091</v>
          </cell>
          <cell r="W467"/>
          <cell r="X467">
            <v>-253425.58</v>
          </cell>
          <cell r="Y467"/>
          <cell r="Z467"/>
          <cell r="AA467"/>
          <cell r="AB467">
            <v>-12548.808299999999</v>
          </cell>
          <cell r="AC467"/>
          <cell r="AD467">
            <v>22406532.611699998</v>
          </cell>
          <cell r="AE467"/>
          <cell r="AF467"/>
          <cell r="AG467"/>
          <cell r="AH467">
            <v>9427486</v>
          </cell>
          <cell r="AI467"/>
          <cell r="AJ467">
            <v>-270341.48000000004</v>
          </cell>
          <cell r="AK467"/>
          <cell r="AL467"/>
          <cell r="AM467"/>
          <cell r="AN467">
            <v>-13376.751900000003</v>
          </cell>
          <cell r="AO467"/>
          <cell r="AP467">
            <v>31550300.379800003</v>
          </cell>
        </row>
        <row r="468">
          <cell r="A468">
            <v>0</v>
          </cell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Y468"/>
          <cell r="Z468"/>
          <cell r="AA468"/>
          <cell r="AB468"/>
          <cell r="AC468"/>
          <cell r="AD468"/>
          <cell r="AE468"/>
          <cell r="AF468"/>
          <cell r="AG468"/>
          <cell r="AH468"/>
          <cell r="AI468"/>
          <cell r="AJ468"/>
          <cell r="AK468"/>
          <cell r="AL468"/>
          <cell r="AM468"/>
          <cell r="AN468"/>
          <cell r="AO468"/>
          <cell r="AP468"/>
        </row>
        <row r="469">
          <cell r="A469">
            <v>0</v>
          </cell>
          <cell r="B469"/>
          <cell r="C469"/>
          <cell r="D469"/>
          <cell r="E469"/>
          <cell r="F469" t="str">
            <v>FOOTE CREEK - WIND</v>
          </cell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Y469"/>
          <cell r="Z469"/>
          <cell r="AA469"/>
          <cell r="AB469"/>
          <cell r="AC469"/>
          <cell r="AD469"/>
          <cell r="AE469"/>
          <cell r="AF469"/>
          <cell r="AG469"/>
          <cell r="AH469"/>
          <cell r="AI469"/>
          <cell r="AJ469"/>
          <cell r="AK469"/>
          <cell r="AL469"/>
          <cell r="AM469"/>
          <cell r="AN469"/>
          <cell r="AO469"/>
          <cell r="AP469"/>
        </row>
        <row r="470">
          <cell r="A470" t="str">
            <v xml:space="preserve">341.00 0602         </v>
          </cell>
          <cell r="B470">
            <v>602</v>
          </cell>
          <cell r="C470" t="str">
            <v>ProdTrans</v>
          </cell>
          <cell r="D470" t="str">
            <v xml:space="preserve">341.00 0602         </v>
          </cell>
          <cell r="E470">
            <v>341</v>
          </cell>
          <cell r="F470" t="str">
            <v>Structures and Improvements</v>
          </cell>
          <cell r="G470"/>
          <cell r="H470">
            <v>110228.76</v>
          </cell>
          <cell r="I470"/>
          <cell r="J470">
            <v>-547.83000000000004</v>
          </cell>
          <cell r="K470"/>
          <cell r="L470">
            <v>109680.93</v>
          </cell>
          <cell r="M470"/>
          <cell r="N470">
            <v>-556.03</v>
          </cell>
          <cell r="O470"/>
          <cell r="P470">
            <v>109124.9</v>
          </cell>
          <cell r="Q470"/>
          <cell r="R470">
            <v>53096</v>
          </cell>
          <cell r="S470"/>
          <cell r="T470">
            <v>0</v>
          </cell>
          <cell r="U470"/>
          <cell r="V470">
            <v>0</v>
          </cell>
          <cell r="W470"/>
          <cell r="X470">
            <v>-547.83000000000004</v>
          </cell>
          <cell r="Y470"/>
          <cell r="Z470">
            <v>-5</v>
          </cell>
          <cell r="AA470"/>
          <cell r="AB470">
            <v>-27.391500000000001</v>
          </cell>
          <cell r="AC470"/>
          <cell r="AD470">
            <v>52520.7785</v>
          </cell>
          <cell r="AE470"/>
          <cell r="AF470">
            <v>0</v>
          </cell>
          <cell r="AG470"/>
          <cell r="AH470">
            <v>0</v>
          </cell>
          <cell r="AI470"/>
          <cell r="AJ470">
            <v>-556.03</v>
          </cell>
          <cell r="AK470"/>
          <cell r="AL470">
            <v>-5</v>
          </cell>
          <cell r="AM470"/>
          <cell r="AN470">
            <v>-27.801499999999997</v>
          </cell>
          <cell r="AO470"/>
          <cell r="AP470">
            <v>51936.947</v>
          </cell>
        </row>
        <row r="471">
          <cell r="A471" t="str">
            <v xml:space="preserve">343.00 0602         </v>
          </cell>
          <cell r="B471">
            <v>602</v>
          </cell>
          <cell r="C471" t="str">
            <v>ProdTrans</v>
          </cell>
          <cell r="D471" t="str">
            <v xml:space="preserve">343.00 0602         </v>
          </cell>
          <cell r="E471">
            <v>343</v>
          </cell>
          <cell r="F471" t="str">
            <v>Prime Movers</v>
          </cell>
          <cell r="G471"/>
          <cell r="H471">
            <v>31931758.870000001</v>
          </cell>
          <cell r="I471"/>
          <cell r="J471">
            <v>-73881.320000000007</v>
          </cell>
          <cell r="K471"/>
          <cell r="L471">
            <v>31857877.550000001</v>
          </cell>
          <cell r="M471"/>
          <cell r="N471">
            <v>-78786.420000000013</v>
          </cell>
          <cell r="O471"/>
          <cell r="P471">
            <v>31779091.129999999</v>
          </cell>
          <cell r="Q471"/>
          <cell r="R471">
            <v>15744942</v>
          </cell>
          <cell r="S471"/>
          <cell r="T471">
            <v>3.9212346202259871</v>
          </cell>
          <cell r="U471"/>
          <cell r="V471">
            <v>1250671</v>
          </cell>
          <cell r="W471"/>
          <cell r="X471">
            <v>-73881.320000000007</v>
          </cell>
          <cell r="Y471"/>
          <cell r="Z471">
            <v>-5</v>
          </cell>
          <cell r="AA471"/>
          <cell r="AB471">
            <v>-3694.0660000000003</v>
          </cell>
          <cell r="AC471"/>
          <cell r="AD471">
            <v>16918037.614</v>
          </cell>
          <cell r="AE471"/>
          <cell r="AF471">
            <v>3.9212346202259871</v>
          </cell>
          <cell r="AG471"/>
          <cell r="AH471">
            <v>1247677</v>
          </cell>
          <cell r="AI471"/>
          <cell r="AJ471">
            <v>-78786.420000000013</v>
          </cell>
          <cell r="AK471"/>
          <cell r="AL471">
            <v>-5</v>
          </cell>
          <cell r="AM471"/>
          <cell r="AN471">
            <v>-3939.3210000000008</v>
          </cell>
          <cell r="AO471"/>
          <cell r="AP471">
            <v>18082988.873</v>
          </cell>
        </row>
        <row r="472">
          <cell r="A472" t="str">
            <v xml:space="preserve">344.00 0602         </v>
          </cell>
          <cell r="B472">
            <v>602</v>
          </cell>
          <cell r="C472" t="str">
            <v>ProdTrans</v>
          </cell>
          <cell r="D472" t="str">
            <v xml:space="preserve">344.00 0602         </v>
          </cell>
          <cell r="E472">
            <v>344</v>
          </cell>
          <cell r="F472" t="str">
            <v>Generators</v>
          </cell>
          <cell r="G472"/>
          <cell r="H472">
            <v>1612116.14</v>
          </cell>
          <cell r="I472"/>
          <cell r="J472">
            <v>-3745.77</v>
          </cell>
          <cell r="K472"/>
          <cell r="L472">
            <v>1608370.3699999999</v>
          </cell>
          <cell r="M472"/>
          <cell r="N472">
            <v>-3994.4</v>
          </cell>
          <cell r="O472"/>
          <cell r="P472">
            <v>1604375.97</v>
          </cell>
          <cell r="Q472"/>
          <cell r="R472">
            <v>799311</v>
          </cell>
          <cell r="S472"/>
          <cell r="T472">
            <v>3.8437038245763979</v>
          </cell>
          <cell r="U472"/>
          <cell r="V472">
            <v>61893</v>
          </cell>
          <cell r="W472"/>
          <cell r="X472">
            <v>-3745.77</v>
          </cell>
          <cell r="Y472"/>
          <cell r="Z472">
            <v>-5</v>
          </cell>
          <cell r="AA472"/>
          <cell r="AB472">
            <v>-187.2885</v>
          </cell>
          <cell r="AC472"/>
          <cell r="AD472">
            <v>857270.94149999996</v>
          </cell>
          <cell r="AE472"/>
          <cell r="AF472">
            <v>3.8437038245763979</v>
          </cell>
          <cell r="AG472"/>
          <cell r="AH472">
            <v>61744</v>
          </cell>
          <cell r="AI472"/>
          <cell r="AJ472">
            <v>-3994.4</v>
          </cell>
          <cell r="AK472"/>
          <cell r="AL472">
            <v>-5</v>
          </cell>
          <cell r="AM472"/>
          <cell r="AN472">
            <v>-199.72</v>
          </cell>
          <cell r="AO472"/>
          <cell r="AP472">
            <v>914820.82149999996</v>
          </cell>
        </row>
        <row r="473">
          <cell r="A473" t="str">
            <v xml:space="preserve">345.00 0602         </v>
          </cell>
          <cell r="B473">
            <v>602</v>
          </cell>
          <cell r="C473" t="str">
            <v>ProdTrans</v>
          </cell>
          <cell r="D473" t="str">
            <v xml:space="preserve">345.00 0602         </v>
          </cell>
          <cell r="E473">
            <v>345</v>
          </cell>
          <cell r="F473" t="str">
            <v>Accessory Electric Equipment</v>
          </cell>
          <cell r="G473"/>
          <cell r="H473">
            <v>2859205.55</v>
          </cell>
          <cell r="I473"/>
          <cell r="J473">
            <v>-3804.92</v>
          </cell>
          <cell r="K473"/>
          <cell r="L473">
            <v>2855400.63</v>
          </cell>
          <cell r="M473"/>
          <cell r="N473">
            <v>-4207.51</v>
          </cell>
          <cell r="O473"/>
          <cell r="P473">
            <v>2851193.12</v>
          </cell>
          <cell r="Q473"/>
          <cell r="R473">
            <v>1426257</v>
          </cell>
          <cell r="S473"/>
          <cell r="T473">
            <v>3.8351435718887759</v>
          </cell>
          <cell r="U473"/>
          <cell r="V473">
            <v>109582</v>
          </cell>
          <cell r="W473"/>
          <cell r="X473">
            <v>-3804.92</v>
          </cell>
          <cell r="Y473"/>
          <cell r="Z473">
            <v>-2</v>
          </cell>
          <cell r="AA473"/>
          <cell r="AB473">
            <v>-76.098399999999998</v>
          </cell>
          <cell r="AC473"/>
          <cell r="AD473">
            <v>1531957.9816000001</v>
          </cell>
          <cell r="AE473"/>
          <cell r="AF473">
            <v>3.8351435718887759</v>
          </cell>
          <cell r="AG473"/>
          <cell r="AH473">
            <v>109428</v>
          </cell>
          <cell r="AI473"/>
          <cell r="AJ473">
            <v>-4207.51</v>
          </cell>
          <cell r="AK473"/>
          <cell r="AL473">
            <v>-2</v>
          </cell>
          <cell r="AM473"/>
          <cell r="AN473">
            <v>-84.150199999999998</v>
          </cell>
          <cell r="AO473"/>
          <cell r="AP473">
            <v>1637094.3214</v>
          </cell>
        </row>
        <row r="474">
          <cell r="A474">
            <v>0</v>
          </cell>
          <cell r="B474"/>
          <cell r="C474"/>
          <cell r="D474"/>
          <cell r="E474"/>
          <cell r="F474" t="str">
            <v>TOTAL FOOTE CREEK - WIND</v>
          </cell>
          <cell r="G474"/>
          <cell r="H474">
            <v>36513309.32</v>
          </cell>
          <cell r="I474"/>
          <cell r="J474">
            <v>-81979.840000000011</v>
          </cell>
          <cell r="K474"/>
          <cell r="L474">
            <v>36431329.480000004</v>
          </cell>
          <cell r="M474"/>
          <cell r="N474">
            <v>-87544.36</v>
          </cell>
          <cell r="O474"/>
          <cell r="P474">
            <v>36343785.119999997</v>
          </cell>
          <cell r="Q474"/>
          <cell r="R474">
            <v>18023606</v>
          </cell>
          <cell r="S474"/>
          <cell r="T474"/>
          <cell r="U474"/>
          <cell r="V474">
            <v>1422146</v>
          </cell>
          <cell r="W474"/>
          <cell r="X474">
            <v>-81979.840000000011</v>
          </cell>
          <cell r="Y474"/>
          <cell r="Z474"/>
          <cell r="AA474"/>
          <cell r="AB474">
            <v>-3984.8444000000004</v>
          </cell>
          <cell r="AC474"/>
          <cell r="AD474">
            <v>19359787.3156</v>
          </cell>
          <cell r="AE474"/>
          <cell r="AF474"/>
          <cell r="AG474"/>
          <cell r="AH474">
            <v>1418849</v>
          </cell>
          <cell r="AI474"/>
          <cell r="AJ474">
            <v>-87544.36</v>
          </cell>
          <cell r="AK474"/>
          <cell r="AL474"/>
          <cell r="AM474"/>
          <cell r="AN474">
            <v>-4250.9927000000007</v>
          </cell>
          <cell r="AO474"/>
          <cell r="AP474">
            <v>20686840.962900002</v>
          </cell>
        </row>
        <row r="475">
          <cell r="A475">
            <v>0</v>
          </cell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Y475"/>
          <cell r="Z475"/>
          <cell r="AA475"/>
          <cell r="AB475"/>
          <cell r="AC475"/>
          <cell r="AD475"/>
          <cell r="AE475"/>
          <cell r="AF475"/>
          <cell r="AG475"/>
          <cell r="AH475"/>
          <cell r="AI475"/>
          <cell r="AJ475"/>
          <cell r="AK475"/>
          <cell r="AL475"/>
          <cell r="AM475"/>
          <cell r="AN475"/>
          <cell r="AO475"/>
          <cell r="AP475"/>
        </row>
        <row r="476">
          <cell r="A476">
            <v>0</v>
          </cell>
          <cell r="B476"/>
          <cell r="C476"/>
          <cell r="D476"/>
          <cell r="E476"/>
          <cell r="F476" t="str">
            <v>GLENROCK - WIND</v>
          </cell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Y476"/>
          <cell r="Z476"/>
          <cell r="AA476"/>
          <cell r="AB476"/>
          <cell r="AC476"/>
          <cell r="AD476"/>
          <cell r="AE476"/>
          <cell r="AF476"/>
          <cell r="AG476"/>
          <cell r="AH476"/>
          <cell r="AI476"/>
          <cell r="AJ476"/>
          <cell r="AK476"/>
          <cell r="AL476"/>
          <cell r="AM476"/>
          <cell r="AN476"/>
          <cell r="AO476"/>
          <cell r="AP476"/>
        </row>
        <row r="477">
          <cell r="A477" t="str">
            <v xml:space="preserve">341.00 0603         </v>
          </cell>
          <cell r="B477">
            <v>603</v>
          </cell>
          <cell r="C477" t="str">
            <v>ProdTrans</v>
          </cell>
          <cell r="D477" t="str">
            <v xml:space="preserve">341.00 0603         </v>
          </cell>
          <cell r="E477">
            <v>341</v>
          </cell>
          <cell r="F477" t="str">
            <v>Structures and Improvements</v>
          </cell>
          <cell r="G477"/>
          <cell r="H477">
            <v>9292453.0399999991</v>
          </cell>
          <cell r="I477"/>
          <cell r="J477">
            <v>-36710.81</v>
          </cell>
          <cell r="K477"/>
          <cell r="L477">
            <v>9255742.2299999986</v>
          </cell>
          <cell r="M477"/>
          <cell r="N477">
            <v>-37416.730000000003</v>
          </cell>
          <cell r="O477"/>
          <cell r="P477">
            <v>9218325.4999999981</v>
          </cell>
          <cell r="Q477"/>
          <cell r="R477">
            <v>975485</v>
          </cell>
          <cell r="S477"/>
          <cell r="T477">
            <v>4.05</v>
          </cell>
          <cell r="U477"/>
          <cell r="V477">
            <v>375601</v>
          </cell>
          <cell r="W477"/>
          <cell r="X477">
            <v>-36710.81</v>
          </cell>
          <cell r="Y477"/>
          <cell r="Z477">
            <v>-5</v>
          </cell>
          <cell r="AA477"/>
          <cell r="AB477">
            <v>-1835.5404999999998</v>
          </cell>
          <cell r="AC477"/>
          <cell r="AD477">
            <v>1312539.6495000001</v>
          </cell>
          <cell r="AE477"/>
          <cell r="AF477">
            <v>4.05</v>
          </cell>
          <cell r="AG477"/>
          <cell r="AH477">
            <v>374100</v>
          </cell>
          <cell r="AI477"/>
          <cell r="AJ477">
            <v>-37416.730000000003</v>
          </cell>
          <cell r="AK477"/>
          <cell r="AL477">
            <v>-5</v>
          </cell>
          <cell r="AM477"/>
          <cell r="AN477">
            <v>-1870.8365000000003</v>
          </cell>
          <cell r="AO477"/>
          <cell r="AP477">
            <v>1647352.0830000001</v>
          </cell>
        </row>
        <row r="478">
          <cell r="A478" t="str">
            <v xml:space="preserve">343.00 0603         </v>
          </cell>
          <cell r="B478">
            <v>603</v>
          </cell>
          <cell r="C478" t="str">
            <v>ProdTrans</v>
          </cell>
          <cell r="D478" t="str">
            <v xml:space="preserve">343.00 0603         </v>
          </cell>
          <cell r="E478">
            <v>343</v>
          </cell>
          <cell r="F478" t="str">
            <v>Prime Movers</v>
          </cell>
          <cell r="G478"/>
          <cell r="H478">
            <v>436361922.75999999</v>
          </cell>
          <cell r="I478"/>
          <cell r="J478">
            <v>-497846.39999999997</v>
          </cell>
          <cell r="K478"/>
          <cell r="L478">
            <v>435864076.36000001</v>
          </cell>
          <cell r="M478"/>
          <cell r="N478">
            <v>-532464.91000000015</v>
          </cell>
          <cell r="O478"/>
          <cell r="P478">
            <v>435331611.44999999</v>
          </cell>
          <cell r="Q478"/>
          <cell r="R478">
            <v>49158727</v>
          </cell>
          <cell r="S478"/>
          <cell r="T478">
            <v>4.05</v>
          </cell>
          <cell r="U478"/>
          <cell r="V478">
            <v>17662576</v>
          </cell>
          <cell r="W478"/>
          <cell r="X478">
            <v>-497846.39999999997</v>
          </cell>
          <cell r="Y478"/>
          <cell r="Z478">
            <v>-5</v>
          </cell>
          <cell r="AA478"/>
          <cell r="AB478">
            <v>-24892.32</v>
          </cell>
          <cell r="AC478"/>
          <cell r="AD478">
            <v>66298564.280000001</v>
          </cell>
          <cell r="AE478"/>
          <cell r="AF478">
            <v>4.05</v>
          </cell>
          <cell r="AG478"/>
          <cell r="AH478">
            <v>17641713</v>
          </cell>
          <cell r="AI478"/>
          <cell r="AJ478">
            <v>-532464.91000000015</v>
          </cell>
          <cell r="AK478"/>
          <cell r="AL478">
            <v>-5</v>
          </cell>
          <cell r="AM478"/>
          <cell r="AN478">
            <v>-26623.245500000008</v>
          </cell>
          <cell r="AO478"/>
          <cell r="AP478">
            <v>83381189.124500006</v>
          </cell>
        </row>
        <row r="479">
          <cell r="A479" t="str">
            <v xml:space="preserve">344.00 0603         </v>
          </cell>
          <cell r="B479">
            <v>603</v>
          </cell>
          <cell r="C479" t="str">
            <v>ProdTrans</v>
          </cell>
          <cell r="D479" t="str">
            <v xml:space="preserve">344.00 0603         </v>
          </cell>
          <cell r="E479">
            <v>344</v>
          </cell>
          <cell r="F479" t="str">
            <v>Generators</v>
          </cell>
          <cell r="G479"/>
          <cell r="H479">
            <v>13550268</v>
          </cell>
          <cell r="I479"/>
          <cell r="J479">
            <v>-15442.36</v>
          </cell>
          <cell r="K479"/>
          <cell r="L479">
            <v>13534825.640000001</v>
          </cell>
          <cell r="M479"/>
          <cell r="N479">
            <v>-16517.79</v>
          </cell>
          <cell r="O479"/>
          <cell r="P479">
            <v>13518307.850000001</v>
          </cell>
          <cell r="Q479"/>
          <cell r="R479">
            <v>1519803</v>
          </cell>
          <cell r="S479"/>
          <cell r="T479">
            <v>4.05</v>
          </cell>
          <cell r="U479"/>
          <cell r="V479">
            <v>548473</v>
          </cell>
          <cell r="W479"/>
          <cell r="X479">
            <v>-15442.36</v>
          </cell>
          <cell r="Y479"/>
          <cell r="Z479">
            <v>-5</v>
          </cell>
          <cell r="AA479"/>
          <cell r="AB479">
            <v>-772.11800000000005</v>
          </cell>
          <cell r="AC479"/>
          <cell r="AD479">
            <v>2052061.5219999999</v>
          </cell>
          <cell r="AE479"/>
          <cell r="AF479">
            <v>4.05</v>
          </cell>
          <cell r="AG479"/>
          <cell r="AH479">
            <v>547826</v>
          </cell>
          <cell r="AI479"/>
          <cell r="AJ479">
            <v>-16517.79</v>
          </cell>
          <cell r="AK479"/>
          <cell r="AL479">
            <v>-5</v>
          </cell>
          <cell r="AM479"/>
          <cell r="AN479">
            <v>-825.88950000000011</v>
          </cell>
          <cell r="AO479"/>
          <cell r="AP479">
            <v>2582543.8424999998</v>
          </cell>
        </row>
        <row r="480">
          <cell r="A480" t="str">
            <v xml:space="preserve">345.00 0603         </v>
          </cell>
          <cell r="B480">
            <v>603</v>
          </cell>
          <cell r="C480" t="str">
            <v>ProdTrans</v>
          </cell>
          <cell r="D480" t="str">
            <v xml:space="preserve">345.00 0603         </v>
          </cell>
          <cell r="E480">
            <v>345</v>
          </cell>
          <cell r="F480" t="str">
            <v>Accessory Electric Equipment</v>
          </cell>
          <cell r="G480"/>
          <cell r="H480">
            <v>29389239.52</v>
          </cell>
          <cell r="I480"/>
          <cell r="J480">
            <v>-11489.73</v>
          </cell>
          <cell r="K480"/>
          <cell r="L480">
            <v>29377749.789999999</v>
          </cell>
          <cell r="M480"/>
          <cell r="N480">
            <v>-13060.619999999999</v>
          </cell>
          <cell r="O480"/>
          <cell r="P480">
            <v>29364689.169999998</v>
          </cell>
          <cell r="Q480"/>
          <cell r="R480">
            <v>3231614</v>
          </cell>
          <cell r="S480"/>
          <cell r="T480">
            <v>4.05</v>
          </cell>
          <cell r="U480"/>
          <cell r="V480">
            <v>1190032</v>
          </cell>
          <cell r="W480"/>
          <cell r="X480">
            <v>-11489.73</v>
          </cell>
          <cell r="Y480"/>
          <cell r="Z480">
            <v>-2</v>
          </cell>
          <cell r="AA480"/>
          <cell r="AB480">
            <v>-229.7946</v>
          </cell>
          <cell r="AC480"/>
          <cell r="AD480">
            <v>4409926.4753999999</v>
          </cell>
          <cell r="AE480"/>
          <cell r="AF480">
            <v>4.05</v>
          </cell>
          <cell r="AG480"/>
          <cell r="AH480">
            <v>1189534</v>
          </cell>
          <cell r="AI480"/>
          <cell r="AJ480">
            <v>-13060.619999999999</v>
          </cell>
          <cell r="AK480"/>
          <cell r="AL480">
            <v>-2</v>
          </cell>
          <cell r="AM480"/>
          <cell r="AN480">
            <v>-261.2124</v>
          </cell>
          <cell r="AO480"/>
          <cell r="AP480">
            <v>5586138.6430000002</v>
          </cell>
        </row>
        <row r="481">
          <cell r="A481" t="str">
            <v xml:space="preserve">346.00 0603         </v>
          </cell>
          <cell r="B481">
            <v>603</v>
          </cell>
          <cell r="C481" t="str">
            <v>ProdTrans</v>
          </cell>
          <cell r="D481" t="str">
            <v xml:space="preserve">346.00 0603         </v>
          </cell>
          <cell r="E481">
            <v>346</v>
          </cell>
          <cell r="F481" t="str">
            <v>Miscellaneous Power Plant Equipment</v>
          </cell>
          <cell r="G481"/>
          <cell r="H481">
            <v>1157160</v>
          </cell>
          <cell r="I481"/>
          <cell r="J481">
            <v>-458.76</v>
          </cell>
          <cell r="K481"/>
          <cell r="L481">
            <v>1156701.24</v>
          </cell>
          <cell r="M481"/>
          <cell r="N481">
            <v>-521.19000000000005</v>
          </cell>
          <cell r="O481"/>
          <cell r="P481">
            <v>1156180.05</v>
          </cell>
          <cell r="Q481"/>
          <cell r="R481">
            <v>130805</v>
          </cell>
          <cell r="S481"/>
          <cell r="T481">
            <v>4.05</v>
          </cell>
          <cell r="U481"/>
          <cell r="V481">
            <v>46856</v>
          </cell>
          <cell r="W481"/>
          <cell r="X481">
            <v>-458.76</v>
          </cell>
          <cell r="Y481"/>
          <cell r="Z481">
            <v>0</v>
          </cell>
          <cell r="AA481"/>
          <cell r="AB481">
            <v>0</v>
          </cell>
          <cell r="AC481"/>
          <cell r="AD481">
            <v>177202.24</v>
          </cell>
          <cell r="AE481"/>
          <cell r="AF481">
            <v>4.05</v>
          </cell>
          <cell r="AG481"/>
          <cell r="AH481">
            <v>46836</v>
          </cell>
          <cell r="AI481"/>
          <cell r="AJ481">
            <v>-521.19000000000005</v>
          </cell>
          <cell r="AK481"/>
          <cell r="AL481">
            <v>0</v>
          </cell>
          <cell r="AM481"/>
          <cell r="AN481">
            <v>0</v>
          </cell>
          <cell r="AO481"/>
          <cell r="AP481">
            <v>223517.05</v>
          </cell>
        </row>
        <row r="482">
          <cell r="A482">
            <v>0</v>
          </cell>
          <cell r="B482"/>
          <cell r="C482"/>
          <cell r="D482"/>
          <cell r="E482"/>
          <cell r="F482" t="str">
            <v>TOTAL GLENROCK - WIND</v>
          </cell>
          <cell r="G482"/>
          <cell r="H482">
            <v>489751043.31999999</v>
          </cell>
          <cell r="I482"/>
          <cell r="J482">
            <v>-561948.05999999994</v>
          </cell>
          <cell r="K482"/>
          <cell r="L482">
            <v>489189095.26000005</v>
          </cell>
          <cell r="M482"/>
          <cell r="N482">
            <v>-599981.24000000011</v>
          </cell>
          <cell r="O482"/>
          <cell r="P482">
            <v>488589114.02000004</v>
          </cell>
          <cell r="Q482"/>
          <cell r="R482">
            <v>55016434</v>
          </cell>
          <cell r="S482"/>
          <cell r="T482"/>
          <cell r="U482"/>
          <cell r="V482">
            <v>19823538</v>
          </cell>
          <cell r="W482"/>
          <cell r="X482">
            <v>-561948.05999999994</v>
          </cell>
          <cell r="Y482"/>
          <cell r="Z482"/>
          <cell r="AA482"/>
          <cell r="AB482">
            <v>-27729.773099999999</v>
          </cell>
          <cell r="AC482"/>
          <cell r="AD482">
            <v>74250294.166899994</v>
          </cell>
          <cell r="AE482"/>
          <cell r="AF482"/>
          <cell r="AG482"/>
          <cell r="AH482">
            <v>19800009</v>
          </cell>
          <cell r="AI482"/>
          <cell r="AJ482">
            <v>-599981.24000000011</v>
          </cell>
          <cell r="AK482"/>
          <cell r="AL482"/>
          <cell r="AM482"/>
          <cell r="AN482">
            <v>-29581.183900000011</v>
          </cell>
          <cell r="AO482"/>
          <cell r="AP482">
            <v>93420740.743000016</v>
          </cell>
        </row>
        <row r="483">
          <cell r="A483">
            <v>0</v>
          </cell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  <cell r="AH483"/>
          <cell r="AI483"/>
          <cell r="AJ483"/>
          <cell r="AK483"/>
          <cell r="AL483"/>
          <cell r="AM483"/>
          <cell r="AN483"/>
          <cell r="AO483"/>
          <cell r="AP483"/>
        </row>
        <row r="484">
          <cell r="A484">
            <v>0</v>
          </cell>
          <cell r="B484"/>
          <cell r="C484"/>
          <cell r="D484"/>
          <cell r="E484"/>
          <cell r="F484" t="str">
            <v>GOODNOE HILLS - WIND</v>
          </cell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  <cell r="AH484"/>
          <cell r="AI484"/>
          <cell r="AJ484"/>
          <cell r="AK484"/>
          <cell r="AL484"/>
          <cell r="AM484"/>
          <cell r="AN484"/>
          <cell r="AO484"/>
          <cell r="AP484"/>
        </row>
        <row r="485">
          <cell r="A485" t="str">
            <v xml:space="preserve">341.00 0604         </v>
          </cell>
          <cell r="B485">
            <v>604</v>
          </cell>
          <cell r="C485" t="str">
            <v>ProdTrans</v>
          </cell>
          <cell r="D485" t="str">
            <v xml:space="preserve">341.00 0604         </v>
          </cell>
          <cell r="E485">
            <v>341</v>
          </cell>
          <cell r="F485" t="str">
            <v>Structures and Improvements</v>
          </cell>
          <cell r="G485"/>
          <cell r="H485">
            <v>5437881</v>
          </cell>
          <cell r="I485"/>
          <cell r="J485">
            <v>-21836.85</v>
          </cell>
          <cell r="K485"/>
          <cell r="L485">
            <v>5416044.1500000004</v>
          </cell>
          <cell r="M485"/>
          <cell r="N485">
            <v>-22208.9</v>
          </cell>
          <cell r="O485"/>
          <cell r="P485">
            <v>5393835.25</v>
          </cell>
          <cell r="Q485"/>
          <cell r="R485">
            <v>696023</v>
          </cell>
          <cell r="S485"/>
          <cell r="T485">
            <v>4.05</v>
          </cell>
          <cell r="U485"/>
          <cell r="V485">
            <v>219792</v>
          </cell>
          <cell r="W485"/>
          <cell r="X485">
            <v>-21836.85</v>
          </cell>
          <cell r="Y485"/>
          <cell r="Z485">
            <v>-5</v>
          </cell>
          <cell r="AA485"/>
          <cell r="AB485">
            <v>-1091.8425</v>
          </cell>
          <cell r="AC485"/>
          <cell r="AD485">
            <v>892886.3075</v>
          </cell>
          <cell r="AE485"/>
          <cell r="AF485">
            <v>4.05</v>
          </cell>
          <cell r="AG485"/>
          <cell r="AH485">
            <v>218900</v>
          </cell>
          <cell r="AI485"/>
          <cell r="AJ485">
            <v>-22208.9</v>
          </cell>
          <cell r="AK485"/>
          <cell r="AL485">
            <v>-5</v>
          </cell>
          <cell r="AM485"/>
          <cell r="AN485">
            <v>-1110.4449999999999</v>
          </cell>
          <cell r="AO485"/>
          <cell r="AP485">
            <v>1088466.9625000001</v>
          </cell>
        </row>
        <row r="486">
          <cell r="A486" t="str">
            <v xml:space="preserve">343.00 0604         </v>
          </cell>
          <cell r="B486">
            <v>604</v>
          </cell>
          <cell r="C486" t="str">
            <v>ProdTrans</v>
          </cell>
          <cell r="D486" t="str">
            <v xml:space="preserve">343.00 0604         </v>
          </cell>
          <cell r="E486">
            <v>343</v>
          </cell>
          <cell r="F486" t="str">
            <v>Prime Movers</v>
          </cell>
          <cell r="G486"/>
          <cell r="H486">
            <v>161900089.22</v>
          </cell>
          <cell r="I486"/>
          <cell r="J486">
            <v>-192068.29</v>
          </cell>
          <cell r="K486"/>
          <cell r="L486">
            <v>161708020.93000001</v>
          </cell>
          <cell r="M486"/>
          <cell r="N486">
            <v>-204930.91</v>
          </cell>
          <cell r="O486"/>
          <cell r="P486">
            <v>161503090.02000001</v>
          </cell>
          <cell r="Q486"/>
          <cell r="R486">
            <v>21376423</v>
          </cell>
          <cell r="S486"/>
          <cell r="T486">
            <v>4.05</v>
          </cell>
          <cell r="U486"/>
          <cell r="V486">
            <v>6553064</v>
          </cell>
          <cell r="W486"/>
          <cell r="X486">
            <v>-192068.29</v>
          </cell>
          <cell r="Y486"/>
          <cell r="Z486">
            <v>-5</v>
          </cell>
          <cell r="AA486"/>
          <cell r="AB486">
            <v>-9603.4145000000008</v>
          </cell>
          <cell r="AC486"/>
          <cell r="AD486">
            <v>27727815.295499999</v>
          </cell>
          <cell r="AE486"/>
          <cell r="AF486">
            <v>4.05</v>
          </cell>
          <cell r="AG486"/>
          <cell r="AH486">
            <v>6545025</v>
          </cell>
          <cell r="AI486"/>
          <cell r="AJ486">
            <v>-204930.91</v>
          </cell>
          <cell r="AK486"/>
          <cell r="AL486">
            <v>-5</v>
          </cell>
          <cell r="AM486"/>
          <cell r="AN486">
            <v>-10246.5455</v>
          </cell>
          <cell r="AO486"/>
          <cell r="AP486">
            <v>34057662.839999996</v>
          </cell>
        </row>
        <row r="487">
          <cell r="A487" t="str">
            <v xml:space="preserve">344.00 0604         </v>
          </cell>
          <cell r="B487">
            <v>604</v>
          </cell>
          <cell r="C487" t="str">
            <v>ProdTrans</v>
          </cell>
          <cell r="D487" t="str">
            <v xml:space="preserve">344.00 0604         </v>
          </cell>
          <cell r="E487">
            <v>344</v>
          </cell>
          <cell r="F487" t="str">
            <v>Generators</v>
          </cell>
          <cell r="G487"/>
          <cell r="H487">
            <v>4495729.72</v>
          </cell>
          <cell r="I487"/>
          <cell r="J487">
            <v>-5302.83</v>
          </cell>
          <cell r="K487"/>
          <cell r="L487">
            <v>4490426.8899999997</v>
          </cell>
          <cell r="M487"/>
          <cell r="N487">
            <v>-5658.06</v>
          </cell>
          <cell r="O487"/>
          <cell r="P487">
            <v>4484768.83</v>
          </cell>
          <cell r="Q487"/>
          <cell r="R487">
            <v>578079</v>
          </cell>
          <cell r="S487"/>
          <cell r="T487">
            <v>4.05</v>
          </cell>
          <cell r="U487"/>
          <cell r="V487">
            <v>181970</v>
          </cell>
          <cell r="W487"/>
          <cell r="X487">
            <v>-5302.83</v>
          </cell>
          <cell r="Y487"/>
          <cell r="Z487">
            <v>-5</v>
          </cell>
          <cell r="AA487"/>
          <cell r="AB487">
            <v>-265.14150000000001</v>
          </cell>
          <cell r="AC487"/>
          <cell r="AD487">
            <v>754481.02850000001</v>
          </cell>
          <cell r="AE487"/>
          <cell r="AF487">
            <v>4.05</v>
          </cell>
          <cell r="AG487"/>
          <cell r="AH487">
            <v>181748</v>
          </cell>
          <cell r="AI487"/>
          <cell r="AJ487">
            <v>-5658.06</v>
          </cell>
          <cell r="AK487"/>
          <cell r="AL487">
            <v>-5</v>
          </cell>
          <cell r="AM487"/>
          <cell r="AN487">
            <v>-282.90300000000002</v>
          </cell>
          <cell r="AO487"/>
          <cell r="AP487">
            <v>930288.06549999991</v>
          </cell>
        </row>
        <row r="488">
          <cell r="A488" t="str">
            <v xml:space="preserve">345.00 0604         </v>
          </cell>
          <cell r="B488">
            <v>604</v>
          </cell>
          <cell r="C488" t="str">
            <v>ProdTrans</v>
          </cell>
          <cell r="D488" t="str">
            <v xml:space="preserve">345.00 0604         </v>
          </cell>
          <cell r="E488">
            <v>345</v>
          </cell>
          <cell r="F488" t="str">
            <v>Accessory Electric Equipment</v>
          </cell>
          <cell r="G488"/>
          <cell r="H488">
            <v>9673607.7899999991</v>
          </cell>
          <cell r="I488"/>
          <cell r="J488">
            <v>-4031.6700000000005</v>
          </cell>
          <cell r="K488"/>
          <cell r="L488">
            <v>9669576.1199999992</v>
          </cell>
          <cell r="M488"/>
          <cell r="N488">
            <v>-4557.62</v>
          </cell>
          <cell r="O488"/>
          <cell r="P488">
            <v>9665018.5</v>
          </cell>
          <cell r="Q488"/>
          <cell r="R488">
            <v>1224770</v>
          </cell>
          <cell r="S488"/>
          <cell r="T488">
            <v>4.05</v>
          </cell>
          <cell r="U488"/>
          <cell r="V488">
            <v>391699</v>
          </cell>
          <cell r="W488"/>
          <cell r="X488">
            <v>-4031.6700000000005</v>
          </cell>
          <cell r="Y488"/>
          <cell r="Z488">
            <v>-2</v>
          </cell>
          <cell r="AA488"/>
          <cell r="AB488">
            <v>-80.633400000000009</v>
          </cell>
          <cell r="AC488"/>
          <cell r="AD488">
            <v>1612356.6966000001</v>
          </cell>
          <cell r="AE488"/>
          <cell r="AF488">
            <v>4.05</v>
          </cell>
          <cell r="AG488"/>
          <cell r="AH488">
            <v>391526</v>
          </cell>
          <cell r="AI488"/>
          <cell r="AJ488">
            <v>-4557.62</v>
          </cell>
          <cell r="AK488"/>
          <cell r="AL488">
            <v>-2</v>
          </cell>
          <cell r="AM488"/>
          <cell r="AN488">
            <v>-91.1524</v>
          </cell>
          <cell r="AO488"/>
          <cell r="AP488">
            <v>1999233.9242</v>
          </cell>
        </row>
        <row r="489">
          <cell r="A489" t="str">
            <v xml:space="preserve">346.00 0604         </v>
          </cell>
          <cell r="B489">
            <v>604</v>
          </cell>
          <cell r="C489" t="str">
            <v>ProdTrans</v>
          </cell>
          <cell r="D489" t="str">
            <v xml:space="preserve">346.00 0604         </v>
          </cell>
          <cell r="E489">
            <v>346</v>
          </cell>
          <cell r="F489" t="str">
            <v>Miscellaneous Power Plant Equipment</v>
          </cell>
          <cell r="G489"/>
          <cell r="H489">
            <v>172301</v>
          </cell>
          <cell r="I489"/>
          <cell r="J489">
            <v>-73.53</v>
          </cell>
          <cell r="K489"/>
          <cell r="L489">
            <v>172227.47</v>
          </cell>
          <cell r="M489"/>
          <cell r="N489">
            <v>-83.05</v>
          </cell>
          <cell r="O489"/>
          <cell r="P489">
            <v>172144.42</v>
          </cell>
          <cell r="Q489"/>
          <cell r="R489">
            <v>22898</v>
          </cell>
          <cell r="S489"/>
          <cell r="T489">
            <v>4.05</v>
          </cell>
          <cell r="U489"/>
          <cell r="V489">
            <v>6977</v>
          </cell>
          <cell r="W489"/>
          <cell r="X489">
            <v>-73.53</v>
          </cell>
          <cell r="Y489"/>
          <cell r="Z489">
            <v>0</v>
          </cell>
          <cell r="AA489"/>
          <cell r="AB489">
            <v>0</v>
          </cell>
          <cell r="AC489"/>
          <cell r="AD489">
            <v>29801.47</v>
          </cell>
          <cell r="AE489"/>
          <cell r="AF489">
            <v>4.05</v>
          </cell>
          <cell r="AG489"/>
          <cell r="AH489">
            <v>6974</v>
          </cell>
          <cell r="AI489"/>
          <cell r="AJ489">
            <v>-83.05</v>
          </cell>
          <cell r="AK489"/>
          <cell r="AL489">
            <v>0</v>
          </cell>
          <cell r="AM489"/>
          <cell r="AN489">
            <v>0</v>
          </cell>
          <cell r="AO489"/>
          <cell r="AP489">
            <v>36692.42</v>
          </cell>
        </row>
        <row r="490">
          <cell r="A490">
            <v>0</v>
          </cell>
          <cell r="B490"/>
          <cell r="C490"/>
          <cell r="D490"/>
          <cell r="E490"/>
          <cell r="F490" t="str">
            <v>TOTAL GOODNOE HILLS - WIND</v>
          </cell>
          <cell r="G490"/>
          <cell r="H490">
            <v>181679608.72999999</v>
          </cell>
          <cell r="I490"/>
          <cell r="J490">
            <v>-223313.17</v>
          </cell>
          <cell r="K490"/>
          <cell r="L490">
            <v>181456295.56</v>
          </cell>
          <cell r="M490"/>
          <cell r="N490">
            <v>-237438.53999999998</v>
          </cell>
          <cell r="O490"/>
          <cell r="P490">
            <v>181218857.02000001</v>
          </cell>
          <cell r="Q490"/>
          <cell r="R490">
            <v>23898193</v>
          </cell>
          <cell r="S490"/>
          <cell r="T490"/>
          <cell r="U490"/>
          <cell r="V490">
            <v>7353502</v>
          </cell>
          <cell r="W490"/>
          <cell r="X490">
            <v>-223313.17</v>
          </cell>
          <cell r="Y490"/>
          <cell r="Z490"/>
          <cell r="AA490"/>
          <cell r="AB490">
            <v>-11041.031900000002</v>
          </cell>
          <cell r="AC490"/>
          <cell r="AD490">
            <v>31017340.798099998</v>
          </cell>
          <cell r="AE490"/>
          <cell r="AF490"/>
          <cell r="AG490"/>
          <cell r="AH490">
            <v>7344173</v>
          </cell>
          <cell r="AI490"/>
          <cell r="AJ490">
            <v>-237438.53999999998</v>
          </cell>
          <cell r="AK490"/>
          <cell r="AL490"/>
          <cell r="AM490"/>
          <cell r="AN490">
            <v>-11731.045900000001</v>
          </cell>
          <cell r="AO490"/>
          <cell r="AP490">
            <v>38112344.212199993</v>
          </cell>
        </row>
        <row r="491">
          <cell r="A491">
            <v>0</v>
          </cell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Y491"/>
          <cell r="Z491"/>
          <cell r="AA491"/>
          <cell r="AB491"/>
          <cell r="AC491"/>
          <cell r="AD491"/>
          <cell r="AE491"/>
          <cell r="AF491"/>
          <cell r="AG491"/>
          <cell r="AH491"/>
          <cell r="AI491"/>
          <cell r="AJ491"/>
          <cell r="AK491"/>
          <cell r="AL491"/>
          <cell r="AM491"/>
          <cell r="AN491"/>
          <cell r="AO491"/>
          <cell r="AP491"/>
        </row>
        <row r="492">
          <cell r="A492">
            <v>0</v>
          </cell>
          <cell r="B492"/>
          <cell r="C492"/>
          <cell r="D492"/>
          <cell r="E492"/>
          <cell r="F492" t="str">
            <v>HIGH PLAINS / MCFADDEN - WIND</v>
          </cell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Y492"/>
          <cell r="Z492"/>
          <cell r="AA492"/>
          <cell r="AB492"/>
          <cell r="AC492"/>
          <cell r="AD492"/>
          <cell r="AE492"/>
          <cell r="AF492"/>
          <cell r="AG492"/>
          <cell r="AH492"/>
          <cell r="AI492"/>
          <cell r="AJ492"/>
          <cell r="AK492"/>
          <cell r="AL492"/>
          <cell r="AM492"/>
          <cell r="AN492"/>
          <cell r="AO492"/>
          <cell r="AP492"/>
        </row>
        <row r="493">
          <cell r="A493" t="str">
            <v xml:space="preserve">341.00 0605         </v>
          </cell>
          <cell r="B493">
            <v>605</v>
          </cell>
          <cell r="C493" t="str">
            <v>ProdTrans</v>
          </cell>
          <cell r="D493" t="str">
            <v xml:space="preserve">341.00 0605         </v>
          </cell>
          <cell r="E493">
            <v>341</v>
          </cell>
          <cell r="F493" t="str">
            <v>Structures and Improvements</v>
          </cell>
          <cell r="G493"/>
          <cell r="H493">
            <v>7826215.9100000001</v>
          </cell>
          <cell r="I493"/>
          <cell r="J493">
            <v>-30624.3</v>
          </cell>
          <cell r="K493"/>
          <cell r="L493">
            <v>7795591.6100000003</v>
          </cell>
          <cell r="M493"/>
          <cell r="N493">
            <v>-31279.629999999997</v>
          </cell>
          <cell r="O493"/>
          <cell r="P493">
            <v>7764311.9800000004</v>
          </cell>
          <cell r="Q493"/>
          <cell r="R493">
            <v>704676</v>
          </cell>
          <cell r="S493"/>
          <cell r="T493">
            <v>4.05</v>
          </cell>
          <cell r="U493"/>
          <cell r="V493">
            <v>316342</v>
          </cell>
          <cell r="W493"/>
          <cell r="X493">
            <v>-30624.3</v>
          </cell>
          <cell r="Y493"/>
          <cell r="Z493">
            <v>-5</v>
          </cell>
          <cell r="AA493"/>
          <cell r="AB493">
            <v>-1531.2149999999999</v>
          </cell>
          <cell r="AC493"/>
          <cell r="AD493">
            <v>988862.48499999999</v>
          </cell>
          <cell r="AE493"/>
          <cell r="AF493">
            <v>4.05</v>
          </cell>
          <cell r="AG493"/>
          <cell r="AH493">
            <v>315088</v>
          </cell>
          <cell r="AI493"/>
          <cell r="AJ493">
            <v>-31279.629999999997</v>
          </cell>
          <cell r="AK493"/>
          <cell r="AL493">
            <v>-5</v>
          </cell>
          <cell r="AM493"/>
          <cell r="AN493">
            <v>-1563.9814999999999</v>
          </cell>
          <cell r="AO493"/>
          <cell r="AP493">
            <v>1271106.8735</v>
          </cell>
        </row>
        <row r="494">
          <cell r="A494" t="str">
            <v xml:space="preserve">343.00 0605         </v>
          </cell>
          <cell r="B494">
            <v>605</v>
          </cell>
          <cell r="C494" t="str">
            <v>ProdTrans</v>
          </cell>
          <cell r="D494" t="str">
            <v xml:space="preserve">343.00 0605         </v>
          </cell>
          <cell r="E494">
            <v>343</v>
          </cell>
          <cell r="F494" t="str">
            <v>Prime Movers</v>
          </cell>
          <cell r="G494"/>
          <cell r="H494">
            <v>245354431.38999999</v>
          </cell>
          <cell r="I494"/>
          <cell r="J494">
            <v>-271907.89</v>
          </cell>
          <cell r="K494"/>
          <cell r="L494">
            <v>245082523.5</v>
          </cell>
          <cell r="M494"/>
          <cell r="N494">
            <v>-291341.7</v>
          </cell>
          <cell r="O494"/>
          <cell r="P494">
            <v>244791181.80000001</v>
          </cell>
          <cell r="Q494"/>
          <cell r="R494">
            <v>23364404</v>
          </cell>
          <cell r="S494"/>
          <cell r="T494">
            <v>4.05</v>
          </cell>
          <cell r="U494"/>
          <cell r="V494">
            <v>9931348</v>
          </cell>
          <cell r="W494"/>
          <cell r="X494">
            <v>-271907.89</v>
          </cell>
          <cell r="Y494"/>
          <cell r="Z494">
            <v>-5</v>
          </cell>
          <cell r="AA494"/>
          <cell r="AB494">
            <v>-13595.394500000002</v>
          </cell>
          <cell r="AC494"/>
          <cell r="AD494">
            <v>33010248.715500001</v>
          </cell>
          <cell r="AE494"/>
          <cell r="AF494">
            <v>4.05</v>
          </cell>
          <cell r="AG494"/>
          <cell r="AH494">
            <v>9919943</v>
          </cell>
          <cell r="AI494"/>
          <cell r="AJ494">
            <v>-291341.7</v>
          </cell>
          <cell r="AK494"/>
          <cell r="AL494">
            <v>-5</v>
          </cell>
          <cell r="AM494"/>
          <cell r="AN494">
            <v>-14567.084999999999</v>
          </cell>
          <cell r="AO494"/>
          <cell r="AP494">
            <v>42624282.930499993</v>
          </cell>
        </row>
        <row r="495">
          <cell r="A495" t="str">
            <v xml:space="preserve">344.00 0605         </v>
          </cell>
          <cell r="B495">
            <v>605</v>
          </cell>
          <cell r="C495" t="str">
            <v>ProdTrans</v>
          </cell>
          <cell r="D495" t="str">
            <v xml:space="preserve">344.00 0605         </v>
          </cell>
          <cell r="E495">
            <v>344</v>
          </cell>
          <cell r="F495" t="str">
            <v>Generators</v>
          </cell>
          <cell r="G495"/>
          <cell r="H495">
            <v>6957137.3200000003</v>
          </cell>
          <cell r="I495"/>
          <cell r="J495">
            <v>-7710.62</v>
          </cell>
          <cell r="K495"/>
          <cell r="L495">
            <v>6949426.7000000002</v>
          </cell>
          <cell r="M495"/>
          <cell r="N495">
            <v>-8261.7199999999993</v>
          </cell>
          <cell r="O495"/>
          <cell r="P495">
            <v>6941164.9800000004</v>
          </cell>
          <cell r="Q495"/>
          <cell r="R495">
            <v>662797</v>
          </cell>
          <cell r="S495"/>
          <cell r="T495">
            <v>4.05</v>
          </cell>
          <cell r="U495"/>
          <cell r="V495">
            <v>281608</v>
          </cell>
          <cell r="W495"/>
          <cell r="X495">
            <v>-7710.62</v>
          </cell>
          <cell r="Y495"/>
          <cell r="Z495">
            <v>-5</v>
          </cell>
          <cell r="AA495"/>
          <cell r="AB495">
            <v>-385.53100000000001</v>
          </cell>
          <cell r="AC495"/>
          <cell r="AD495">
            <v>936308.84900000005</v>
          </cell>
          <cell r="AE495"/>
          <cell r="AF495">
            <v>4.05</v>
          </cell>
          <cell r="AG495"/>
          <cell r="AH495">
            <v>281284</v>
          </cell>
          <cell r="AI495"/>
          <cell r="AJ495">
            <v>-8261.7199999999993</v>
          </cell>
          <cell r="AK495"/>
          <cell r="AL495">
            <v>-5</v>
          </cell>
          <cell r="AM495"/>
          <cell r="AN495">
            <v>-413.08600000000001</v>
          </cell>
          <cell r="AO495"/>
          <cell r="AP495">
            <v>1208918.0430000001</v>
          </cell>
        </row>
        <row r="496">
          <cell r="A496" t="str">
            <v xml:space="preserve">345.00 0605         </v>
          </cell>
          <cell r="B496">
            <v>605</v>
          </cell>
          <cell r="C496" t="str">
            <v>ProdTrans</v>
          </cell>
          <cell r="D496" t="str">
            <v xml:space="preserve">345.00 0605         </v>
          </cell>
          <cell r="E496">
            <v>345</v>
          </cell>
          <cell r="F496" t="str">
            <v>Accessory Electric Equipment</v>
          </cell>
          <cell r="G496"/>
          <cell r="H496">
            <v>14747043.32</v>
          </cell>
          <cell r="I496"/>
          <cell r="J496">
            <v>-5495.39</v>
          </cell>
          <cell r="K496"/>
          <cell r="L496">
            <v>14741547.93</v>
          </cell>
          <cell r="M496"/>
          <cell r="N496">
            <v>-6274.32</v>
          </cell>
          <cell r="O496"/>
          <cell r="P496">
            <v>14735273.609999999</v>
          </cell>
          <cell r="Q496"/>
          <cell r="R496">
            <v>1402520</v>
          </cell>
          <cell r="S496"/>
          <cell r="T496">
            <v>4.05</v>
          </cell>
          <cell r="U496"/>
          <cell r="V496">
            <v>597144</v>
          </cell>
          <cell r="W496"/>
          <cell r="X496">
            <v>-5495.39</v>
          </cell>
          <cell r="Y496"/>
          <cell r="Z496">
            <v>-2</v>
          </cell>
          <cell r="AA496"/>
          <cell r="AB496">
            <v>-109.90780000000001</v>
          </cell>
          <cell r="AC496"/>
          <cell r="AD496">
            <v>1994058.7022000002</v>
          </cell>
          <cell r="AE496"/>
          <cell r="AF496">
            <v>4.05</v>
          </cell>
          <cell r="AG496"/>
          <cell r="AH496">
            <v>596906</v>
          </cell>
          <cell r="AI496"/>
          <cell r="AJ496">
            <v>-6274.32</v>
          </cell>
          <cell r="AK496"/>
          <cell r="AL496">
            <v>-2</v>
          </cell>
          <cell r="AM496"/>
          <cell r="AN496">
            <v>-125.48639999999999</v>
          </cell>
          <cell r="AO496"/>
          <cell r="AP496">
            <v>2584564.8958000005</v>
          </cell>
        </row>
        <row r="497">
          <cell r="A497" t="str">
            <v xml:space="preserve">346.00 0605         </v>
          </cell>
          <cell r="B497">
            <v>605</v>
          </cell>
          <cell r="C497" t="str">
            <v>ProdTrans</v>
          </cell>
          <cell r="D497" t="str">
            <v xml:space="preserve">346.00 0605         </v>
          </cell>
          <cell r="E497">
            <v>346</v>
          </cell>
          <cell r="F497" t="str">
            <v>Miscellaneous Power Plant Equipment</v>
          </cell>
          <cell r="G497"/>
          <cell r="H497">
            <v>113708.5</v>
          </cell>
          <cell r="I497"/>
          <cell r="J497">
            <v>-42.48</v>
          </cell>
          <cell r="K497"/>
          <cell r="L497">
            <v>113666.02</v>
          </cell>
          <cell r="M497"/>
          <cell r="N497">
            <v>-48.5</v>
          </cell>
          <cell r="O497"/>
          <cell r="P497">
            <v>113617.52</v>
          </cell>
          <cell r="Q497"/>
          <cell r="R497">
            <v>10800</v>
          </cell>
          <cell r="S497"/>
          <cell r="T497">
            <v>4.05</v>
          </cell>
          <cell r="U497"/>
          <cell r="V497">
            <v>4604</v>
          </cell>
          <cell r="W497"/>
          <cell r="X497">
            <v>-42.48</v>
          </cell>
          <cell r="Y497"/>
          <cell r="Z497">
            <v>0</v>
          </cell>
          <cell r="AA497"/>
          <cell r="AB497">
            <v>0</v>
          </cell>
          <cell r="AC497"/>
          <cell r="AD497">
            <v>15361.52</v>
          </cell>
          <cell r="AE497"/>
          <cell r="AF497">
            <v>4.05</v>
          </cell>
          <cell r="AG497"/>
          <cell r="AH497">
            <v>4602</v>
          </cell>
          <cell r="AI497"/>
          <cell r="AJ497">
            <v>-48.5</v>
          </cell>
          <cell r="AK497"/>
          <cell r="AL497">
            <v>0</v>
          </cell>
          <cell r="AM497"/>
          <cell r="AN497">
            <v>0</v>
          </cell>
          <cell r="AO497"/>
          <cell r="AP497">
            <v>19915.02</v>
          </cell>
        </row>
        <row r="498">
          <cell r="A498">
            <v>0</v>
          </cell>
          <cell r="B498"/>
          <cell r="C498"/>
          <cell r="D498"/>
          <cell r="E498"/>
          <cell r="F498" t="str">
            <v>TOTAL HIGH PLAINS / MCFADDEN - WIND</v>
          </cell>
          <cell r="G498"/>
          <cell r="H498">
            <v>274998536.44</v>
          </cell>
          <cell r="I498"/>
          <cell r="J498">
            <v>-315780.68</v>
          </cell>
          <cell r="K498"/>
          <cell r="L498">
            <v>274682755.75999999</v>
          </cell>
          <cell r="M498"/>
          <cell r="N498">
            <v>-337205.87</v>
          </cell>
          <cell r="O498"/>
          <cell r="P498">
            <v>274345549.88999999</v>
          </cell>
          <cell r="Q498"/>
          <cell r="R498">
            <v>26145197</v>
          </cell>
          <cell r="S498"/>
          <cell r="T498"/>
          <cell r="U498"/>
          <cell r="V498">
            <v>11131046</v>
          </cell>
          <cell r="W498"/>
          <cell r="X498">
            <v>-315780.68</v>
          </cell>
          <cell r="Y498"/>
          <cell r="Z498"/>
          <cell r="AA498"/>
          <cell r="AB498">
            <v>-15622.048300000004</v>
          </cell>
          <cell r="AC498"/>
          <cell r="AD498">
            <v>36944840.27170001</v>
          </cell>
          <cell r="AE498"/>
          <cell r="AF498"/>
          <cell r="AG498"/>
          <cell r="AH498">
            <v>11117823</v>
          </cell>
          <cell r="AI498"/>
          <cell r="AJ498">
            <v>-337205.87</v>
          </cell>
          <cell r="AK498"/>
          <cell r="AL498"/>
          <cell r="AM498"/>
          <cell r="AN498">
            <v>-16669.638900000002</v>
          </cell>
          <cell r="AO498"/>
          <cell r="AP498">
            <v>47708787.762799993</v>
          </cell>
        </row>
        <row r="499">
          <cell r="A499">
            <v>0</v>
          </cell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  <cell r="O499"/>
          <cell r="P499"/>
          <cell r="Q499"/>
          <cell r="R499"/>
          <cell r="S499"/>
          <cell r="T499"/>
          <cell r="U499"/>
          <cell r="V499"/>
          <cell r="W499"/>
          <cell r="X499"/>
          <cell r="Y499"/>
          <cell r="Z499"/>
          <cell r="AA499"/>
          <cell r="AB499"/>
          <cell r="AC499"/>
          <cell r="AD499"/>
          <cell r="AE499"/>
          <cell r="AF499"/>
          <cell r="AG499"/>
          <cell r="AH499"/>
          <cell r="AI499"/>
          <cell r="AJ499"/>
          <cell r="AK499"/>
          <cell r="AL499"/>
          <cell r="AM499"/>
          <cell r="AN499"/>
          <cell r="AO499"/>
          <cell r="AP499"/>
        </row>
        <row r="500">
          <cell r="A500">
            <v>0</v>
          </cell>
          <cell r="B500"/>
          <cell r="C500"/>
          <cell r="D500"/>
          <cell r="E500"/>
          <cell r="F500" t="str">
            <v>LEANING JUMPER - WIND</v>
          </cell>
          <cell r="G500"/>
          <cell r="H500"/>
          <cell r="I500"/>
          <cell r="J500"/>
          <cell r="K500"/>
          <cell r="L500"/>
          <cell r="M500"/>
          <cell r="N500"/>
          <cell r="O500"/>
          <cell r="P500"/>
          <cell r="Q500"/>
          <cell r="R500"/>
          <cell r="S500"/>
          <cell r="T500"/>
          <cell r="U500"/>
          <cell r="V500"/>
          <cell r="W500"/>
          <cell r="X500"/>
          <cell r="Y500"/>
          <cell r="Z500"/>
          <cell r="AA500"/>
          <cell r="AB500"/>
          <cell r="AC500"/>
          <cell r="AD500"/>
          <cell r="AE500"/>
          <cell r="AF500"/>
          <cell r="AG500"/>
          <cell r="AH500"/>
          <cell r="AI500"/>
          <cell r="AJ500"/>
          <cell r="AK500"/>
          <cell r="AL500"/>
          <cell r="AM500"/>
          <cell r="AN500"/>
          <cell r="AO500"/>
          <cell r="AP500"/>
        </row>
        <row r="501">
          <cell r="A501" t="str">
            <v xml:space="preserve">341.00 0606         </v>
          </cell>
          <cell r="B501">
            <v>606</v>
          </cell>
          <cell r="C501" t="str">
            <v>ProdTrans</v>
          </cell>
          <cell r="D501" t="str">
            <v xml:space="preserve">341.00 0606         </v>
          </cell>
          <cell r="E501">
            <v>341</v>
          </cell>
          <cell r="F501" t="str">
            <v>Structures and Improvements</v>
          </cell>
          <cell r="G501"/>
          <cell r="H501">
            <v>4944194.3099999996</v>
          </cell>
          <cell r="I501"/>
          <cell r="J501">
            <v>-20750.080000000002</v>
          </cell>
          <cell r="K501"/>
          <cell r="L501">
            <v>4923444.2299999995</v>
          </cell>
          <cell r="M501"/>
          <cell r="N501">
            <v>-21116.01</v>
          </cell>
          <cell r="O501"/>
          <cell r="P501">
            <v>4902328.22</v>
          </cell>
          <cell r="Q501"/>
          <cell r="R501">
            <v>995607</v>
          </cell>
          <cell r="S501"/>
          <cell r="T501">
            <v>3.96</v>
          </cell>
          <cell r="U501"/>
          <cell r="V501">
            <v>195379</v>
          </cell>
          <cell r="W501"/>
          <cell r="X501">
            <v>-20750.080000000002</v>
          </cell>
          <cell r="Y501"/>
          <cell r="Z501">
            <v>-5</v>
          </cell>
          <cell r="AA501"/>
          <cell r="AB501">
            <v>-1037.5040000000001</v>
          </cell>
          <cell r="AC501"/>
          <cell r="AD501">
            <v>1169198.416</v>
          </cell>
          <cell r="AE501"/>
          <cell r="AF501">
            <v>3.96</v>
          </cell>
          <cell r="AG501"/>
          <cell r="AH501">
            <v>194550</v>
          </cell>
          <cell r="AI501"/>
          <cell r="AJ501">
            <v>-21116.01</v>
          </cell>
          <cell r="AK501"/>
          <cell r="AL501">
            <v>-5</v>
          </cell>
          <cell r="AM501"/>
          <cell r="AN501">
            <v>-1055.8004999999998</v>
          </cell>
          <cell r="AO501"/>
          <cell r="AP501">
            <v>1341576.6055000001</v>
          </cell>
        </row>
        <row r="502">
          <cell r="A502" t="str">
            <v xml:space="preserve">343.00 0606         </v>
          </cell>
          <cell r="B502">
            <v>606</v>
          </cell>
          <cell r="C502" t="str">
            <v>ProdTrans</v>
          </cell>
          <cell r="D502" t="str">
            <v xml:space="preserve">343.00 0606         </v>
          </cell>
          <cell r="E502">
            <v>343</v>
          </cell>
          <cell r="F502" t="str">
            <v>Prime Movers</v>
          </cell>
          <cell r="G502"/>
          <cell r="H502">
            <v>155200731.50999999</v>
          </cell>
          <cell r="I502"/>
          <cell r="J502">
            <v>-210509.58000000002</v>
          </cell>
          <cell r="K502"/>
          <cell r="L502">
            <v>154990221.92999998</v>
          </cell>
          <cell r="M502"/>
          <cell r="N502">
            <v>-225353.88</v>
          </cell>
          <cell r="O502"/>
          <cell r="P502">
            <v>154764868.04999998</v>
          </cell>
          <cell r="Q502"/>
          <cell r="R502">
            <v>32084829</v>
          </cell>
          <cell r="S502"/>
          <cell r="T502">
            <v>4.08</v>
          </cell>
          <cell r="U502"/>
          <cell r="V502">
            <v>6327895</v>
          </cell>
          <cell r="W502"/>
          <cell r="X502">
            <v>-210509.58000000002</v>
          </cell>
          <cell r="Y502"/>
          <cell r="Z502">
            <v>-5</v>
          </cell>
          <cell r="AA502"/>
          <cell r="AB502">
            <v>-10525.479000000001</v>
          </cell>
          <cell r="AC502"/>
          <cell r="AD502">
            <v>38191688.941</v>
          </cell>
          <cell r="AE502"/>
          <cell r="AF502">
            <v>4.08</v>
          </cell>
          <cell r="AG502"/>
          <cell r="AH502">
            <v>6319004</v>
          </cell>
          <cell r="AI502"/>
          <cell r="AJ502">
            <v>-225353.88</v>
          </cell>
          <cell r="AK502"/>
          <cell r="AL502">
            <v>-5</v>
          </cell>
          <cell r="AM502"/>
          <cell r="AN502">
            <v>-11267.694</v>
          </cell>
          <cell r="AO502"/>
          <cell r="AP502">
            <v>44274071.366999999</v>
          </cell>
        </row>
        <row r="503">
          <cell r="A503" t="str">
            <v xml:space="preserve">344.00 0606         </v>
          </cell>
          <cell r="B503">
            <v>606</v>
          </cell>
          <cell r="C503" t="str">
            <v>ProdTrans</v>
          </cell>
          <cell r="D503" t="str">
            <v xml:space="preserve">344.00 0606         </v>
          </cell>
          <cell r="E503">
            <v>344</v>
          </cell>
          <cell r="F503" t="str">
            <v>Generators</v>
          </cell>
          <cell r="G503"/>
          <cell r="H503">
            <v>5450980.0700000003</v>
          </cell>
          <cell r="I503"/>
          <cell r="J503">
            <v>-7319.99</v>
          </cell>
          <cell r="K503"/>
          <cell r="L503">
            <v>5443660.0800000001</v>
          </cell>
          <cell r="M503"/>
          <cell r="N503">
            <v>-7836.6</v>
          </cell>
          <cell r="O503"/>
          <cell r="P503">
            <v>5435823.4800000004</v>
          </cell>
          <cell r="Q503"/>
          <cell r="R503">
            <v>1096696</v>
          </cell>
          <cell r="S503"/>
          <cell r="T503">
            <v>3.96</v>
          </cell>
          <cell r="U503"/>
          <cell r="V503">
            <v>215714</v>
          </cell>
          <cell r="W503"/>
          <cell r="X503">
            <v>-7319.99</v>
          </cell>
          <cell r="Y503"/>
          <cell r="Z503">
            <v>-5</v>
          </cell>
          <cell r="AA503"/>
          <cell r="AB503">
            <v>-365.99949999999995</v>
          </cell>
          <cell r="AC503"/>
          <cell r="AD503">
            <v>1304724.0105000001</v>
          </cell>
          <cell r="AE503"/>
          <cell r="AF503">
            <v>3.96</v>
          </cell>
          <cell r="AG503"/>
          <cell r="AH503">
            <v>215414</v>
          </cell>
          <cell r="AI503"/>
          <cell r="AJ503">
            <v>-7836.6</v>
          </cell>
          <cell r="AK503"/>
          <cell r="AL503">
            <v>-5</v>
          </cell>
          <cell r="AM503"/>
          <cell r="AN503">
            <v>-391.83</v>
          </cell>
          <cell r="AO503"/>
          <cell r="AP503">
            <v>1511909.5804999999</v>
          </cell>
        </row>
        <row r="504">
          <cell r="A504" t="str">
            <v xml:space="preserve">345.00 0606         </v>
          </cell>
          <cell r="B504">
            <v>606</v>
          </cell>
          <cell r="C504" t="str">
            <v>ProdTrans</v>
          </cell>
          <cell r="D504" t="str">
            <v xml:space="preserve">345.00 0606         </v>
          </cell>
          <cell r="E504">
            <v>345</v>
          </cell>
          <cell r="F504" t="str">
            <v>Accessory Electric Equipment</v>
          </cell>
          <cell r="G504"/>
          <cell r="H504">
            <v>9073183.2899999991</v>
          </cell>
          <cell r="I504"/>
          <cell r="J504">
            <v>-4849.1499999999996</v>
          </cell>
          <cell r="K504"/>
          <cell r="L504">
            <v>9068334.1399999987</v>
          </cell>
          <cell r="M504"/>
          <cell r="N504">
            <v>-5486.54</v>
          </cell>
          <cell r="O504"/>
          <cell r="P504">
            <v>9062847.5999999996</v>
          </cell>
          <cell r="Q504"/>
          <cell r="R504">
            <v>1837461</v>
          </cell>
          <cell r="S504"/>
          <cell r="T504">
            <v>3.96</v>
          </cell>
          <cell r="U504"/>
          <cell r="V504">
            <v>359202</v>
          </cell>
          <cell r="W504"/>
          <cell r="X504">
            <v>-4849.1499999999996</v>
          </cell>
          <cell r="Y504"/>
          <cell r="Z504">
            <v>-2</v>
          </cell>
          <cell r="AA504"/>
          <cell r="AB504">
            <v>-96.98299999999999</v>
          </cell>
          <cell r="AC504"/>
          <cell r="AD504">
            <v>2191716.8670000001</v>
          </cell>
          <cell r="AE504"/>
          <cell r="AF504">
            <v>3.96</v>
          </cell>
          <cell r="AG504"/>
          <cell r="AH504">
            <v>358997</v>
          </cell>
          <cell r="AI504"/>
          <cell r="AJ504">
            <v>-5486.54</v>
          </cell>
          <cell r="AK504"/>
          <cell r="AL504">
            <v>-2</v>
          </cell>
          <cell r="AM504"/>
          <cell r="AN504">
            <v>-109.7308</v>
          </cell>
          <cell r="AO504"/>
          <cell r="AP504">
            <v>2545117.5962</v>
          </cell>
        </row>
        <row r="505">
          <cell r="A505" t="str">
            <v xml:space="preserve">346.00 0606         </v>
          </cell>
          <cell r="B505">
            <v>606</v>
          </cell>
          <cell r="C505" t="str">
            <v>ProdTrans</v>
          </cell>
          <cell r="D505" t="str">
            <v xml:space="preserve">346.00 0606         </v>
          </cell>
          <cell r="E505">
            <v>346</v>
          </cell>
          <cell r="F505" t="str">
            <v>Miscellaneous Power Plant Equipment</v>
          </cell>
          <cell r="G505"/>
          <cell r="H505">
            <v>81035.73</v>
          </cell>
          <cell r="I505"/>
          <cell r="J505">
            <v>-44.34</v>
          </cell>
          <cell r="K505"/>
          <cell r="L505">
            <v>80991.39</v>
          </cell>
          <cell r="M505"/>
          <cell r="N505">
            <v>-50.14</v>
          </cell>
          <cell r="O505"/>
          <cell r="P505">
            <v>80941.25</v>
          </cell>
          <cell r="Q505"/>
          <cell r="R505">
            <v>17052</v>
          </cell>
          <cell r="S505"/>
          <cell r="T505">
            <v>3.96</v>
          </cell>
          <cell r="U505"/>
          <cell r="V505">
            <v>3208</v>
          </cell>
          <cell r="W505"/>
          <cell r="X505">
            <v>-44.34</v>
          </cell>
          <cell r="Y505"/>
          <cell r="Z505">
            <v>0</v>
          </cell>
          <cell r="AA505"/>
          <cell r="AB505">
            <v>0</v>
          </cell>
          <cell r="AC505"/>
          <cell r="AD505">
            <v>20215.66</v>
          </cell>
          <cell r="AE505"/>
          <cell r="AF505">
            <v>3.96</v>
          </cell>
          <cell r="AG505"/>
          <cell r="AH505">
            <v>3206</v>
          </cell>
          <cell r="AI505"/>
          <cell r="AJ505">
            <v>-50.14</v>
          </cell>
          <cell r="AK505"/>
          <cell r="AL505">
            <v>0</v>
          </cell>
          <cell r="AM505"/>
          <cell r="AN505">
            <v>0</v>
          </cell>
          <cell r="AO505"/>
          <cell r="AP505">
            <v>23371.52</v>
          </cell>
        </row>
        <row r="506">
          <cell r="A506">
            <v>0</v>
          </cell>
          <cell r="B506"/>
          <cell r="C506"/>
          <cell r="D506"/>
          <cell r="E506"/>
          <cell r="F506" t="str">
            <v>TOTAL LEANING JUMPER - WIND</v>
          </cell>
          <cell r="G506"/>
          <cell r="H506">
            <v>174750124.90999997</v>
          </cell>
          <cell r="I506"/>
          <cell r="J506">
            <v>-243473.14</v>
          </cell>
          <cell r="K506"/>
          <cell r="L506">
            <v>174506651.76999995</v>
          </cell>
          <cell r="M506"/>
          <cell r="N506">
            <v>-259843.17000000004</v>
          </cell>
          <cell r="O506"/>
          <cell r="P506">
            <v>174246808.59999996</v>
          </cell>
          <cell r="Q506"/>
          <cell r="R506">
            <v>36031645</v>
          </cell>
          <cell r="S506"/>
          <cell r="T506"/>
          <cell r="U506"/>
          <cell r="V506">
            <v>7101398</v>
          </cell>
          <cell r="W506"/>
          <cell r="X506">
            <v>-243473.14</v>
          </cell>
          <cell r="Y506"/>
          <cell r="Z506"/>
          <cell r="AA506"/>
          <cell r="AB506">
            <v>-12025.965500000002</v>
          </cell>
          <cell r="AC506"/>
          <cell r="AD506">
            <v>42877543.894499995</v>
          </cell>
          <cell r="AE506"/>
          <cell r="AF506"/>
          <cell r="AG506"/>
          <cell r="AH506">
            <v>7091171</v>
          </cell>
          <cell r="AI506"/>
          <cell r="AJ506">
            <v>-259843.17000000004</v>
          </cell>
          <cell r="AK506"/>
          <cell r="AL506"/>
          <cell r="AM506"/>
          <cell r="AN506">
            <v>-12825.055299999998</v>
          </cell>
          <cell r="AO506"/>
          <cell r="AP506">
            <v>49696046.669199996</v>
          </cell>
        </row>
        <row r="507">
          <cell r="A507">
            <v>0</v>
          </cell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T507"/>
          <cell r="U507"/>
          <cell r="V507"/>
          <cell r="W507"/>
          <cell r="X507"/>
          <cell r="Y507"/>
          <cell r="Z507"/>
          <cell r="AA507"/>
          <cell r="AB507"/>
          <cell r="AC507"/>
          <cell r="AD507"/>
          <cell r="AE507"/>
          <cell r="AF507"/>
          <cell r="AG507"/>
          <cell r="AH507"/>
          <cell r="AI507"/>
          <cell r="AJ507"/>
          <cell r="AK507"/>
          <cell r="AL507"/>
          <cell r="AM507"/>
          <cell r="AN507"/>
          <cell r="AO507"/>
          <cell r="AP507"/>
        </row>
        <row r="508">
          <cell r="A508">
            <v>0</v>
          </cell>
          <cell r="B508"/>
          <cell r="C508"/>
          <cell r="D508"/>
          <cell r="E508"/>
          <cell r="F508" t="str">
            <v>MARENGO - WIND</v>
          </cell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Y508"/>
          <cell r="Z508"/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  <cell r="AK508"/>
          <cell r="AL508"/>
          <cell r="AM508"/>
          <cell r="AN508"/>
          <cell r="AO508"/>
          <cell r="AP508"/>
        </row>
        <row r="509">
          <cell r="A509" t="str">
            <v xml:space="preserve">341.00 0607         </v>
          </cell>
          <cell r="B509">
            <v>607</v>
          </cell>
          <cell r="C509" t="str">
            <v>ProdTrans</v>
          </cell>
          <cell r="D509" t="str">
            <v xml:space="preserve">341.00 0607         </v>
          </cell>
          <cell r="E509">
            <v>341</v>
          </cell>
          <cell r="F509" t="str">
            <v>Structures and Improvements</v>
          </cell>
          <cell r="G509"/>
          <cell r="H509">
            <v>10204779.66</v>
          </cell>
          <cell r="I509"/>
          <cell r="J509">
            <v>-41509.86</v>
          </cell>
          <cell r="K509"/>
          <cell r="L509">
            <v>10163269.800000001</v>
          </cell>
          <cell r="M509"/>
          <cell r="N509">
            <v>-42274.65</v>
          </cell>
          <cell r="O509"/>
          <cell r="P509">
            <v>10120995.15</v>
          </cell>
          <cell r="Q509"/>
          <cell r="R509">
            <v>1552881</v>
          </cell>
          <cell r="S509"/>
          <cell r="T509">
            <v>4.05</v>
          </cell>
          <cell r="U509"/>
          <cell r="V509">
            <v>412453</v>
          </cell>
          <cell r="W509"/>
          <cell r="X509">
            <v>-41509.86</v>
          </cell>
          <cell r="Y509"/>
          <cell r="Z509">
            <v>-5</v>
          </cell>
          <cell r="AA509"/>
          <cell r="AB509">
            <v>-2075.4929999999999</v>
          </cell>
          <cell r="AC509"/>
          <cell r="AD509">
            <v>1921748.6469999999</v>
          </cell>
          <cell r="AE509"/>
          <cell r="AF509">
            <v>4.05</v>
          </cell>
          <cell r="AG509"/>
          <cell r="AH509">
            <v>410756</v>
          </cell>
          <cell r="AI509"/>
          <cell r="AJ509">
            <v>-42274.65</v>
          </cell>
          <cell r="AK509"/>
          <cell r="AL509">
            <v>-5</v>
          </cell>
          <cell r="AM509"/>
          <cell r="AN509">
            <v>-2113.7325000000001</v>
          </cell>
          <cell r="AO509"/>
          <cell r="AP509">
            <v>2288116.2645</v>
          </cell>
        </row>
        <row r="510">
          <cell r="A510" t="str">
            <v xml:space="preserve">343.00 0607         </v>
          </cell>
          <cell r="B510">
            <v>607</v>
          </cell>
          <cell r="C510" t="str">
            <v>ProdTrans</v>
          </cell>
          <cell r="D510" t="str">
            <v xml:space="preserve">343.00 0607         </v>
          </cell>
          <cell r="E510">
            <v>343</v>
          </cell>
          <cell r="F510" t="str">
            <v>Prime Movers</v>
          </cell>
          <cell r="G510"/>
          <cell r="H510">
            <v>325732057.39999998</v>
          </cell>
          <cell r="I510"/>
          <cell r="J510">
            <v>-404508.22</v>
          </cell>
          <cell r="K510"/>
          <cell r="L510">
            <v>325327549.17999995</v>
          </cell>
          <cell r="M510"/>
          <cell r="N510">
            <v>-432598.80000000005</v>
          </cell>
          <cell r="O510"/>
          <cell r="P510">
            <v>324894950.37999994</v>
          </cell>
          <cell r="Q510"/>
          <cell r="R510">
            <v>52036563</v>
          </cell>
          <cell r="S510"/>
          <cell r="T510">
            <v>4.05</v>
          </cell>
          <cell r="U510"/>
          <cell r="V510">
            <v>13183957</v>
          </cell>
          <cell r="W510"/>
          <cell r="X510">
            <v>-404508.22</v>
          </cell>
          <cell r="Y510"/>
          <cell r="Z510">
            <v>-5</v>
          </cell>
          <cell r="AA510"/>
          <cell r="AB510">
            <v>-20225.411</v>
          </cell>
          <cell r="AC510"/>
          <cell r="AD510">
            <v>64795786.369000003</v>
          </cell>
          <cell r="AE510"/>
          <cell r="AF510">
            <v>4.05</v>
          </cell>
          <cell r="AG510"/>
          <cell r="AH510">
            <v>13167006</v>
          </cell>
          <cell r="AI510"/>
          <cell r="AJ510">
            <v>-432598.80000000005</v>
          </cell>
          <cell r="AK510"/>
          <cell r="AL510">
            <v>-5</v>
          </cell>
          <cell r="AM510"/>
          <cell r="AN510">
            <v>-21629.94</v>
          </cell>
          <cell r="AO510"/>
          <cell r="AP510">
            <v>77508563.629000008</v>
          </cell>
        </row>
        <row r="511">
          <cell r="A511" t="str">
            <v xml:space="preserve">344.00 0607         </v>
          </cell>
          <cell r="B511">
            <v>607</v>
          </cell>
          <cell r="C511" t="str">
            <v>ProdTrans</v>
          </cell>
          <cell r="D511" t="str">
            <v xml:space="preserve">344.00 0607         </v>
          </cell>
          <cell r="E511">
            <v>344</v>
          </cell>
          <cell r="F511" t="str">
            <v>Generators</v>
          </cell>
          <cell r="G511"/>
          <cell r="H511">
            <v>9356542.0199999996</v>
          </cell>
          <cell r="I511"/>
          <cell r="J511">
            <v>-11594.27</v>
          </cell>
          <cell r="K511"/>
          <cell r="L511">
            <v>9344947.75</v>
          </cell>
          <cell r="M511"/>
          <cell r="N511">
            <v>-12399.68</v>
          </cell>
          <cell r="O511"/>
          <cell r="P511">
            <v>9332548.0700000003</v>
          </cell>
          <cell r="Q511"/>
          <cell r="R511">
            <v>1481456</v>
          </cell>
          <cell r="S511"/>
          <cell r="T511">
            <v>4.05</v>
          </cell>
          <cell r="U511"/>
          <cell r="V511">
            <v>378705</v>
          </cell>
          <cell r="W511"/>
          <cell r="X511">
            <v>-11594.27</v>
          </cell>
          <cell r="Y511"/>
          <cell r="Z511">
            <v>-5</v>
          </cell>
          <cell r="AA511"/>
          <cell r="AB511">
            <v>-579.71350000000007</v>
          </cell>
          <cell r="AC511"/>
          <cell r="AD511">
            <v>1847987.0164999999</v>
          </cell>
          <cell r="AE511"/>
          <cell r="AF511">
            <v>4.05</v>
          </cell>
          <cell r="AG511"/>
          <cell r="AH511">
            <v>378219</v>
          </cell>
          <cell r="AI511"/>
          <cell r="AJ511">
            <v>-12399.68</v>
          </cell>
          <cell r="AK511"/>
          <cell r="AL511">
            <v>-5</v>
          </cell>
          <cell r="AM511"/>
          <cell r="AN511">
            <v>-619.98400000000004</v>
          </cell>
          <cell r="AO511"/>
          <cell r="AP511">
            <v>2213186.3524999996</v>
          </cell>
        </row>
        <row r="512">
          <cell r="A512" t="str">
            <v xml:space="preserve">345.00 0607         </v>
          </cell>
          <cell r="B512">
            <v>607</v>
          </cell>
          <cell r="C512" t="str">
            <v>ProdTrans</v>
          </cell>
          <cell r="D512" t="str">
            <v xml:space="preserve">345.00 0607         </v>
          </cell>
          <cell r="E512">
            <v>345</v>
          </cell>
          <cell r="F512" t="str">
            <v>Accessory Electric Equipment</v>
          </cell>
          <cell r="G512"/>
          <cell r="H512">
            <v>19708441.550000001</v>
          </cell>
          <cell r="I512"/>
          <cell r="J512">
            <v>-9074.5</v>
          </cell>
          <cell r="K512"/>
          <cell r="L512">
            <v>19699367.050000001</v>
          </cell>
          <cell r="M512"/>
          <cell r="N512">
            <v>-10283.15</v>
          </cell>
          <cell r="O512"/>
          <cell r="P512">
            <v>19689083.900000002</v>
          </cell>
          <cell r="Q512"/>
          <cell r="R512">
            <v>3127550</v>
          </cell>
          <cell r="S512"/>
          <cell r="T512">
            <v>4.05</v>
          </cell>
          <cell r="U512"/>
          <cell r="V512">
            <v>798008</v>
          </cell>
          <cell r="W512"/>
          <cell r="X512">
            <v>-9074.5</v>
          </cell>
          <cell r="Y512"/>
          <cell r="Z512">
            <v>-2</v>
          </cell>
          <cell r="AA512"/>
          <cell r="AB512">
            <v>-181.49</v>
          </cell>
          <cell r="AC512"/>
          <cell r="AD512">
            <v>3916302.01</v>
          </cell>
          <cell r="AE512"/>
          <cell r="AF512">
            <v>4.05</v>
          </cell>
          <cell r="AG512"/>
          <cell r="AH512">
            <v>797616</v>
          </cell>
          <cell r="AI512"/>
          <cell r="AJ512">
            <v>-10283.15</v>
          </cell>
          <cell r="AK512"/>
          <cell r="AL512">
            <v>-2</v>
          </cell>
          <cell r="AM512"/>
          <cell r="AN512">
            <v>-205.66299999999998</v>
          </cell>
          <cell r="AO512"/>
          <cell r="AP512">
            <v>4703429.1969999997</v>
          </cell>
        </row>
        <row r="513">
          <cell r="A513" t="str">
            <v xml:space="preserve">346.00 0607         </v>
          </cell>
          <cell r="B513">
            <v>607</v>
          </cell>
          <cell r="C513" t="str">
            <v>ProdTrans</v>
          </cell>
          <cell r="D513" t="str">
            <v xml:space="preserve">346.00 0607         </v>
          </cell>
          <cell r="E513">
            <v>346</v>
          </cell>
          <cell r="F513" t="str">
            <v>Miscellaneous Power Plant Equipment</v>
          </cell>
          <cell r="G513"/>
          <cell r="H513">
            <v>337118.68</v>
          </cell>
          <cell r="I513"/>
          <cell r="J513">
            <v>-152.88999999999999</v>
          </cell>
          <cell r="K513"/>
          <cell r="L513">
            <v>336965.79</v>
          </cell>
          <cell r="M513"/>
          <cell r="N513">
            <v>-173.05</v>
          </cell>
          <cell r="O513"/>
          <cell r="P513">
            <v>336792.74</v>
          </cell>
          <cell r="Q513"/>
          <cell r="R513">
            <v>52243</v>
          </cell>
          <cell r="S513"/>
          <cell r="T513">
            <v>4.05</v>
          </cell>
          <cell r="U513"/>
          <cell r="V513">
            <v>13650</v>
          </cell>
          <cell r="W513"/>
          <cell r="X513">
            <v>-152.88999999999999</v>
          </cell>
          <cell r="Y513"/>
          <cell r="Z513">
            <v>0</v>
          </cell>
          <cell r="AA513"/>
          <cell r="AB513">
            <v>0</v>
          </cell>
          <cell r="AC513"/>
          <cell r="AD513">
            <v>65740.11</v>
          </cell>
          <cell r="AE513"/>
          <cell r="AF513">
            <v>4.05</v>
          </cell>
          <cell r="AG513"/>
          <cell r="AH513">
            <v>13644</v>
          </cell>
          <cell r="AI513"/>
          <cell r="AJ513">
            <v>-173.05</v>
          </cell>
          <cell r="AK513"/>
          <cell r="AL513">
            <v>0</v>
          </cell>
          <cell r="AM513"/>
          <cell r="AN513">
            <v>0</v>
          </cell>
          <cell r="AO513"/>
          <cell r="AP513">
            <v>79211.06</v>
          </cell>
        </row>
        <row r="514">
          <cell r="A514">
            <v>0</v>
          </cell>
          <cell r="B514"/>
          <cell r="C514"/>
          <cell r="D514"/>
          <cell r="E514"/>
          <cell r="F514" t="str">
            <v>TOTAL MARENGO - WIND</v>
          </cell>
          <cell r="G514"/>
          <cell r="H514">
            <v>365338939.31</v>
          </cell>
          <cell r="I514"/>
          <cell r="J514">
            <v>-466839.74</v>
          </cell>
          <cell r="K514"/>
          <cell r="L514">
            <v>364872099.56999999</v>
          </cell>
          <cell r="M514"/>
          <cell r="N514">
            <v>-497729.33000000007</v>
          </cell>
          <cell r="O514"/>
          <cell r="P514">
            <v>364374370.23999989</v>
          </cell>
          <cell r="Q514"/>
          <cell r="R514">
            <v>58250693</v>
          </cell>
          <cell r="S514"/>
          <cell r="T514"/>
          <cell r="U514"/>
          <cell r="V514">
            <v>14786773</v>
          </cell>
          <cell r="W514"/>
          <cell r="X514">
            <v>-466839.74</v>
          </cell>
          <cell r="Y514"/>
          <cell r="Z514"/>
          <cell r="AA514"/>
          <cell r="AB514">
            <v>-23062.107500000002</v>
          </cell>
          <cell r="AC514"/>
          <cell r="AD514">
            <v>72547564.152500004</v>
          </cell>
          <cell r="AE514"/>
          <cell r="AF514"/>
          <cell r="AG514"/>
          <cell r="AH514">
            <v>14767241</v>
          </cell>
          <cell r="AI514"/>
          <cell r="AJ514">
            <v>-497729.33000000007</v>
          </cell>
          <cell r="AK514"/>
          <cell r="AL514"/>
          <cell r="AM514"/>
          <cell r="AN514">
            <v>-24569.319500000001</v>
          </cell>
          <cell r="AO514"/>
          <cell r="AP514">
            <v>86792506.503000021</v>
          </cell>
        </row>
        <row r="515">
          <cell r="A515">
            <v>0</v>
          </cell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Y515"/>
          <cell r="Z515"/>
          <cell r="AA515"/>
          <cell r="AB515"/>
          <cell r="AC515"/>
          <cell r="AD515"/>
          <cell r="AE515"/>
          <cell r="AF515"/>
          <cell r="AG515"/>
          <cell r="AH515"/>
          <cell r="AI515"/>
          <cell r="AJ515"/>
          <cell r="AK515"/>
          <cell r="AL515"/>
          <cell r="AM515"/>
          <cell r="AN515"/>
          <cell r="AO515"/>
          <cell r="AP515"/>
        </row>
        <row r="516">
          <cell r="A516">
            <v>0</v>
          </cell>
          <cell r="B516"/>
          <cell r="C516"/>
          <cell r="D516"/>
          <cell r="E516"/>
          <cell r="F516" t="str">
            <v>SEVEN MILE HILL - WIND</v>
          </cell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Y516"/>
          <cell r="Z516"/>
          <cell r="AA516"/>
          <cell r="AB516"/>
          <cell r="AC516"/>
          <cell r="AD516"/>
          <cell r="AE516"/>
          <cell r="AF516"/>
          <cell r="AG516"/>
          <cell r="AH516"/>
          <cell r="AI516"/>
          <cell r="AJ516"/>
          <cell r="AK516"/>
          <cell r="AL516"/>
          <cell r="AM516"/>
          <cell r="AN516"/>
          <cell r="AO516"/>
          <cell r="AP516"/>
        </row>
        <row r="517">
          <cell r="A517" t="str">
            <v xml:space="preserve">341.00 0608         </v>
          </cell>
          <cell r="B517">
            <v>608</v>
          </cell>
          <cell r="C517" t="str">
            <v>ProdTrans</v>
          </cell>
          <cell r="D517" t="str">
            <v xml:space="preserve">341.00 0608         </v>
          </cell>
          <cell r="E517">
            <v>341</v>
          </cell>
          <cell r="F517" t="str">
            <v>Structures and Improvements</v>
          </cell>
          <cell r="G517"/>
          <cell r="H517">
            <v>5976710.8899999997</v>
          </cell>
          <cell r="I517"/>
          <cell r="J517">
            <v>-23936.95</v>
          </cell>
          <cell r="K517"/>
          <cell r="L517">
            <v>5952773.9399999995</v>
          </cell>
          <cell r="M517"/>
          <cell r="N517">
            <v>-24348.12</v>
          </cell>
          <cell r="O517"/>
          <cell r="P517">
            <v>5928425.8199999994</v>
          </cell>
          <cell r="Q517"/>
          <cell r="R517">
            <v>740042</v>
          </cell>
          <cell r="S517"/>
          <cell r="T517">
            <v>4.05</v>
          </cell>
          <cell r="U517"/>
          <cell r="V517">
            <v>241572</v>
          </cell>
          <cell r="W517"/>
          <cell r="X517">
            <v>-23936.95</v>
          </cell>
          <cell r="Y517"/>
          <cell r="Z517">
            <v>-5</v>
          </cell>
          <cell r="AA517"/>
          <cell r="AB517">
            <v>-1196.8475000000001</v>
          </cell>
          <cell r="AC517"/>
          <cell r="AD517">
            <v>956480.20250000001</v>
          </cell>
          <cell r="AE517"/>
          <cell r="AF517">
            <v>4.05</v>
          </cell>
          <cell r="AG517"/>
          <cell r="AH517">
            <v>240594</v>
          </cell>
          <cell r="AI517"/>
          <cell r="AJ517">
            <v>-24348.12</v>
          </cell>
          <cell r="AK517"/>
          <cell r="AL517">
            <v>-5</v>
          </cell>
          <cell r="AM517"/>
          <cell r="AN517">
            <v>-1217.4059999999999</v>
          </cell>
          <cell r="AO517"/>
          <cell r="AP517">
            <v>1171508.6765000001</v>
          </cell>
        </row>
        <row r="518">
          <cell r="A518" t="str">
            <v xml:space="preserve">343.00 0608         </v>
          </cell>
          <cell r="B518">
            <v>608</v>
          </cell>
          <cell r="C518" t="str">
            <v>ProdTrans</v>
          </cell>
          <cell r="D518" t="str">
            <v xml:space="preserve">343.00 0608         </v>
          </cell>
          <cell r="E518">
            <v>343</v>
          </cell>
          <cell r="F518" t="str">
            <v>Prime Movers</v>
          </cell>
          <cell r="G518"/>
          <cell r="H518">
            <v>214736151.83000001</v>
          </cell>
          <cell r="I518"/>
          <cell r="J518">
            <v>-255123.81</v>
          </cell>
          <cell r="K518"/>
          <cell r="L518">
            <v>214481028.02000001</v>
          </cell>
          <cell r="M518"/>
          <cell r="N518">
            <v>-272209.52</v>
          </cell>
          <cell r="O518"/>
          <cell r="P518">
            <v>214208818.5</v>
          </cell>
          <cell r="Q518"/>
          <cell r="R518">
            <v>28544136</v>
          </cell>
          <cell r="S518"/>
          <cell r="T518">
            <v>4.05</v>
          </cell>
          <cell r="U518"/>
          <cell r="V518">
            <v>8691648</v>
          </cell>
          <cell r="W518"/>
          <cell r="X518">
            <v>-255123.81</v>
          </cell>
          <cell r="Y518"/>
          <cell r="Z518">
            <v>-5</v>
          </cell>
          <cell r="AA518"/>
          <cell r="AB518">
            <v>-12756.190500000001</v>
          </cell>
          <cell r="AC518"/>
          <cell r="AD518">
            <v>36967903.999499999</v>
          </cell>
          <cell r="AE518"/>
          <cell r="AF518">
            <v>4.05</v>
          </cell>
          <cell r="AG518"/>
          <cell r="AH518">
            <v>8680969</v>
          </cell>
          <cell r="AI518"/>
          <cell r="AJ518">
            <v>-272209.52</v>
          </cell>
          <cell r="AK518"/>
          <cell r="AL518">
            <v>-5</v>
          </cell>
          <cell r="AM518"/>
          <cell r="AN518">
            <v>-13610.476000000001</v>
          </cell>
          <cell r="AO518"/>
          <cell r="AP518">
            <v>45363053.003499992</v>
          </cell>
        </row>
        <row r="519">
          <cell r="A519" t="str">
            <v xml:space="preserve">344.00 0608         </v>
          </cell>
          <cell r="B519">
            <v>608</v>
          </cell>
          <cell r="C519" t="str">
            <v>ProdTrans</v>
          </cell>
          <cell r="D519" t="str">
            <v xml:space="preserve">344.00 0608         </v>
          </cell>
          <cell r="E519">
            <v>344</v>
          </cell>
          <cell r="F519" t="str">
            <v>Generators</v>
          </cell>
          <cell r="G519"/>
          <cell r="H519">
            <v>6597543.9699999997</v>
          </cell>
          <cell r="I519"/>
          <cell r="J519">
            <v>-7843.39</v>
          </cell>
          <cell r="K519"/>
          <cell r="L519">
            <v>6589700.5800000001</v>
          </cell>
          <cell r="M519"/>
          <cell r="N519">
            <v>-8368.58</v>
          </cell>
          <cell r="O519"/>
          <cell r="P519">
            <v>6581332</v>
          </cell>
          <cell r="Q519"/>
          <cell r="R519">
            <v>879420</v>
          </cell>
          <cell r="S519"/>
          <cell r="T519">
            <v>4.05</v>
          </cell>
          <cell r="U519"/>
          <cell r="V519">
            <v>267042</v>
          </cell>
          <cell r="W519"/>
          <cell r="X519">
            <v>-7843.39</v>
          </cell>
          <cell r="Y519"/>
          <cell r="Z519">
            <v>-5</v>
          </cell>
          <cell r="AA519"/>
          <cell r="AB519">
            <v>-392.16950000000003</v>
          </cell>
          <cell r="AC519"/>
          <cell r="AD519">
            <v>1138226.4405</v>
          </cell>
          <cell r="AE519"/>
          <cell r="AF519">
            <v>4.05</v>
          </cell>
          <cell r="AG519"/>
          <cell r="AH519">
            <v>266713</v>
          </cell>
          <cell r="AI519"/>
          <cell r="AJ519">
            <v>-8368.58</v>
          </cell>
          <cell r="AK519"/>
          <cell r="AL519">
            <v>-5</v>
          </cell>
          <cell r="AM519"/>
          <cell r="AN519">
            <v>-418.42900000000003</v>
          </cell>
          <cell r="AO519"/>
          <cell r="AP519">
            <v>1396152.4314999999</v>
          </cell>
        </row>
        <row r="520">
          <cell r="A520" t="str">
            <v xml:space="preserve">345.00 0608         </v>
          </cell>
          <cell r="B520">
            <v>608</v>
          </cell>
          <cell r="C520" t="str">
            <v>ProdTrans</v>
          </cell>
          <cell r="D520" t="str">
            <v xml:space="preserve">345.00 0608         </v>
          </cell>
          <cell r="E520">
            <v>345</v>
          </cell>
          <cell r="F520" t="str">
            <v>Accessory Electric Equipment</v>
          </cell>
          <cell r="G520"/>
          <cell r="H520">
            <v>13215081.41</v>
          </cell>
          <cell r="I520"/>
          <cell r="J520">
            <v>-5586.49</v>
          </cell>
          <cell r="K520"/>
          <cell r="L520">
            <v>13209494.92</v>
          </cell>
          <cell r="M520"/>
          <cell r="N520">
            <v>-6312.27</v>
          </cell>
          <cell r="O520"/>
          <cell r="P520">
            <v>13203182.65</v>
          </cell>
          <cell r="Q520"/>
          <cell r="R520">
            <v>1734141</v>
          </cell>
          <cell r="S520"/>
          <cell r="T520">
            <v>4.05</v>
          </cell>
          <cell r="U520"/>
          <cell r="V520">
            <v>535098</v>
          </cell>
          <cell r="W520"/>
          <cell r="X520">
            <v>-5586.49</v>
          </cell>
          <cell r="Y520"/>
          <cell r="Z520">
            <v>-2</v>
          </cell>
          <cell r="AA520"/>
          <cell r="AB520">
            <v>-111.7298</v>
          </cell>
          <cell r="AC520"/>
          <cell r="AD520">
            <v>2263540.7801999999</v>
          </cell>
          <cell r="AE520"/>
          <cell r="AF520">
            <v>4.05</v>
          </cell>
          <cell r="AG520"/>
          <cell r="AH520">
            <v>534857</v>
          </cell>
          <cell r="AI520"/>
          <cell r="AJ520">
            <v>-6312.27</v>
          </cell>
          <cell r="AK520"/>
          <cell r="AL520">
            <v>-2</v>
          </cell>
          <cell r="AM520"/>
          <cell r="AN520">
            <v>-126.2454</v>
          </cell>
          <cell r="AO520"/>
          <cell r="AP520">
            <v>2791959.2648</v>
          </cell>
        </row>
        <row r="521">
          <cell r="A521" t="str">
            <v xml:space="preserve">346.00 0608         </v>
          </cell>
          <cell r="B521">
            <v>608</v>
          </cell>
          <cell r="C521" t="str">
            <v>ProdTrans</v>
          </cell>
          <cell r="D521" t="str">
            <v xml:space="preserve">346.00 0608         </v>
          </cell>
          <cell r="E521">
            <v>346</v>
          </cell>
          <cell r="F521" t="str">
            <v>Miscellaneous Power Plant Equipment</v>
          </cell>
          <cell r="G521"/>
          <cell r="H521">
            <v>515769.57</v>
          </cell>
          <cell r="I521"/>
          <cell r="J521">
            <v>-216.45</v>
          </cell>
          <cell r="K521"/>
          <cell r="L521">
            <v>515553.12</v>
          </cell>
          <cell r="M521"/>
          <cell r="N521">
            <v>-244.55999999999997</v>
          </cell>
          <cell r="O521"/>
          <cell r="P521">
            <v>515308.56</v>
          </cell>
          <cell r="Q521"/>
          <cell r="R521">
            <v>65645</v>
          </cell>
          <cell r="S521"/>
          <cell r="T521">
            <v>4.05</v>
          </cell>
          <cell r="U521"/>
          <cell r="V521">
            <v>20884</v>
          </cell>
          <cell r="W521"/>
          <cell r="X521">
            <v>-216.45</v>
          </cell>
          <cell r="Y521"/>
          <cell r="Z521">
            <v>0</v>
          </cell>
          <cell r="AA521"/>
          <cell r="AB521">
            <v>0</v>
          </cell>
          <cell r="AC521"/>
          <cell r="AD521">
            <v>86312.55</v>
          </cell>
          <cell r="AE521"/>
          <cell r="AF521">
            <v>4.05</v>
          </cell>
          <cell r="AG521"/>
          <cell r="AH521">
            <v>20875</v>
          </cell>
          <cell r="AI521"/>
          <cell r="AJ521">
            <v>-244.55999999999997</v>
          </cell>
          <cell r="AK521"/>
          <cell r="AL521">
            <v>0</v>
          </cell>
          <cell r="AM521"/>
          <cell r="AN521">
            <v>0</v>
          </cell>
          <cell r="AO521"/>
          <cell r="AP521">
            <v>106942.99</v>
          </cell>
        </row>
        <row r="522">
          <cell r="A522">
            <v>0</v>
          </cell>
          <cell r="B522"/>
          <cell r="C522"/>
          <cell r="D522"/>
          <cell r="E522"/>
          <cell r="F522" t="str">
            <v>TOTAL SEVEN MILE HILL - WIND</v>
          </cell>
          <cell r="G522"/>
          <cell r="H522">
            <v>241041257.66999999</v>
          </cell>
          <cell r="I522"/>
          <cell r="J522">
            <v>-292707.09000000003</v>
          </cell>
          <cell r="K522"/>
          <cell r="L522">
            <v>240748550.58000001</v>
          </cell>
          <cell r="M522"/>
          <cell r="N522">
            <v>-311483.05000000005</v>
          </cell>
          <cell r="O522"/>
          <cell r="P522">
            <v>240437067.53</v>
          </cell>
          <cell r="Q522"/>
          <cell r="R522">
            <v>31963384</v>
          </cell>
          <cell r="S522"/>
          <cell r="T522"/>
          <cell r="U522"/>
          <cell r="V522">
            <v>9756244</v>
          </cell>
          <cell r="W522"/>
          <cell r="X522">
            <v>-292707.09000000003</v>
          </cell>
          <cell r="Y522"/>
          <cell r="Z522"/>
          <cell r="AA522"/>
          <cell r="AB522">
            <v>-14456.9373</v>
          </cell>
          <cell r="AC522"/>
          <cell r="AD522">
            <v>41412463.972699992</v>
          </cell>
          <cell r="AE522"/>
          <cell r="AF522"/>
          <cell r="AG522"/>
          <cell r="AH522">
            <v>9744008</v>
          </cell>
          <cell r="AI522"/>
          <cell r="AJ522">
            <v>-311483.05000000005</v>
          </cell>
          <cell r="AK522"/>
          <cell r="AL522"/>
          <cell r="AM522"/>
          <cell r="AN522">
            <v>-15372.556400000001</v>
          </cell>
          <cell r="AO522"/>
          <cell r="AP522">
            <v>50829616.366299994</v>
          </cell>
        </row>
        <row r="523">
          <cell r="A523">
            <v>0</v>
          </cell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Y523"/>
          <cell r="Z523"/>
          <cell r="AA523"/>
          <cell r="AB523"/>
          <cell r="AC523"/>
          <cell r="AD523"/>
          <cell r="AE523"/>
          <cell r="AF523"/>
          <cell r="AG523"/>
          <cell r="AH523"/>
          <cell r="AI523"/>
          <cell r="AJ523"/>
          <cell r="AK523"/>
          <cell r="AL523"/>
          <cell r="AM523"/>
          <cell r="AN523"/>
          <cell r="AO523"/>
          <cell r="AP523"/>
        </row>
        <row r="524">
          <cell r="A524">
            <v>0</v>
          </cell>
          <cell r="B524"/>
          <cell r="C524"/>
          <cell r="D524"/>
          <cell r="E524"/>
          <cell r="F524" t="str">
            <v>SOLAR GENERATING</v>
          </cell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  <cell r="AE524"/>
          <cell r="AF524"/>
          <cell r="AG524"/>
          <cell r="AH524"/>
          <cell r="AI524"/>
          <cell r="AJ524"/>
          <cell r="AK524"/>
          <cell r="AL524"/>
          <cell r="AM524"/>
          <cell r="AN524"/>
          <cell r="AO524"/>
          <cell r="AP524"/>
        </row>
        <row r="525">
          <cell r="A525" t="str">
            <v xml:space="preserve">344.00 0701         </v>
          </cell>
          <cell r="B525">
            <v>701</v>
          </cell>
          <cell r="C525" t="str">
            <v>ProdTrans</v>
          </cell>
          <cell r="D525" t="str">
            <v xml:space="preserve">344.00 0701         </v>
          </cell>
          <cell r="E525">
            <v>344</v>
          </cell>
          <cell r="F525" t="str">
            <v>Generators - Atlantic City</v>
          </cell>
          <cell r="G525"/>
          <cell r="H525">
            <v>5545.93</v>
          </cell>
          <cell r="I525"/>
          <cell r="J525">
            <v>0</v>
          </cell>
          <cell r="K525"/>
          <cell r="L525">
            <v>5545.93</v>
          </cell>
          <cell r="M525"/>
          <cell r="N525">
            <v>0</v>
          </cell>
          <cell r="O525"/>
          <cell r="P525">
            <v>5545.93</v>
          </cell>
          <cell r="Q525"/>
          <cell r="R525">
            <v>1616</v>
          </cell>
          <cell r="S525"/>
          <cell r="T525">
            <v>6.67</v>
          </cell>
          <cell r="U525"/>
          <cell r="V525">
            <v>370</v>
          </cell>
          <cell r="W525"/>
          <cell r="X525">
            <v>0</v>
          </cell>
          <cell r="Y525"/>
          <cell r="Z525">
            <v>-5</v>
          </cell>
          <cell r="AA525"/>
          <cell r="AB525">
            <v>0</v>
          </cell>
          <cell r="AC525"/>
          <cell r="AD525">
            <v>1986</v>
          </cell>
          <cell r="AE525"/>
          <cell r="AF525">
            <v>6.67</v>
          </cell>
          <cell r="AG525"/>
          <cell r="AH525">
            <v>370</v>
          </cell>
          <cell r="AI525"/>
          <cell r="AJ525">
            <v>0</v>
          </cell>
          <cell r="AK525"/>
          <cell r="AL525">
            <v>-5</v>
          </cell>
          <cell r="AM525"/>
          <cell r="AN525">
            <v>0</v>
          </cell>
          <cell r="AO525"/>
          <cell r="AP525">
            <v>2356</v>
          </cell>
        </row>
        <row r="526">
          <cell r="A526" t="str">
            <v xml:space="preserve">344.00 0702         </v>
          </cell>
          <cell r="B526">
            <v>702</v>
          </cell>
          <cell r="C526" t="str">
            <v>ProdTrans</v>
          </cell>
          <cell r="D526" t="str">
            <v xml:space="preserve">344.00 0702         </v>
          </cell>
          <cell r="E526">
            <v>344</v>
          </cell>
          <cell r="F526" t="str">
            <v>Generators - Canyon Lands</v>
          </cell>
          <cell r="G526"/>
          <cell r="H526">
            <v>36389.01</v>
          </cell>
          <cell r="I526"/>
          <cell r="J526">
            <v>0</v>
          </cell>
          <cell r="K526"/>
          <cell r="L526">
            <v>36389.01</v>
          </cell>
          <cell r="M526"/>
          <cell r="N526">
            <v>0</v>
          </cell>
          <cell r="O526"/>
          <cell r="P526">
            <v>36389.01</v>
          </cell>
          <cell r="Q526"/>
          <cell r="R526">
            <v>43953</v>
          </cell>
          <cell r="S526"/>
          <cell r="T526">
            <v>8.8360035541876218</v>
          </cell>
          <cell r="U526"/>
          <cell r="V526">
            <v>3215</v>
          </cell>
          <cell r="W526"/>
          <cell r="X526">
            <v>0</v>
          </cell>
          <cell r="Y526"/>
          <cell r="Z526">
            <v>-5</v>
          </cell>
          <cell r="AA526"/>
          <cell r="AB526">
            <v>0</v>
          </cell>
          <cell r="AC526"/>
          <cell r="AD526">
            <v>47168</v>
          </cell>
          <cell r="AE526"/>
          <cell r="AF526">
            <v>8.8360035541876218</v>
          </cell>
          <cell r="AG526"/>
          <cell r="AH526">
            <v>3215</v>
          </cell>
          <cell r="AI526"/>
          <cell r="AJ526">
            <v>0</v>
          </cell>
          <cell r="AK526"/>
          <cell r="AL526">
            <v>-5</v>
          </cell>
          <cell r="AM526"/>
          <cell r="AN526">
            <v>0</v>
          </cell>
          <cell r="AO526"/>
          <cell r="AP526">
            <v>50383</v>
          </cell>
        </row>
        <row r="527">
          <cell r="A527" t="str">
            <v xml:space="preserve">344.00 0703         </v>
          </cell>
          <cell r="B527">
            <v>703</v>
          </cell>
          <cell r="C527" t="str">
            <v>ProdTrans</v>
          </cell>
          <cell r="D527" t="str">
            <v xml:space="preserve">344.00 0703         </v>
          </cell>
          <cell r="E527">
            <v>344</v>
          </cell>
          <cell r="F527" t="str">
            <v>Generators - Green River</v>
          </cell>
          <cell r="G527"/>
          <cell r="H527">
            <v>55086.78</v>
          </cell>
          <cell r="I527"/>
          <cell r="J527">
            <v>0</v>
          </cell>
          <cell r="K527"/>
          <cell r="L527">
            <v>55086.78</v>
          </cell>
          <cell r="M527"/>
          <cell r="N527">
            <v>0</v>
          </cell>
          <cell r="O527"/>
          <cell r="P527">
            <v>55086.78</v>
          </cell>
          <cell r="Q527"/>
          <cell r="R527">
            <v>66516</v>
          </cell>
          <cell r="S527"/>
          <cell r="T527">
            <v>8.98</v>
          </cell>
          <cell r="U527"/>
          <cell r="V527">
            <v>4947</v>
          </cell>
          <cell r="W527"/>
          <cell r="X527">
            <v>0</v>
          </cell>
          <cell r="Y527"/>
          <cell r="Z527">
            <v>-5</v>
          </cell>
          <cell r="AA527"/>
          <cell r="AB527">
            <v>0</v>
          </cell>
          <cell r="AC527"/>
          <cell r="AD527">
            <v>71463</v>
          </cell>
          <cell r="AE527"/>
          <cell r="AF527">
            <v>8.98</v>
          </cell>
          <cell r="AG527"/>
          <cell r="AH527">
            <v>4947</v>
          </cell>
          <cell r="AI527"/>
          <cell r="AJ527">
            <v>0</v>
          </cell>
          <cell r="AK527"/>
          <cell r="AL527">
            <v>-5</v>
          </cell>
          <cell r="AM527"/>
          <cell r="AN527">
            <v>0</v>
          </cell>
          <cell r="AO527"/>
          <cell r="AP527">
            <v>76410</v>
          </cell>
        </row>
        <row r="528">
          <cell r="A528" t="str">
            <v xml:space="preserve">344.00 0704         </v>
          </cell>
          <cell r="B528">
            <v>704</v>
          </cell>
          <cell r="C528" t="str">
            <v>ProdTrans</v>
          </cell>
          <cell r="D528" t="str">
            <v xml:space="preserve">344.00 0704         </v>
          </cell>
          <cell r="E528">
            <v>344</v>
          </cell>
          <cell r="F528" t="str">
            <v>Generators - Oregon High Desert</v>
          </cell>
          <cell r="G528"/>
          <cell r="H528">
            <v>56321.97</v>
          </cell>
          <cell r="I528"/>
          <cell r="J528">
            <v>-312.10000000000002</v>
          </cell>
          <cell r="K528"/>
          <cell r="L528">
            <v>56009.87</v>
          </cell>
          <cell r="M528"/>
          <cell r="N528">
            <v>-329.38</v>
          </cell>
          <cell r="O528"/>
          <cell r="P528">
            <v>55680.490000000005</v>
          </cell>
          <cell r="Q528"/>
          <cell r="R528">
            <v>60789</v>
          </cell>
          <cell r="S528"/>
          <cell r="T528">
            <v>5.732662192393736</v>
          </cell>
          <cell r="U528"/>
          <cell r="V528">
            <v>3220</v>
          </cell>
          <cell r="W528"/>
          <cell r="X528">
            <v>-312.10000000000002</v>
          </cell>
          <cell r="Y528"/>
          <cell r="Z528">
            <v>-5</v>
          </cell>
          <cell r="AA528"/>
          <cell r="AB528">
            <v>-15.605</v>
          </cell>
          <cell r="AC528"/>
          <cell r="AD528">
            <v>63681.294999999998</v>
          </cell>
          <cell r="AE528"/>
          <cell r="AF528">
            <v>5.732662192393736</v>
          </cell>
          <cell r="AG528"/>
          <cell r="AH528">
            <v>3201</v>
          </cell>
          <cell r="AI528"/>
          <cell r="AJ528">
            <v>-329.38</v>
          </cell>
          <cell r="AK528"/>
          <cell r="AL528">
            <v>-5</v>
          </cell>
          <cell r="AM528"/>
          <cell r="AN528">
            <v>-16.469000000000001</v>
          </cell>
          <cell r="AO528"/>
          <cell r="AP528">
            <v>66536.445999999996</v>
          </cell>
        </row>
        <row r="529">
          <cell r="A529">
            <v>0</v>
          </cell>
          <cell r="B529"/>
          <cell r="C529"/>
          <cell r="D529"/>
          <cell r="E529"/>
          <cell r="F529" t="str">
            <v>TOTAL SOLAR GENERATING</v>
          </cell>
          <cell r="G529"/>
          <cell r="H529">
            <v>153343.69</v>
          </cell>
          <cell r="I529"/>
          <cell r="J529">
            <v>-312.10000000000002</v>
          </cell>
          <cell r="K529"/>
          <cell r="L529">
            <v>153031.59</v>
          </cell>
          <cell r="M529"/>
          <cell r="N529">
            <v>-329.38</v>
          </cell>
          <cell r="O529"/>
          <cell r="P529">
            <v>152702.21000000002</v>
          </cell>
          <cell r="Q529"/>
          <cell r="R529">
            <v>172874</v>
          </cell>
          <cell r="S529"/>
          <cell r="T529"/>
          <cell r="U529"/>
          <cell r="V529">
            <v>11752</v>
          </cell>
          <cell r="W529"/>
          <cell r="X529">
            <v>-312.10000000000002</v>
          </cell>
          <cell r="Y529"/>
          <cell r="Z529"/>
          <cell r="AA529"/>
          <cell r="AB529">
            <v>-15.605</v>
          </cell>
          <cell r="AC529"/>
          <cell r="AD529">
            <v>184298.29499999998</v>
          </cell>
          <cell r="AE529"/>
          <cell r="AF529"/>
          <cell r="AG529"/>
          <cell r="AH529">
            <v>11733</v>
          </cell>
          <cell r="AI529"/>
          <cell r="AJ529">
            <v>-329.38</v>
          </cell>
          <cell r="AK529"/>
          <cell r="AL529"/>
          <cell r="AM529"/>
          <cell r="AN529">
            <v>-16.469000000000001</v>
          </cell>
          <cell r="AO529"/>
          <cell r="AP529">
            <v>195685.446</v>
          </cell>
        </row>
        <row r="530">
          <cell r="A530">
            <v>0</v>
          </cell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  <cell r="L530"/>
          <cell r="M530"/>
          <cell r="N530"/>
          <cell r="O530"/>
          <cell r="P530"/>
          <cell r="Q530"/>
          <cell r="R530"/>
          <cell r="S530"/>
          <cell r="T530"/>
          <cell r="U530"/>
          <cell r="V530"/>
          <cell r="W530"/>
          <cell r="X530"/>
          <cell r="Y530"/>
          <cell r="Z530"/>
          <cell r="AA530"/>
          <cell r="AB530"/>
          <cell r="AC530"/>
          <cell r="AD530"/>
          <cell r="AE530"/>
          <cell r="AF530"/>
          <cell r="AG530"/>
          <cell r="AH530"/>
          <cell r="AI530"/>
          <cell r="AJ530"/>
          <cell r="AK530"/>
          <cell r="AL530"/>
          <cell r="AM530"/>
          <cell r="AN530"/>
          <cell r="AO530"/>
          <cell r="AP530"/>
        </row>
        <row r="531">
          <cell r="A531">
            <v>0</v>
          </cell>
          <cell r="B531"/>
          <cell r="C531"/>
          <cell r="D531"/>
          <cell r="E531"/>
          <cell r="F531" t="str">
            <v>MOBILE GENERATORS</v>
          </cell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Y531"/>
          <cell r="Z531"/>
          <cell r="AA531"/>
          <cell r="AB531"/>
          <cell r="AC531"/>
          <cell r="AD531"/>
          <cell r="AE531"/>
          <cell r="AF531"/>
          <cell r="AG531"/>
          <cell r="AH531"/>
          <cell r="AI531"/>
          <cell r="AJ531"/>
          <cell r="AK531"/>
          <cell r="AL531"/>
          <cell r="AM531"/>
          <cell r="AN531"/>
          <cell r="AO531"/>
          <cell r="AP531"/>
        </row>
        <row r="532">
          <cell r="A532" t="str">
            <v xml:space="preserve">344.00 0801         </v>
          </cell>
          <cell r="B532">
            <v>801</v>
          </cell>
          <cell r="C532" t="str">
            <v>ProdTrans</v>
          </cell>
          <cell r="D532" t="str">
            <v xml:space="preserve">344.00 0801         </v>
          </cell>
          <cell r="E532">
            <v>344</v>
          </cell>
          <cell r="F532" t="str">
            <v>East Side Mobile Generator</v>
          </cell>
          <cell r="G532"/>
          <cell r="H532">
            <v>839680.12</v>
          </cell>
          <cell r="I532"/>
          <cell r="J532">
            <v>-2505.7600000000002</v>
          </cell>
          <cell r="K532"/>
          <cell r="L532">
            <v>837174.36</v>
          </cell>
          <cell r="M532"/>
          <cell r="N532">
            <v>-2664.43</v>
          </cell>
          <cell r="O532"/>
          <cell r="P532">
            <v>834509.92999999993</v>
          </cell>
          <cell r="Q532"/>
          <cell r="R532">
            <v>230290</v>
          </cell>
          <cell r="S532"/>
          <cell r="T532">
            <v>5</v>
          </cell>
          <cell r="U532"/>
          <cell r="V532">
            <v>41921</v>
          </cell>
          <cell r="W532"/>
          <cell r="X532">
            <v>-2505.7600000000002</v>
          </cell>
          <cell r="Y532"/>
          <cell r="Z532">
            <v>-5</v>
          </cell>
          <cell r="AA532"/>
          <cell r="AB532">
            <v>-125.28800000000001</v>
          </cell>
          <cell r="AC532"/>
          <cell r="AD532">
            <v>269579.95199999999</v>
          </cell>
          <cell r="AE532"/>
          <cell r="AF532">
            <v>5</v>
          </cell>
          <cell r="AG532"/>
          <cell r="AH532">
            <v>41792</v>
          </cell>
          <cell r="AI532"/>
          <cell r="AJ532">
            <v>-2664.43</v>
          </cell>
          <cell r="AK532"/>
          <cell r="AL532">
            <v>-5</v>
          </cell>
          <cell r="AM532"/>
          <cell r="AN532">
            <v>-133.22149999999999</v>
          </cell>
          <cell r="AO532"/>
          <cell r="AP532">
            <v>308574.30050000001</v>
          </cell>
        </row>
        <row r="533">
          <cell r="A533" t="str">
            <v xml:space="preserve">344.00 0802         </v>
          </cell>
          <cell r="B533">
            <v>802</v>
          </cell>
          <cell r="C533" t="str">
            <v>ProdTrans</v>
          </cell>
          <cell r="D533" t="str">
            <v xml:space="preserve">344.00 0802         </v>
          </cell>
          <cell r="E533">
            <v>344</v>
          </cell>
          <cell r="F533" t="str">
            <v>West Side Mobile Generator</v>
          </cell>
          <cell r="G533"/>
          <cell r="H533">
            <v>849226.01</v>
          </cell>
          <cell r="I533"/>
          <cell r="J533">
            <v>-1945.18</v>
          </cell>
          <cell r="K533"/>
          <cell r="L533">
            <v>847280.83</v>
          </cell>
          <cell r="M533"/>
          <cell r="N533">
            <v>-2075.69</v>
          </cell>
          <cell r="O533"/>
          <cell r="P533">
            <v>845205.14</v>
          </cell>
          <cell r="Q533"/>
          <cell r="R533">
            <v>108199</v>
          </cell>
          <cell r="S533"/>
          <cell r="T533">
            <v>5</v>
          </cell>
          <cell r="U533"/>
          <cell r="V533">
            <v>42413</v>
          </cell>
          <cell r="W533"/>
          <cell r="X533">
            <v>-1945.18</v>
          </cell>
          <cell r="Y533"/>
          <cell r="Z533">
            <v>-5</v>
          </cell>
          <cell r="AA533"/>
          <cell r="AB533">
            <v>-97.259</v>
          </cell>
          <cell r="AC533"/>
          <cell r="AD533">
            <v>148569.56100000002</v>
          </cell>
          <cell r="AE533"/>
          <cell r="AF533">
            <v>5</v>
          </cell>
          <cell r="AG533"/>
          <cell r="AH533">
            <v>42312</v>
          </cell>
          <cell r="AI533"/>
          <cell r="AJ533">
            <v>-2075.69</v>
          </cell>
          <cell r="AK533"/>
          <cell r="AL533">
            <v>-5</v>
          </cell>
          <cell r="AM533"/>
          <cell r="AN533">
            <v>-103.78450000000001</v>
          </cell>
          <cell r="AO533"/>
          <cell r="AP533">
            <v>188702.0865</v>
          </cell>
        </row>
        <row r="534">
          <cell r="A534">
            <v>0</v>
          </cell>
          <cell r="B534"/>
          <cell r="C534"/>
          <cell r="D534"/>
          <cell r="E534"/>
          <cell r="F534" t="str">
            <v>TOTAL MOBILE GENERATORS</v>
          </cell>
          <cell r="G534"/>
          <cell r="H534">
            <v>1688906.13</v>
          </cell>
          <cell r="I534"/>
          <cell r="J534">
            <v>-4450.9400000000005</v>
          </cell>
          <cell r="K534"/>
          <cell r="L534">
            <v>1684455.19</v>
          </cell>
          <cell r="M534"/>
          <cell r="N534">
            <v>-4740.12</v>
          </cell>
          <cell r="O534"/>
          <cell r="P534">
            <v>1679715.0699999998</v>
          </cell>
          <cell r="Q534"/>
          <cell r="R534">
            <v>338489</v>
          </cell>
          <cell r="S534"/>
          <cell r="T534"/>
          <cell r="U534"/>
          <cell r="V534">
            <v>84334</v>
          </cell>
          <cell r="W534"/>
          <cell r="X534">
            <v>-4450.9400000000005</v>
          </cell>
          <cell r="Y534"/>
          <cell r="Z534"/>
          <cell r="AA534"/>
          <cell r="AB534">
            <v>-222.54700000000003</v>
          </cell>
          <cell r="AC534"/>
          <cell r="AD534">
            <v>418149.51300000004</v>
          </cell>
          <cell r="AE534"/>
          <cell r="AF534"/>
          <cell r="AG534"/>
          <cell r="AH534">
            <v>84104</v>
          </cell>
          <cell r="AI534"/>
          <cell r="AJ534">
            <v>-4740.12</v>
          </cell>
          <cell r="AK534"/>
          <cell r="AL534"/>
          <cell r="AM534"/>
          <cell r="AN534">
            <v>-237.006</v>
          </cell>
          <cell r="AO534"/>
          <cell r="AP534">
            <v>497276.38699999999</v>
          </cell>
        </row>
        <row r="535">
          <cell r="A535">
            <v>0</v>
          </cell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F535"/>
          <cell r="AG535"/>
          <cell r="AH535"/>
          <cell r="AI535"/>
          <cell r="AJ535"/>
          <cell r="AK535"/>
          <cell r="AL535"/>
          <cell r="AM535"/>
          <cell r="AN535"/>
          <cell r="AO535"/>
          <cell r="AP535"/>
        </row>
        <row r="536">
          <cell r="A536">
            <v>0</v>
          </cell>
          <cell r="B536"/>
          <cell r="C536"/>
          <cell r="D536"/>
          <cell r="E536"/>
          <cell r="F536" t="str">
            <v>TOTAL DEPRECIABLE OTHER PRODUCTION</v>
          </cell>
          <cell r="G536"/>
          <cell r="H536">
            <v>3285910905.0399995</v>
          </cell>
          <cell r="I536"/>
          <cell r="J536">
            <v>-11436451.759999996</v>
          </cell>
          <cell r="K536"/>
          <cell r="L536">
            <v>3274474453.2799993</v>
          </cell>
          <cell r="M536"/>
          <cell r="N536">
            <v>-10110602.920000004</v>
          </cell>
          <cell r="O536"/>
          <cell r="P536">
            <v>3264363850.3600011</v>
          </cell>
          <cell r="Q536"/>
          <cell r="R536">
            <v>483323223</v>
          </cell>
          <cell r="S536"/>
          <cell r="T536"/>
          <cell r="U536"/>
          <cell r="V536">
            <v>114975012</v>
          </cell>
          <cell r="W536"/>
          <cell r="X536">
            <v>-11436451.759999996</v>
          </cell>
          <cell r="Y536"/>
          <cell r="Z536"/>
          <cell r="AA536"/>
          <cell r="AB536">
            <v>-479689.27070000011</v>
          </cell>
          <cell r="AC536"/>
          <cell r="AD536">
            <v>586382093.96929991</v>
          </cell>
          <cell r="AE536"/>
          <cell r="AF536"/>
          <cell r="AG536"/>
          <cell r="AH536">
            <v>114584206</v>
          </cell>
          <cell r="AI536"/>
          <cell r="AJ536">
            <v>-10110602.920000004</v>
          </cell>
          <cell r="AK536"/>
          <cell r="AL536"/>
          <cell r="AM536"/>
          <cell r="AN536">
            <v>-499423.09419999999</v>
          </cell>
          <cell r="AO536"/>
          <cell r="AP536">
            <v>690356273.9550997</v>
          </cell>
        </row>
        <row r="537">
          <cell r="A537">
            <v>0</v>
          </cell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Y537"/>
          <cell r="Z537"/>
          <cell r="AA537"/>
          <cell r="AB537"/>
          <cell r="AC537"/>
          <cell r="AD537"/>
          <cell r="AE537"/>
          <cell r="AF537"/>
          <cell r="AG537"/>
          <cell r="AH537"/>
          <cell r="AI537"/>
          <cell r="AJ537"/>
          <cell r="AK537"/>
          <cell r="AL537"/>
          <cell r="AM537"/>
          <cell r="AN537"/>
          <cell r="AO537"/>
          <cell r="AP537"/>
        </row>
        <row r="538">
          <cell r="A538" t="str">
            <v xml:space="preserve">340.30 0404         </v>
          </cell>
          <cell r="B538">
            <v>404</v>
          </cell>
          <cell r="C538" t="str">
            <v>ProdTrans</v>
          </cell>
          <cell r="D538" t="str">
            <v xml:space="preserve">340.30 0404         </v>
          </cell>
          <cell r="E538">
            <v>340.3</v>
          </cell>
          <cell r="F538" t="str">
            <v>Water Rights - Lakeside</v>
          </cell>
          <cell r="G538"/>
          <cell r="H538">
            <v>14529040</v>
          </cell>
          <cell r="I538"/>
          <cell r="J538">
            <v>0</v>
          </cell>
          <cell r="K538"/>
          <cell r="L538">
            <v>14529040</v>
          </cell>
          <cell r="M538"/>
          <cell r="N538">
            <v>0</v>
          </cell>
          <cell r="O538"/>
          <cell r="P538">
            <v>14529040</v>
          </cell>
          <cell r="Q538"/>
          <cell r="R538">
            <v>0</v>
          </cell>
          <cell r="S538"/>
          <cell r="T538">
            <v>0</v>
          </cell>
          <cell r="U538"/>
          <cell r="V538">
            <v>0</v>
          </cell>
          <cell r="W538"/>
          <cell r="X538">
            <v>0</v>
          </cell>
          <cell r="Y538"/>
          <cell r="Z538"/>
          <cell r="AA538"/>
          <cell r="AB538">
            <v>14529040</v>
          </cell>
          <cell r="AC538"/>
          <cell r="AD538">
            <v>0</v>
          </cell>
          <cell r="AE538"/>
          <cell r="AF538">
            <v>0</v>
          </cell>
          <cell r="AG538"/>
          <cell r="AH538">
            <v>0</v>
          </cell>
          <cell r="AI538"/>
          <cell r="AJ538">
            <v>0</v>
          </cell>
          <cell r="AK538"/>
          <cell r="AL538"/>
          <cell r="AM538"/>
          <cell r="AN538">
            <v>14529040</v>
          </cell>
          <cell r="AO538"/>
          <cell r="AP538">
            <v>0</v>
          </cell>
        </row>
        <row r="539">
          <cell r="A539" t="str">
            <v xml:space="preserve">340.30 0402         </v>
          </cell>
          <cell r="B539">
            <v>402</v>
          </cell>
          <cell r="C539" t="str">
            <v>ProdTrans</v>
          </cell>
          <cell r="D539" t="str">
            <v xml:space="preserve">340.30 0402         </v>
          </cell>
          <cell r="E539">
            <v>340.3</v>
          </cell>
          <cell r="F539" t="str">
            <v>Water Rights - Currant Creek</v>
          </cell>
          <cell r="G539"/>
          <cell r="H539">
            <v>2891146.49</v>
          </cell>
          <cell r="I539"/>
          <cell r="J539">
            <v>0</v>
          </cell>
          <cell r="K539"/>
          <cell r="L539">
            <v>2891146.49</v>
          </cell>
          <cell r="M539"/>
          <cell r="N539">
            <v>0</v>
          </cell>
          <cell r="O539"/>
          <cell r="P539">
            <v>2891146.49</v>
          </cell>
          <cell r="Q539"/>
          <cell r="R539">
            <v>351</v>
          </cell>
          <cell r="S539"/>
          <cell r="T539">
            <v>0</v>
          </cell>
          <cell r="U539"/>
          <cell r="V539">
            <v>0</v>
          </cell>
          <cell r="W539"/>
          <cell r="X539">
            <v>0</v>
          </cell>
          <cell r="Y539"/>
          <cell r="Z539"/>
          <cell r="AA539"/>
          <cell r="AB539">
            <v>2891146.49</v>
          </cell>
          <cell r="AC539"/>
          <cell r="AD539">
            <v>351</v>
          </cell>
          <cell r="AE539"/>
          <cell r="AF539">
            <v>0</v>
          </cell>
          <cell r="AG539"/>
          <cell r="AH539">
            <v>0</v>
          </cell>
          <cell r="AI539"/>
          <cell r="AJ539">
            <v>0</v>
          </cell>
          <cell r="AK539"/>
          <cell r="AL539"/>
          <cell r="AM539"/>
          <cell r="AN539">
            <v>2891146.49</v>
          </cell>
          <cell r="AO539"/>
          <cell r="AP539">
            <v>351</v>
          </cell>
        </row>
        <row r="540">
          <cell r="A540">
            <v>0</v>
          </cell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  <cell r="L540"/>
          <cell r="M540"/>
          <cell r="N540"/>
          <cell r="O540"/>
          <cell r="P540"/>
          <cell r="Q540"/>
          <cell r="R540"/>
          <cell r="S540"/>
          <cell r="T540"/>
          <cell r="U540"/>
          <cell r="V540"/>
          <cell r="W540"/>
          <cell r="X540"/>
          <cell r="Y540"/>
          <cell r="Z540"/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  <cell r="AK540"/>
          <cell r="AL540"/>
          <cell r="AM540"/>
          <cell r="AN540"/>
          <cell r="AO540"/>
          <cell r="AP540"/>
        </row>
        <row r="541">
          <cell r="A541">
            <v>0</v>
          </cell>
          <cell r="B541"/>
          <cell r="C541"/>
          <cell r="D541"/>
          <cell r="E541"/>
          <cell r="F541" t="str">
            <v>TOTAL OTHER PRODUCTION</v>
          </cell>
          <cell r="G541"/>
          <cell r="H541">
            <v>3303331091.5299993</v>
          </cell>
          <cell r="I541"/>
          <cell r="J541">
            <v>-11436451.759999996</v>
          </cell>
          <cell r="K541"/>
          <cell r="L541">
            <v>3291894639.769999</v>
          </cell>
          <cell r="M541"/>
          <cell r="N541">
            <v>-10110602.920000004</v>
          </cell>
          <cell r="O541"/>
          <cell r="P541">
            <v>3281784036.8500009</v>
          </cell>
          <cell r="Q541"/>
          <cell r="R541">
            <v>483323574</v>
          </cell>
          <cell r="S541"/>
          <cell r="T541"/>
          <cell r="U541"/>
          <cell r="V541">
            <v>114975012</v>
          </cell>
          <cell r="W541"/>
          <cell r="X541">
            <v>-11436451.759999996</v>
          </cell>
          <cell r="Y541"/>
          <cell r="Z541"/>
          <cell r="AA541"/>
          <cell r="AB541">
            <v>16940497.219300002</v>
          </cell>
          <cell r="AC541"/>
          <cell r="AD541">
            <v>586382444.96929991</v>
          </cell>
          <cell r="AE541"/>
          <cell r="AF541"/>
          <cell r="AG541"/>
          <cell r="AH541">
            <v>114584206</v>
          </cell>
          <cell r="AI541"/>
          <cell r="AJ541">
            <v>-10110602.920000004</v>
          </cell>
          <cell r="AK541"/>
          <cell r="AL541"/>
          <cell r="AM541"/>
          <cell r="AN541">
            <v>16920763.395800002</v>
          </cell>
          <cell r="AO541"/>
          <cell r="AP541">
            <v>690356624.9550997</v>
          </cell>
        </row>
        <row r="542">
          <cell r="A542">
            <v>0</v>
          </cell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  <cell r="O542"/>
          <cell r="P542"/>
          <cell r="Q542"/>
          <cell r="R542"/>
          <cell r="S542"/>
          <cell r="T542"/>
          <cell r="U542"/>
          <cell r="V542"/>
          <cell r="W542"/>
          <cell r="X542"/>
          <cell r="Y542"/>
          <cell r="Z542"/>
          <cell r="AA542"/>
          <cell r="AB542"/>
          <cell r="AC542"/>
          <cell r="AD542"/>
          <cell r="AE542"/>
          <cell r="AF542"/>
          <cell r="AG542"/>
          <cell r="AH542"/>
          <cell r="AI542"/>
          <cell r="AJ542"/>
          <cell r="AK542"/>
          <cell r="AL542"/>
          <cell r="AM542"/>
          <cell r="AN542"/>
          <cell r="AO542"/>
          <cell r="AP542"/>
        </row>
        <row r="543">
          <cell r="A543">
            <v>0</v>
          </cell>
          <cell r="B543"/>
          <cell r="C543"/>
          <cell r="D543"/>
          <cell r="E543" t="str">
            <v>TOTAL PRODUCTION PLANT</v>
          </cell>
          <cell r="F543"/>
          <cell r="G543"/>
          <cell r="H543">
            <v>10312126208.320002</v>
          </cell>
          <cell r="I543"/>
          <cell r="J543">
            <v>-56353255.209999971</v>
          </cell>
          <cell r="K543"/>
          <cell r="L543">
            <v>10255772953.109997</v>
          </cell>
          <cell r="M543"/>
          <cell r="N543">
            <v>-54496766.369999975</v>
          </cell>
          <cell r="O543"/>
          <cell r="P543">
            <v>10201276186.739998</v>
          </cell>
          <cell r="Q543"/>
          <cell r="R543">
            <v>3172068312</v>
          </cell>
          <cell r="S543"/>
          <cell r="T543"/>
          <cell r="U543"/>
          <cell r="V543">
            <v>271062350</v>
          </cell>
          <cell r="W543"/>
          <cell r="X543">
            <v>-56353255.209999971</v>
          </cell>
          <cell r="Y543"/>
          <cell r="Z543"/>
          <cell r="AA543"/>
          <cell r="AB543">
            <v>11251175.291299999</v>
          </cell>
          <cell r="AC543"/>
          <cell r="AD543">
            <v>3380608395.5913</v>
          </cell>
          <cell r="AE543"/>
          <cell r="AF543"/>
          <cell r="AG543"/>
          <cell r="AH543">
            <v>269644535</v>
          </cell>
          <cell r="AI543"/>
          <cell r="AJ543">
            <v>-54496766.369999975</v>
          </cell>
          <cell r="AK543"/>
          <cell r="AL543"/>
          <cell r="AM543"/>
          <cell r="AN543">
            <v>11044514.610300001</v>
          </cell>
          <cell r="AO543"/>
          <cell r="AP543">
            <v>3589380492.3416038</v>
          </cell>
        </row>
        <row r="544">
          <cell r="A544">
            <v>0</v>
          </cell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  <cell r="AE544"/>
          <cell r="AF544"/>
          <cell r="AG544"/>
          <cell r="AH544"/>
          <cell r="AI544"/>
          <cell r="AJ544"/>
          <cell r="AK544"/>
          <cell r="AL544"/>
          <cell r="AM544"/>
          <cell r="AN544"/>
          <cell r="AO544"/>
          <cell r="AP544"/>
        </row>
        <row r="545">
          <cell r="A545">
            <v>0</v>
          </cell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/>
          <cell r="W545"/>
          <cell r="X545"/>
          <cell r="Y545"/>
          <cell r="Z545"/>
          <cell r="AA545"/>
          <cell r="AB545"/>
          <cell r="AC545"/>
          <cell r="AD545"/>
          <cell r="AE545"/>
          <cell r="AF545"/>
          <cell r="AG545"/>
          <cell r="AH545"/>
          <cell r="AI545"/>
          <cell r="AJ545"/>
          <cell r="AK545"/>
          <cell r="AL545"/>
          <cell r="AM545"/>
          <cell r="AN545"/>
          <cell r="AO545"/>
          <cell r="AP545"/>
        </row>
        <row r="546">
          <cell r="A546">
            <v>0</v>
          </cell>
          <cell r="B546"/>
          <cell r="C546"/>
          <cell r="D546"/>
          <cell r="E546" t="str">
            <v>TRANSMISSION PLANT</v>
          </cell>
          <cell r="F546"/>
          <cell r="G546"/>
          <cell r="H546"/>
          <cell r="I546"/>
          <cell r="J546"/>
          <cell r="K546"/>
          <cell r="L546"/>
          <cell r="M546"/>
          <cell r="N546"/>
          <cell r="O546"/>
          <cell r="P546"/>
          <cell r="Q546"/>
          <cell r="R546"/>
          <cell r="S546"/>
          <cell r="T546"/>
          <cell r="U546"/>
          <cell r="V546"/>
          <cell r="W546"/>
          <cell r="X546"/>
          <cell r="Y546"/>
          <cell r="Z546"/>
          <cell r="AA546"/>
          <cell r="AB546"/>
          <cell r="AC546"/>
          <cell r="AD546"/>
          <cell r="AE546"/>
          <cell r="AF546"/>
          <cell r="AG546"/>
          <cell r="AH546"/>
          <cell r="AI546"/>
          <cell r="AJ546"/>
          <cell r="AK546"/>
          <cell r="AL546"/>
          <cell r="AM546"/>
          <cell r="AN546"/>
          <cell r="AO546"/>
          <cell r="AP546"/>
        </row>
        <row r="547">
          <cell r="A547">
            <v>350.2</v>
          </cell>
          <cell r="B547" t="str">
            <v>00</v>
          </cell>
          <cell r="C547" t="str">
            <v>ProdTrans</v>
          </cell>
          <cell r="D547">
            <v>350.2</v>
          </cell>
          <cell r="E547">
            <v>350.2</v>
          </cell>
          <cell r="F547" t="str">
            <v>Rights-of-Way</v>
          </cell>
          <cell r="G547"/>
          <cell r="H547">
            <v>139234363.72999999</v>
          </cell>
          <cell r="I547"/>
          <cell r="J547">
            <v>-173320.22999999998</v>
          </cell>
          <cell r="K547"/>
          <cell r="L547">
            <v>139061043.5</v>
          </cell>
          <cell r="M547"/>
          <cell r="N547">
            <v>-180812.18000000002</v>
          </cell>
          <cell r="O547"/>
          <cell r="P547">
            <v>138880231.31999999</v>
          </cell>
          <cell r="Q547"/>
          <cell r="R547">
            <v>28772614</v>
          </cell>
          <cell r="S547"/>
          <cell r="T547">
            <v>1.3546894092139792</v>
          </cell>
          <cell r="U547"/>
          <cell r="V547">
            <v>1885019</v>
          </cell>
          <cell r="W547"/>
          <cell r="X547">
            <v>-173320.22999999998</v>
          </cell>
          <cell r="Y547"/>
          <cell r="Z547">
            <v>0</v>
          </cell>
          <cell r="AA547"/>
          <cell r="AB547">
            <v>0</v>
          </cell>
          <cell r="AC547"/>
          <cell r="AD547">
            <v>30484312.77</v>
          </cell>
          <cell r="AE547"/>
          <cell r="AF547">
            <v>1.3546894092139792</v>
          </cell>
          <cell r="AG547"/>
          <cell r="AH547">
            <v>1882621</v>
          </cell>
          <cell r="AI547"/>
          <cell r="AJ547">
            <v>-180812.18000000002</v>
          </cell>
          <cell r="AK547"/>
          <cell r="AL547">
            <v>0</v>
          </cell>
          <cell r="AM547"/>
          <cell r="AN547">
            <v>0</v>
          </cell>
          <cell r="AO547"/>
          <cell r="AP547">
            <v>32186121.59</v>
          </cell>
        </row>
        <row r="548">
          <cell r="A548">
            <v>352</v>
          </cell>
          <cell r="B548" t="str">
            <v>00</v>
          </cell>
          <cell r="C548" t="str">
            <v>ProdTrans</v>
          </cell>
          <cell r="D548">
            <v>352</v>
          </cell>
          <cell r="E548">
            <v>352</v>
          </cell>
          <cell r="F548" t="str">
            <v>Structures and Improvements</v>
          </cell>
          <cell r="G548"/>
          <cell r="H548">
            <v>147332555.11000001</v>
          </cell>
          <cell r="I548"/>
          <cell r="J548">
            <v>-272316.68000000005</v>
          </cell>
          <cell r="K548"/>
          <cell r="L548">
            <v>147060238.43000001</v>
          </cell>
          <cell r="M548"/>
          <cell r="N548">
            <v>-282929.26</v>
          </cell>
          <cell r="O548"/>
          <cell r="P548">
            <v>146777309.17000002</v>
          </cell>
          <cell r="Q548"/>
          <cell r="R548">
            <v>22566372</v>
          </cell>
          <cell r="S548"/>
          <cell r="T548">
            <v>1.3106583700719612</v>
          </cell>
          <cell r="U548"/>
          <cell r="V548">
            <v>1929242</v>
          </cell>
          <cell r="W548"/>
          <cell r="X548">
            <v>-272316.68000000005</v>
          </cell>
          <cell r="Y548"/>
          <cell r="Z548">
            <v>-10</v>
          </cell>
          <cell r="AA548"/>
          <cell r="AB548">
            <v>-27231.668000000009</v>
          </cell>
          <cell r="AC548"/>
          <cell r="AD548">
            <v>24196065.651999999</v>
          </cell>
          <cell r="AE548"/>
          <cell r="AF548">
            <v>1.3106583700719612</v>
          </cell>
          <cell r="AG548"/>
          <cell r="AH548">
            <v>1925603</v>
          </cell>
          <cell r="AI548"/>
          <cell r="AJ548">
            <v>-282929.26</v>
          </cell>
          <cell r="AK548"/>
          <cell r="AL548">
            <v>-10</v>
          </cell>
          <cell r="AM548"/>
          <cell r="AN548">
            <v>-28292.925999999999</v>
          </cell>
          <cell r="AO548"/>
          <cell r="AP548">
            <v>25810446.465999998</v>
          </cell>
        </row>
        <row r="549">
          <cell r="A549">
            <v>353</v>
          </cell>
          <cell r="B549" t="str">
            <v>00</v>
          </cell>
          <cell r="C549" t="str">
            <v>ProdTrans</v>
          </cell>
          <cell r="D549">
            <v>353</v>
          </cell>
          <cell r="E549">
            <v>353</v>
          </cell>
          <cell r="F549" t="str">
            <v>Station Equipment</v>
          </cell>
          <cell r="G549"/>
          <cell r="H549">
            <v>1595552604.6900001</v>
          </cell>
          <cell r="I549"/>
          <cell r="J549">
            <v>-9779426.5600000005</v>
          </cell>
          <cell r="K549"/>
          <cell r="L549">
            <v>1585773178.1300001</v>
          </cell>
          <cell r="M549"/>
          <cell r="N549">
            <v>-10400691</v>
          </cell>
          <cell r="O549"/>
          <cell r="P549">
            <v>1575372487.1300001</v>
          </cell>
          <cell r="Q549"/>
          <cell r="R549">
            <v>306917883</v>
          </cell>
          <cell r="S549"/>
          <cell r="T549">
            <v>1.7459665954029473</v>
          </cell>
          <cell r="U549"/>
          <cell r="V549">
            <v>27772443</v>
          </cell>
          <cell r="W549"/>
          <cell r="X549">
            <v>-9779426.5600000005</v>
          </cell>
          <cell r="Y549"/>
          <cell r="Z549">
            <v>-5</v>
          </cell>
          <cell r="AA549"/>
          <cell r="AB549">
            <v>-488971.32800000004</v>
          </cell>
          <cell r="AC549"/>
          <cell r="AD549">
            <v>324421928.11199999</v>
          </cell>
          <cell r="AE549"/>
          <cell r="AF549">
            <v>1.7459665954029473</v>
          </cell>
          <cell r="AG549"/>
          <cell r="AH549">
            <v>27596274</v>
          </cell>
          <cell r="AI549"/>
          <cell r="AJ549">
            <v>-10400691</v>
          </cell>
          <cell r="AK549"/>
          <cell r="AL549">
            <v>-5</v>
          </cell>
          <cell r="AM549"/>
          <cell r="AN549">
            <v>-520034.55</v>
          </cell>
          <cell r="AO549"/>
          <cell r="AP549">
            <v>341097476.56199998</v>
          </cell>
        </row>
        <row r="550">
          <cell r="A550">
            <v>353.7</v>
          </cell>
          <cell r="B550" t="str">
            <v>00</v>
          </cell>
          <cell r="C550" t="str">
            <v>ProdTrans</v>
          </cell>
          <cell r="D550">
            <v>353.7</v>
          </cell>
          <cell r="E550">
            <v>353.7</v>
          </cell>
          <cell r="F550" t="str">
            <v>Supervisory Equipment</v>
          </cell>
          <cell r="G550"/>
          <cell r="H550">
            <v>17713612.149999999</v>
          </cell>
          <cell r="I550"/>
          <cell r="J550">
            <v>-1752572.9400000002</v>
          </cell>
          <cell r="K550"/>
          <cell r="L550">
            <v>15961039.209999999</v>
          </cell>
          <cell r="M550"/>
          <cell r="N550">
            <v>-1185301.3199999998</v>
          </cell>
          <cell r="O550"/>
          <cell r="P550">
            <v>14775737.889999999</v>
          </cell>
          <cell r="Q550"/>
          <cell r="R550">
            <v>10027587</v>
          </cell>
          <cell r="S550"/>
          <cell r="T550">
            <v>3.7786737850929031</v>
          </cell>
          <cell r="U550"/>
          <cell r="V550">
            <v>636228</v>
          </cell>
          <cell r="W550"/>
          <cell r="X550">
            <v>-1752572.9400000002</v>
          </cell>
          <cell r="Y550"/>
          <cell r="Z550">
            <v>0</v>
          </cell>
          <cell r="AA550"/>
          <cell r="AB550">
            <v>0</v>
          </cell>
          <cell r="AC550"/>
          <cell r="AD550">
            <v>8911242.0600000005</v>
          </cell>
          <cell r="AE550"/>
          <cell r="AF550">
            <v>3.7786737850929031</v>
          </cell>
          <cell r="AG550"/>
          <cell r="AH550">
            <v>580721</v>
          </cell>
          <cell r="AI550"/>
          <cell r="AJ550">
            <v>-1185301.3199999998</v>
          </cell>
          <cell r="AK550"/>
          <cell r="AL550">
            <v>0</v>
          </cell>
          <cell r="AM550"/>
          <cell r="AN550">
            <v>0</v>
          </cell>
          <cell r="AO550"/>
          <cell r="AP550">
            <v>8306661.7400000002</v>
          </cell>
        </row>
        <row r="551">
          <cell r="A551">
            <v>354</v>
          </cell>
          <cell r="B551" t="str">
            <v>00</v>
          </cell>
          <cell r="C551" t="str">
            <v>ProdTrans</v>
          </cell>
          <cell r="D551">
            <v>354</v>
          </cell>
          <cell r="E551">
            <v>354</v>
          </cell>
          <cell r="F551" t="str">
            <v>Towers and Fixtures</v>
          </cell>
          <cell r="G551"/>
          <cell r="H551">
            <v>984782938.79999995</v>
          </cell>
          <cell r="I551"/>
          <cell r="J551">
            <v>-927501.15000000026</v>
          </cell>
          <cell r="K551"/>
          <cell r="L551">
            <v>983855437.64999998</v>
          </cell>
          <cell r="M551"/>
          <cell r="N551">
            <v>-1031564.1899999996</v>
          </cell>
          <cell r="O551"/>
          <cell r="P551">
            <v>982823873.45999992</v>
          </cell>
          <cell r="Q551"/>
          <cell r="R551">
            <v>224008268</v>
          </cell>
          <cell r="S551"/>
          <cell r="T551">
            <v>1.5613510276355289</v>
          </cell>
          <cell r="U551"/>
          <cell r="V551">
            <v>15368678</v>
          </cell>
          <cell r="W551"/>
          <cell r="X551">
            <v>-927501.15000000026</v>
          </cell>
          <cell r="Y551"/>
          <cell r="Z551">
            <v>-10</v>
          </cell>
          <cell r="AA551"/>
          <cell r="AB551">
            <v>-92750.11500000002</v>
          </cell>
          <cell r="AC551"/>
          <cell r="AD551">
            <v>238356694.73499998</v>
          </cell>
          <cell r="AE551"/>
          <cell r="AF551">
            <v>1.5613510276355289</v>
          </cell>
          <cell r="AG551"/>
          <cell r="AH551">
            <v>15353384</v>
          </cell>
          <cell r="AI551"/>
          <cell r="AJ551">
            <v>-1031564.1899999996</v>
          </cell>
          <cell r="AK551"/>
          <cell r="AL551">
            <v>-10</v>
          </cell>
          <cell r="AM551"/>
          <cell r="AN551">
            <v>-103156.41899999997</v>
          </cell>
          <cell r="AO551"/>
          <cell r="AP551">
            <v>252575358.12599999</v>
          </cell>
        </row>
        <row r="552">
          <cell r="A552">
            <v>355</v>
          </cell>
          <cell r="B552" t="str">
            <v>00</v>
          </cell>
          <cell r="C552" t="str">
            <v>ProdTrans</v>
          </cell>
          <cell r="D552">
            <v>355</v>
          </cell>
          <cell r="E552">
            <v>355</v>
          </cell>
          <cell r="F552" t="str">
            <v>Poles and Fixtures</v>
          </cell>
          <cell r="G552"/>
          <cell r="H552">
            <v>646422318.11000001</v>
          </cell>
          <cell r="I552"/>
          <cell r="J552">
            <v>-3411209.4000000004</v>
          </cell>
          <cell r="K552"/>
          <cell r="L552">
            <v>643011108.71000004</v>
          </cell>
          <cell r="M552"/>
          <cell r="N552">
            <v>-3549726.8</v>
          </cell>
          <cell r="O552"/>
          <cell r="P552">
            <v>639461381.91000009</v>
          </cell>
          <cell r="Q552"/>
          <cell r="R552">
            <v>244478368</v>
          </cell>
          <cell r="S552"/>
          <cell r="T552">
            <v>2.6276968348915575</v>
          </cell>
          <cell r="U552"/>
          <cell r="V552">
            <v>16941201</v>
          </cell>
          <cell r="W552"/>
          <cell r="X552">
            <v>-3411209.4000000004</v>
          </cell>
          <cell r="Y552"/>
          <cell r="Z552">
            <v>-40</v>
          </cell>
          <cell r="AA552"/>
          <cell r="AB552">
            <v>-1364483.76</v>
          </cell>
          <cell r="AC552"/>
          <cell r="AD552">
            <v>256643875.84</v>
          </cell>
          <cell r="AE552"/>
          <cell r="AF552">
            <v>2.6276968348915575</v>
          </cell>
          <cell r="AG552"/>
          <cell r="AH552">
            <v>16849745</v>
          </cell>
          <cell r="AI552"/>
          <cell r="AJ552">
            <v>-3549726.8</v>
          </cell>
          <cell r="AK552"/>
          <cell r="AL552">
            <v>-40</v>
          </cell>
          <cell r="AM552"/>
          <cell r="AN552">
            <v>-1419890.72</v>
          </cell>
          <cell r="AO552"/>
          <cell r="AP552">
            <v>268524003.31999999</v>
          </cell>
        </row>
        <row r="553">
          <cell r="A553">
            <v>356</v>
          </cell>
          <cell r="B553" t="str">
            <v>00</v>
          </cell>
          <cell r="C553" t="str">
            <v>ProdTrans</v>
          </cell>
          <cell r="D553">
            <v>356</v>
          </cell>
          <cell r="E553">
            <v>356</v>
          </cell>
          <cell r="F553" t="str">
            <v>Overhead Conductors and Devices</v>
          </cell>
          <cell r="G553"/>
          <cell r="H553">
            <v>896688169.5</v>
          </cell>
          <cell r="I553"/>
          <cell r="J553">
            <v>-4023062.2600000007</v>
          </cell>
          <cell r="K553"/>
          <cell r="L553">
            <v>892665107.24000001</v>
          </cell>
          <cell r="M553"/>
          <cell r="N553">
            <v>-4268546.2700000014</v>
          </cell>
          <cell r="O553"/>
          <cell r="P553">
            <v>888396560.97000003</v>
          </cell>
          <cell r="Q553"/>
          <cell r="R553">
            <v>382889326</v>
          </cell>
          <cell r="S553"/>
          <cell r="T553">
            <v>2.2503558281837277</v>
          </cell>
          <cell r="U553"/>
          <cell r="V553">
            <v>20133408</v>
          </cell>
          <cell r="W553"/>
          <cell r="X553">
            <v>-4023062.2600000007</v>
          </cell>
          <cell r="Y553"/>
          <cell r="Z553">
            <v>-30</v>
          </cell>
          <cell r="AA553"/>
          <cell r="AB553">
            <v>-1206918.6780000003</v>
          </cell>
          <cell r="AC553"/>
          <cell r="AD553">
            <v>397792753.06200004</v>
          </cell>
          <cell r="AE553"/>
          <cell r="AF553">
            <v>2.2503558281837277</v>
          </cell>
          <cell r="AG553"/>
          <cell r="AH553">
            <v>20040113</v>
          </cell>
          <cell r="AI553"/>
          <cell r="AJ553">
            <v>-4268546.2700000014</v>
          </cell>
          <cell r="AK553"/>
          <cell r="AL553">
            <v>-30</v>
          </cell>
          <cell r="AM553"/>
          <cell r="AN553">
            <v>-1280563.8810000003</v>
          </cell>
          <cell r="AO553"/>
          <cell r="AP553">
            <v>412283755.91100007</v>
          </cell>
        </row>
        <row r="554">
          <cell r="A554">
            <v>357</v>
          </cell>
          <cell r="B554" t="str">
            <v>00</v>
          </cell>
          <cell r="C554" t="str">
            <v>ProdTrans</v>
          </cell>
          <cell r="D554">
            <v>357</v>
          </cell>
          <cell r="E554">
            <v>357</v>
          </cell>
          <cell r="F554" t="str">
            <v>Underground Conduit</v>
          </cell>
          <cell r="G554"/>
          <cell r="H554">
            <v>3259618.43</v>
          </cell>
          <cell r="I554"/>
          <cell r="J554">
            <v>-11674.989999999996</v>
          </cell>
          <cell r="K554"/>
          <cell r="L554">
            <v>3247943.44</v>
          </cell>
          <cell r="M554"/>
          <cell r="N554">
            <v>-12213.710000000005</v>
          </cell>
          <cell r="O554"/>
          <cell r="P554">
            <v>3235729.73</v>
          </cell>
          <cell r="Q554"/>
          <cell r="R554">
            <v>658972</v>
          </cell>
          <cell r="S554"/>
          <cell r="T554">
            <v>1.6452365791733161</v>
          </cell>
          <cell r="U554"/>
          <cell r="V554">
            <v>53532</v>
          </cell>
          <cell r="W554"/>
          <cell r="X554">
            <v>-11674.989999999996</v>
          </cell>
          <cell r="Y554"/>
          <cell r="Z554">
            <v>0</v>
          </cell>
          <cell r="AA554"/>
          <cell r="AB554">
            <v>0</v>
          </cell>
          <cell r="AC554"/>
          <cell r="AD554">
            <v>700829.01</v>
          </cell>
          <cell r="AE554"/>
          <cell r="AF554">
            <v>1.6452365791733161</v>
          </cell>
          <cell r="AG554"/>
          <cell r="AH554">
            <v>53336</v>
          </cell>
          <cell r="AI554"/>
          <cell r="AJ554">
            <v>-12213.710000000005</v>
          </cell>
          <cell r="AK554"/>
          <cell r="AL554">
            <v>0</v>
          </cell>
          <cell r="AM554"/>
          <cell r="AN554">
            <v>0</v>
          </cell>
          <cell r="AO554"/>
          <cell r="AP554">
            <v>741951.3</v>
          </cell>
        </row>
        <row r="555">
          <cell r="A555">
            <v>358</v>
          </cell>
          <cell r="B555" t="str">
            <v>00</v>
          </cell>
          <cell r="C555" t="str">
            <v>ProdTrans</v>
          </cell>
          <cell r="D555">
            <v>358</v>
          </cell>
          <cell r="E555">
            <v>358</v>
          </cell>
          <cell r="F555" t="str">
            <v>Underground Conductors and Devices</v>
          </cell>
          <cell r="G555"/>
          <cell r="H555">
            <v>7475094.7999999998</v>
          </cell>
          <cell r="I555"/>
          <cell r="J555">
            <v>-31434.620000000006</v>
          </cell>
          <cell r="K555"/>
          <cell r="L555">
            <v>7443660.1799999997</v>
          </cell>
          <cell r="M555"/>
          <cell r="N555">
            <v>-32798.909999999996</v>
          </cell>
          <cell r="O555"/>
          <cell r="P555">
            <v>7410861.2699999996</v>
          </cell>
          <cell r="Q555"/>
          <cell r="R555">
            <v>1662222</v>
          </cell>
          <cell r="S555"/>
          <cell r="T555">
            <v>1.6448902020446829</v>
          </cell>
          <cell r="U555"/>
          <cell r="V555">
            <v>122699</v>
          </cell>
          <cell r="W555"/>
          <cell r="X555">
            <v>-31434.620000000006</v>
          </cell>
          <cell r="Y555"/>
          <cell r="Z555">
            <v>-5</v>
          </cell>
          <cell r="AA555"/>
          <cell r="AB555">
            <v>-1571.7310000000004</v>
          </cell>
          <cell r="AC555"/>
          <cell r="AD555">
            <v>1751914.649</v>
          </cell>
          <cell r="AE555"/>
          <cell r="AF555">
            <v>1.6448902020446829</v>
          </cell>
          <cell r="AG555"/>
          <cell r="AH555">
            <v>122170</v>
          </cell>
          <cell r="AI555"/>
          <cell r="AJ555">
            <v>-32798.909999999996</v>
          </cell>
          <cell r="AK555"/>
          <cell r="AL555">
            <v>-5</v>
          </cell>
          <cell r="AM555"/>
          <cell r="AN555">
            <v>-1639.9454999999998</v>
          </cell>
          <cell r="AO555"/>
          <cell r="AP555">
            <v>1839645.7935000001</v>
          </cell>
        </row>
        <row r="556">
          <cell r="A556">
            <v>359</v>
          </cell>
          <cell r="B556" t="str">
            <v>00</v>
          </cell>
          <cell r="C556" t="str">
            <v>ProdTrans</v>
          </cell>
          <cell r="D556">
            <v>359</v>
          </cell>
          <cell r="E556">
            <v>359</v>
          </cell>
          <cell r="F556" t="str">
            <v>Roads and Trails</v>
          </cell>
          <cell r="G556"/>
          <cell r="H556">
            <v>11586681.32</v>
          </cell>
          <cell r="I556"/>
          <cell r="J556">
            <v>-5392.46</v>
          </cell>
          <cell r="K556"/>
          <cell r="L556">
            <v>11581288.859999999</v>
          </cell>
          <cell r="M556"/>
          <cell r="N556">
            <v>-5901.7299999999977</v>
          </cell>
          <cell r="O556"/>
          <cell r="P556">
            <v>11575387.129999999</v>
          </cell>
          <cell r="Q556"/>
          <cell r="R556">
            <v>3799697</v>
          </cell>
          <cell r="S556"/>
          <cell r="T556">
            <v>1.3891001200091257</v>
          </cell>
          <cell r="U556"/>
          <cell r="V556">
            <v>160913</v>
          </cell>
          <cell r="W556"/>
          <cell r="X556">
            <v>-5392.46</v>
          </cell>
          <cell r="Y556"/>
          <cell r="Z556">
            <v>0</v>
          </cell>
          <cell r="AA556"/>
          <cell r="AB556">
            <v>0</v>
          </cell>
          <cell r="AC556"/>
          <cell r="AD556">
            <v>3955217.54</v>
          </cell>
          <cell r="AE556"/>
          <cell r="AF556">
            <v>1.3891001200091257</v>
          </cell>
          <cell r="AG556"/>
          <cell r="AH556">
            <v>160835</v>
          </cell>
          <cell r="AI556"/>
          <cell r="AJ556">
            <v>-5901.7299999999977</v>
          </cell>
          <cell r="AK556"/>
          <cell r="AL556">
            <v>0</v>
          </cell>
          <cell r="AM556"/>
          <cell r="AN556">
            <v>0</v>
          </cell>
          <cell r="AO556"/>
          <cell r="AP556">
            <v>4110150.81</v>
          </cell>
        </row>
        <row r="557">
          <cell r="A557"/>
          <cell r="B557"/>
          <cell r="C557"/>
          <cell r="D557"/>
          <cell r="E557"/>
          <cell r="F557" t="str">
            <v>TOTAL TRANSMISSION PLANT</v>
          </cell>
          <cell r="G557"/>
          <cell r="H557">
            <v>4450047956.6400003</v>
          </cell>
          <cell r="I557"/>
          <cell r="J557">
            <v>-20387911.290000003</v>
          </cell>
          <cell r="K557"/>
          <cell r="L557">
            <v>4429660045.3499994</v>
          </cell>
          <cell r="M557"/>
          <cell r="N557">
            <v>-20950485.370000005</v>
          </cell>
          <cell r="O557"/>
          <cell r="P557">
            <v>4408709559.9800005</v>
          </cell>
          <cell r="Q557"/>
          <cell r="R557">
            <v>1225781309</v>
          </cell>
          <cell r="S557"/>
          <cell r="T557"/>
          <cell r="U557"/>
          <cell r="V557">
            <v>85003363</v>
          </cell>
          <cell r="W557"/>
          <cell r="X557">
            <v>-20387911.290000003</v>
          </cell>
          <cell r="Y557"/>
          <cell r="Z557"/>
          <cell r="AA557"/>
          <cell r="AB557">
            <v>-3181927.2800000007</v>
          </cell>
          <cell r="AC557"/>
          <cell r="AD557">
            <v>1287214833.4299998</v>
          </cell>
          <cell r="AE557"/>
          <cell r="AF557"/>
          <cell r="AG557"/>
          <cell r="AH557">
            <v>84564802</v>
          </cell>
          <cell r="AI557"/>
          <cell r="AJ557">
            <v>-20950485.370000005</v>
          </cell>
          <cell r="AK557"/>
          <cell r="AL557"/>
          <cell r="AM557"/>
          <cell r="AN557">
            <v>-3353578.4415000002</v>
          </cell>
          <cell r="AO557"/>
          <cell r="AP557">
            <v>1347475571.6184998</v>
          </cell>
        </row>
        <row r="558">
          <cell r="A558"/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Y558"/>
          <cell r="Z558"/>
          <cell r="AA558"/>
          <cell r="AB558"/>
          <cell r="AC558"/>
          <cell r="AD558"/>
          <cell r="AE558"/>
          <cell r="AF558"/>
          <cell r="AG558"/>
          <cell r="AH558"/>
          <cell r="AI558"/>
          <cell r="AJ558"/>
          <cell r="AK558"/>
          <cell r="AL558"/>
          <cell r="AM558"/>
          <cell r="AN558"/>
          <cell r="AO558"/>
          <cell r="AP558"/>
        </row>
        <row r="559">
          <cell r="A559"/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  <cell r="L559"/>
          <cell r="M559"/>
          <cell r="N559"/>
          <cell r="O559"/>
          <cell r="P559"/>
          <cell r="Q559"/>
          <cell r="R559"/>
          <cell r="S559"/>
          <cell r="T559"/>
          <cell r="U559"/>
          <cell r="V559"/>
          <cell r="W559"/>
          <cell r="X559"/>
          <cell r="Y559"/>
          <cell r="Z559"/>
          <cell r="AA559"/>
          <cell r="AB559"/>
          <cell r="AC559"/>
          <cell r="AD559"/>
          <cell r="AE559"/>
          <cell r="AF559"/>
          <cell r="AG559"/>
          <cell r="AH559"/>
          <cell r="AI559"/>
          <cell r="AJ559"/>
          <cell r="AK559"/>
          <cell r="AL559"/>
          <cell r="AM559"/>
          <cell r="AN559"/>
          <cell r="AO559"/>
          <cell r="AP559"/>
        </row>
        <row r="560">
          <cell r="A560"/>
          <cell r="B560"/>
          <cell r="C560"/>
          <cell r="D560"/>
          <cell r="E560" t="str">
            <v>DISTRIBUTION PLANT</v>
          </cell>
          <cell r="F560"/>
          <cell r="G560"/>
          <cell r="H560"/>
          <cell r="I560"/>
          <cell r="J560"/>
          <cell r="K560"/>
          <cell r="L560"/>
          <cell r="M560"/>
          <cell r="N560"/>
          <cell r="O560"/>
          <cell r="P560"/>
          <cell r="Q560"/>
          <cell r="R560"/>
          <cell r="S560"/>
          <cell r="T560"/>
          <cell r="U560"/>
          <cell r="V560"/>
          <cell r="W560"/>
          <cell r="X560"/>
          <cell r="Y560"/>
          <cell r="Z560"/>
          <cell r="AA560"/>
          <cell r="AB560"/>
          <cell r="AC560"/>
          <cell r="AD560"/>
          <cell r="AE560"/>
          <cell r="AF560"/>
          <cell r="AG560"/>
          <cell r="AH560"/>
          <cell r="AI560"/>
          <cell r="AJ560"/>
          <cell r="AK560"/>
          <cell r="AL560"/>
          <cell r="AM560"/>
          <cell r="AN560"/>
          <cell r="AO560"/>
          <cell r="AP560"/>
        </row>
        <row r="561">
          <cell r="A561"/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/>
          <cell r="O561"/>
          <cell r="P561"/>
          <cell r="Q561"/>
          <cell r="R561"/>
          <cell r="S561"/>
          <cell r="T561"/>
          <cell r="U561"/>
          <cell r="V561"/>
          <cell r="W561"/>
          <cell r="X561"/>
          <cell r="Y561"/>
          <cell r="Z561"/>
          <cell r="AA561"/>
          <cell r="AB561"/>
          <cell r="AC561"/>
          <cell r="AD561"/>
          <cell r="AE561"/>
          <cell r="AF561"/>
          <cell r="AG561"/>
          <cell r="AH561"/>
          <cell r="AI561"/>
          <cell r="AJ561"/>
          <cell r="AK561"/>
          <cell r="AL561"/>
          <cell r="AM561"/>
          <cell r="AN561"/>
          <cell r="AO561"/>
          <cell r="AP561"/>
        </row>
        <row r="562">
          <cell r="A562"/>
          <cell r="B562"/>
          <cell r="C562"/>
          <cell r="D562"/>
          <cell r="E562"/>
          <cell r="F562" t="str">
            <v>OREGON - DISTRIBUTION</v>
          </cell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/>
          <cell r="U562"/>
          <cell r="V562"/>
          <cell r="W562"/>
          <cell r="X562"/>
          <cell r="Y562"/>
          <cell r="Z562"/>
          <cell r="AA562"/>
          <cell r="AB562"/>
          <cell r="AC562"/>
          <cell r="AD562"/>
          <cell r="AE562"/>
          <cell r="AF562"/>
          <cell r="AG562"/>
          <cell r="AH562"/>
          <cell r="AI562"/>
          <cell r="AJ562"/>
          <cell r="AK562"/>
          <cell r="AL562"/>
          <cell r="AM562"/>
          <cell r="AN562"/>
          <cell r="AO562"/>
          <cell r="AP562"/>
        </row>
        <row r="563">
          <cell r="A563" t="str">
            <v>36020Oregon</v>
          </cell>
          <cell r="B563" t="str">
            <v>Oregon</v>
          </cell>
          <cell r="C563" t="str">
            <v>Oregon</v>
          </cell>
          <cell r="D563">
            <v>360.2</v>
          </cell>
          <cell r="E563">
            <v>360.2</v>
          </cell>
          <cell r="F563" t="str">
            <v>Rights-of-Way</v>
          </cell>
          <cell r="G563"/>
          <cell r="H563">
            <v>4298476.58</v>
          </cell>
          <cell r="I563"/>
          <cell r="J563">
            <v>-78993.719999999972</v>
          </cell>
          <cell r="K563"/>
          <cell r="L563">
            <v>4219482.8600000003</v>
          </cell>
          <cell r="M563"/>
          <cell r="N563">
            <v>-80710.379999999976</v>
          </cell>
          <cell r="O563"/>
          <cell r="P563">
            <v>4138772.4800000004</v>
          </cell>
          <cell r="Q563"/>
          <cell r="R563">
            <v>2566965</v>
          </cell>
          <cell r="S563"/>
          <cell r="T563">
            <v>1.6722311182766663</v>
          </cell>
          <cell r="U563"/>
          <cell r="V563">
            <v>71220</v>
          </cell>
          <cell r="W563"/>
          <cell r="X563">
            <v>-78993.719999999972</v>
          </cell>
          <cell r="Y563"/>
          <cell r="Z563">
            <v>0</v>
          </cell>
          <cell r="AA563"/>
          <cell r="AB563">
            <v>0</v>
          </cell>
          <cell r="AC563"/>
          <cell r="AD563">
            <v>2559191.2800000003</v>
          </cell>
          <cell r="AE563"/>
          <cell r="AF563">
            <v>1.6722311182766663</v>
          </cell>
          <cell r="AG563"/>
          <cell r="AH563">
            <v>69885</v>
          </cell>
          <cell r="AI563"/>
          <cell r="AJ563">
            <v>-80710.379999999976</v>
          </cell>
          <cell r="AK563"/>
          <cell r="AL563">
            <v>0</v>
          </cell>
          <cell r="AM563"/>
          <cell r="AN563">
            <v>0</v>
          </cell>
          <cell r="AO563"/>
          <cell r="AP563">
            <v>2548365.9000000004</v>
          </cell>
        </row>
        <row r="564">
          <cell r="A564" t="str">
            <v>36100Oregon</v>
          </cell>
          <cell r="B564" t="str">
            <v>Oregon</v>
          </cell>
          <cell r="C564" t="str">
            <v>Oregon</v>
          </cell>
          <cell r="D564">
            <v>361</v>
          </cell>
          <cell r="E564">
            <v>361</v>
          </cell>
          <cell r="F564" t="str">
            <v>Structures and Improvements</v>
          </cell>
          <cell r="G564"/>
          <cell r="H564">
            <v>20889104.379999999</v>
          </cell>
          <cell r="I564"/>
          <cell r="J564">
            <v>-107558.12000000001</v>
          </cell>
          <cell r="K564"/>
          <cell r="L564">
            <v>20781546.259999998</v>
          </cell>
          <cell r="M564"/>
          <cell r="N564">
            <v>-110584.75999999997</v>
          </cell>
          <cell r="O564"/>
          <cell r="P564">
            <v>20670961.499999996</v>
          </cell>
          <cell r="Q564"/>
          <cell r="R564">
            <v>4634405</v>
          </cell>
          <cell r="S564"/>
          <cell r="T564">
            <v>1.5840078355910032</v>
          </cell>
          <cell r="U564"/>
          <cell r="V564">
            <v>330033</v>
          </cell>
          <cell r="W564"/>
          <cell r="X564">
            <v>-107558.12000000001</v>
          </cell>
          <cell r="Y564"/>
          <cell r="Z564">
            <v>-10</v>
          </cell>
          <cell r="AA564"/>
          <cell r="AB564">
            <v>-10755.812000000002</v>
          </cell>
          <cell r="AC564"/>
          <cell r="AD564">
            <v>4846124.068</v>
          </cell>
          <cell r="AE564"/>
          <cell r="AF564">
            <v>1.5840078355910032</v>
          </cell>
          <cell r="AG564"/>
          <cell r="AH564">
            <v>328305</v>
          </cell>
          <cell r="AI564"/>
          <cell r="AJ564">
            <v>-110584.75999999997</v>
          </cell>
          <cell r="AK564"/>
          <cell r="AL564">
            <v>-10</v>
          </cell>
          <cell r="AM564"/>
          <cell r="AN564">
            <v>-11058.475999999997</v>
          </cell>
          <cell r="AO564"/>
          <cell r="AP564">
            <v>5052785.8320000004</v>
          </cell>
        </row>
        <row r="565">
          <cell r="A565" t="str">
            <v>36200Oregon</v>
          </cell>
          <cell r="B565" t="str">
            <v>Oregon</v>
          </cell>
          <cell r="C565" t="str">
            <v>Oregon</v>
          </cell>
          <cell r="D565">
            <v>362</v>
          </cell>
          <cell r="E565">
            <v>362</v>
          </cell>
          <cell r="F565" t="str">
            <v>Station Equipment</v>
          </cell>
          <cell r="G565"/>
          <cell r="H565">
            <v>207126368.09</v>
          </cell>
          <cell r="I565"/>
          <cell r="J565">
            <v>-2238317.34</v>
          </cell>
          <cell r="K565"/>
          <cell r="L565">
            <v>204888050.75</v>
          </cell>
          <cell r="M565"/>
          <cell r="N565">
            <v>-2257287.9399999995</v>
          </cell>
          <cell r="O565"/>
          <cell r="P565">
            <v>202630762.81</v>
          </cell>
          <cell r="Q565"/>
          <cell r="R565">
            <v>57911708</v>
          </cell>
          <cell r="S565"/>
          <cell r="T565">
            <v>2.0580779966074889</v>
          </cell>
          <cell r="U565"/>
          <cell r="V565">
            <v>4239789</v>
          </cell>
          <cell r="W565"/>
          <cell r="X565">
            <v>-2238317.34</v>
          </cell>
          <cell r="Y565"/>
          <cell r="Z565">
            <v>-15</v>
          </cell>
          <cell r="AA565"/>
          <cell r="AB565">
            <v>-335747.60099999997</v>
          </cell>
          <cell r="AC565"/>
          <cell r="AD565">
            <v>59577432.058999993</v>
          </cell>
          <cell r="AE565"/>
          <cell r="AF565">
            <v>2.0580779966074889</v>
          </cell>
          <cell r="AG565"/>
          <cell r="AH565">
            <v>4193528</v>
          </cell>
          <cell r="AI565"/>
          <cell r="AJ565">
            <v>-2257287.9399999995</v>
          </cell>
          <cell r="AK565"/>
          <cell r="AL565">
            <v>-15</v>
          </cell>
          <cell r="AM565"/>
          <cell r="AN565">
            <v>-338593.19099999993</v>
          </cell>
          <cell r="AO565"/>
          <cell r="AP565">
            <v>61175078.927999996</v>
          </cell>
        </row>
        <row r="566">
          <cell r="A566" t="str">
            <v>36270Oregon</v>
          </cell>
          <cell r="B566" t="str">
            <v>Oregon</v>
          </cell>
          <cell r="C566" t="str">
            <v>Oregon</v>
          </cell>
          <cell r="D566">
            <v>362.7</v>
          </cell>
          <cell r="E566">
            <v>362.7</v>
          </cell>
          <cell r="F566" t="str">
            <v>Supervisory Equipment</v>
          </cell>
          <cell r="G566"/>
          <cell r="H566">
            <v>3105264.88</v>
          </cell>
          <cell r="I566"/>
          <cell r="J566">
            <v>-124524.81999999999</v>
          </cell>
          <cell r="K566"/>
          <cell r="L566">
            <v>2980740.06</v>
          </cell>
          <cell r="M566"/>
          <cell r="N566">
            <v>-128528.13999999998</v>
          </cell>
          <cell r="O566"/>
          <cell r="P566">
            <v>2852211.92</v>
          </cell>
          <cell r="Q566"/>
          <cell r="R566">
            <v>1998214</v>
          </cell>
          <cell r="S566"/>
          <cell r="T566">
            <v>3.9900483561010271</v>
          </cell>
          <cell r="U566"/>
          <cell r="V566">
            <v>121417</v>
          </cell>
          <cell r="W566"/>
          <cell r="X566">
            <v>-124524.81999999999</v>
          </cell>
          <cell r="Y566"/>
          <cell r="Z566">
            <v>0</v>
          </cell>
          <cell r="AA566"/>
          <cell r="AB566">
            <v>0</v>
          </cell>
          <cell r="AC566"/>
          <cell r="AD566">
            <v>1995106.18</v>
          </cell>
          <cell r="AE566"/>
          <cell r="AF566">
            <v>3.9900483561010271</v>
          </cell>
          <cell r="AG566"/>
          <cell r="AH566">
            <v>116369</v>
          </cell>
          <cell r="AI566"/>
          <cell r="AJ566">
            <v>-128528.13999999998</v>
          </cell>
          <cell r="AK566"/>
          <cell r="AL566">
            <v>0</v>
          </cell>
          <cell r="AM566"/>
          <cell r="AN566">
            <v>0</v>
          </cell>
          <cell r="AO566"/>
          <cell r="AP566">
            <v>1982947.0399999998</v>
          </cell>
        </row>
        <row r="567">
          <cell r="A567" t="str">
            <v>36400Oregon</v>
          </cell>
          <cell r="B567" t="str">
            <v>Oregon</v>
          </cell>
          <cell r="C567" t="str">
            <v>Oregon</v>
          </cell>
          <cell r="D567">
            <v>364</v>
          </cell>
          <cell r="E567">
            <v>364</v>
          </cell>
          <cell r="F567" t="str">
            <v>Poles, Towers and Fixtures</v>
          </cell>
          <cell r="G567"/>
          <cell r="H567">
            <v>329864981.76999998</v>
          </cell>
          <cell r="I567"/>
          <cell r="J567">
            <v>-2435618.8600000013</v>
          </cell>
          <cell r="K567"/>
          <cell r="L567">
            <v>327429362.90999997</v>
          </cell>
          <cell r="M567"/>
          <cell r="N567">
            <v>-2506869.4000000004</v>
          </cell>
          <cell r="O567"/>
          <cell r="P567">
            <v>324922493.50999999</v>
          </cell>
          <cell r="Q567"/>
          <cell r="R567">
            <v>198016630</v>
          </cell>
          <cell r="S567"/>
          <cell r="T567">
            <v>3.9511393160013975</v>
          </cell>
          <cell r="U567"/>
          <cell r="V567">
            <v>12985308</v>
          </cell>
          <cell r="W567"/>
          <cell r="X567">
            <v>-2435618.8600000013</v>
          </cell>
          <cell r="Y567"/>
          <cell r="Z567">
            <v>-100</v>
          </cell>
          <cell r="AA567"/>
          <cell r="AB567">
            <v>-2435618.8600000013</v>
          </cell>
          <cell r="AC567"/>
          <cell r="AD567">
            <v>206130700.27999997</v>
          </cell>
          <cell r="AE567"/>
          <cell r="AF567">
            <v>3.9511393160013975</v>
          </cell>
          <cell r="AG567"/>
          <cell r="AH567">
            <v>12887665</v>
          </cell>
          <cell r="AI567"/>
          <cell r="AJ567">
            <v>-2506869.4000000004</v>
          </cell>
          <cell r="AK567"/>
          <cell r="AL567">
            <v>-100</v>
          </cell>
          <cell r="AM567"/>
          <cell r="AN567">
            <v>-2506869.4000000004</v>
          </cell>
          <cell r="AO567"/>
          <cell r="AP567">
            <v>214004626.47999996</v>
          </cell>
        </row>
        <row r="568">
          <cell r="A568" t="str">
            <v>36500Oregon</v>
          </cell>
          <cell r="B568" t="str">
            <v>Oregon</v>
          </cell>
          <cell r="C568" t="str">
            <v>Oregon</v>
          </cell>
          <cell r="D568">
            <v>365</v>
          </cell>
          <cell r="E568">
            <v>365</v>
          </cell>
          <cell r="F568" t="str">
            <v>Overhead Conductors and Devices</v>
          </cell>
          <cell r="G568"/>
          <cell r="H568">
            <v>234791947.74000001</v>
          </cell>
          <cell r="I568"/>
          <cell r="J568">
            <v>-2154966.2900000005</v>
          </cell>
          <cell r="K568"/>
          <cell r="L568">
            <v>232636981.45000002</v>
          </cell>
          <cell r="M568"/>
          <cell r="N568">
            <v>-2172121.83</v>
          </cell>
          <cell r="O568"/>
          <cell r="P568">
            <v>230464859.62</v>
          </cell>
          <cell r="Q568"/>
          <cell r="R568">
            <v>104278826</v>
          </cell>
          <cell r="S568"/>
          <cell r="T568">
            <v>3.0123730702415088</v>
          </cell>
          <cell r="U568"/>
          <cell r="V568">
            <v>7040352</v>
          </cell>
          <cell r="W568"/>
          <cell r="X568">
            <v>-2154966.2900000005</v>
          </cell>
          <cell r="Y568"/>
          <cell r="Z568">
            <v>-70</v>
          </cell>
          <cell r="AA568"/>
          <cell r="AB568">
            <v>-1508476.4030000004</v>
          </cell>
          <cell r="AC568"/>
          <cell r="AD568">
            <v>107655735.307</v>
          </cell>
          <cell r="AE568"/>
          <cell r="AF568">
            <v>3.0123730702415088</v>
          </cell>
          <cell r="AG568"/>
          <cell r="AH568">
            <v>6975178</v>
          </cell>
          <cell r="AI568"/>
          <cell r="AJ568">
            <v>-2172121.83</v>
          </cell>
          <cell r="AK568"/>
          <cell r="AL568">
            <v>-70</v>
          </cell>
          <cell r="AM568"/>
          <cell r="AN568">
            <v>-1520485.281</v>
          </cell>
          <cell r="AO568"/>
          <cell r="AP568">
            <v>110938306.19599999</v>
          </cell>
        </row>
        <row r="569">
          <cell r="A569" t="str">
            <v>36600Oregon</v>
          </cell>
          <cell r="B569" t="str">
            <v>Oregon</v>
          </cell>
          <cell r="C569" t="str">
            <v>Oregon</v>
          </cell>
          <cell r="D569">
            <v>366</v>
          </cell>
          <cell r="E569">
            <v>366</v>
          </cell>
          <cell r="F569" t="str">
            <v>Underground Conduit</v>
          </cell>
          <cell r="G569"/>
          <cell r="H569">
            <v>84576613.030000001</v>
          </cell>
          <cell r="I569"/>
          <cell r="J569">
            <v>-209287.65</v>
          </cell>
          <cell r="K569"/>
          <cell r="L569">
            <v>84367325.379999995</v>
          </cell>
          <cell r="M569"/>
          <cell r="N569">
            <v>-219908.78999999995</v>
          </cell>
          <cell r="O569"/>
          <cell r="P569">
            <v>84147416.589999989</v>
          </cell>
          <cell r="Q569"/>
          <cell r="R569">
            <v>33171375</v>
          </cell>
          <cell r="S569"/>
          <cell r="T569">
            <v>2.6077778880216163</v>
          </cell>
          <cell r="U569"/>
          <cell r="V569">
            <v>2202841</v>
          </cell>
          <cell r="W569"/>
          <cell r="X569">
            <v>-209287.65</v>
          </cell>
          <cell r="Y569"/>
          <cell r="Z569">
            <v>-50</v>
          </cell>
          <cell r="AA569"/>
          <cell r="AB569">
            <v>-104643.825</v>
          </cell>
          <cell r="AC569"/>
          <cell r="AD569">
            <v>35060284.524999999</v>
          </cell>
          <cell r="AE569"/>
          <cell r="AF569">
            <v>2.6077778880216163</v>
          </cell>
          <cell r="AG569"/>
          <cell r="AH569">
            <v>2197245</v>
          </cell>
          <cell r="AI569"/>
          <cell r="AJ569">
            <v>-219908.78999999995</v>
          </cell>
          <cell r="AK569"/>
          <cell r="AL569">
            <v>-50</v>
          </cell>
          <cell r="AM569"/>
          <cell r="AN569">
            <v>-109954.39499999997</v>
          </cell>
          <cell r="AO569"/>
          <cell r="AP569">
            <v>36927666.339999996</v>
          </cell>
        </row>
        <row r="570">
          <cell r="A570" t="str">
            <v>36700Oregon</v>
          </cell>
          <cell r="B570" t="str">
            <v>Oregon</v>
          </cell>
          <cell r="C570" t="str">
            <v>Oregon</v>
          </cell>
          <cell r="D570">
            <v>367</v>
          </cell>
          <cell r="E570">
            <v>367</v>
          </cell>
          <cell r="F570" t="str">
            <v>Underground Conductors and Devices</v>
          </cell>
          <cell r="G570"/>
          <cell r="H570">
            <v>157816848.24000001</v>
          </cell>
          <cell r="I570"/>
          <cell r="J570">
            <v>-596633.59999999986</v>
          </cell>
          <cell r="K570"/>
          <cell r="L570">
            <v>157220214.64000002</v>
          </cell>
          <cell r="M570"/>
          <cell r="N570">
            <v>-631159.87999999989</v>
          </cell>
          <cell r="O570"/>
          <cell r="P570">
            <v>156589054.76000002</v>
          </cell>
          <cell r="Q570"/>
          <cell r="R570">
            <v>62634267</v>
          </cell>
          <cell r="S570"/>
          <cell r="T570">
            <v>2.4422863965609589</v>
          </cell>
          <cell r="U570"/>
          <cell r="V570">
            <v>3847054</v>
          </cell>
          <cell r="W570"/>
          <cell r="X570">
            <v>-596633.59999999986</v>
          </cell>
          <cell r="Y570"/>
          <cell r="Z570">
            <v>-35</v>
          </cell>
          <cell r="AA570"/>
          <cell r="AB570">
            <v>-208821.75999999995</v>
          </cell>
          <cell r="AC570"/>
          <cell r="AD570">
            <v>65675865.640000001</v>
          </cell>
          <cell r="AE570"/>
          <cell r="AF570">
            <v>2.4422863965609589</v>
          </cell>
          <cell r="AG570"/>
          <cell r="AH570">
            <v>3832061</v>
          </cell>
          <cell r="AI570"/>
          <cell r="AJ570">
            <v>-631159.87999999989</v>
          </cell>
          <cell r="AK570"/>
          <cell r="AL570">
            <v>-35</v>
          </cell>
          <cell r="AM570"/>
          <cell r="AN570">
            <v>-220905.95799999998</v>
          </cell>
          <cell r="AO570"/>
          <cell r="AP570">
            <v>68655860.802000001</v>
          </cell>
        </row>
        <row r="571">
          <cell r="A571" t="str">
            <v>36800Oregon</v>
          </cell>
          <cell r="B571" t="str">
            <v>Oregon</v>
          </cell>
          <cell r="C571" t="str">
            <v>Oregon</v>
          </cell>
          <cell r="D571">
            <v>368</v>
          </cell>
          <cell r="E571">
            <v>368</v>
          </cell>
          <cell r="F571" t="str">
            <v>Line Transformers</v>
          </cell>
          <cell r="G571"/>
          <cell r="H571">
            <v>394583572.02999997</v>
          </cell>
          <cell r="I571"/>
          <cell r="J571">
            <v>-5208292.8099999996</v>
          </cell>
          <cell r="K571"/>
          <cell r="L571">
            <v>389375279.21999997</v>
          </cell>
          <cell r="M571"/>
          <cell r="N571">
            <v>-5351645.5799999973</v>
          </cell>
          <cell r="O571"/>
          <cell r="P571">
            <v>384023633.63999999</v>
          </cell>
          <cell r="Q571"/>
          <cell r="R571">
            <v>183202632</v>
          </cell>
          <cell r="S571"/>
          <cell r="T571">
            <v>2.8853911376151422</v>
          </cell>
          <cell r="U571"/>
          <cell r="V571">
            <v>11310140</v>
          </cell>
          <cell r="W571"/>
          <cell r="X571">
            <v>-5208292.8099999996</v>
          </cell>
          <cell r="Y571"/>
          <cell r="Z571">
            <v>-20</v>
          </cell>
          <cell r="AA571"/>
          <cell r="AB571">
            <v>-1041658.5619999999</v>
          </cell>
          <cell r="AC571"/>
          <cell r="AD571">
            <v>188262820.62799999</v>
          </cell>
          <cell r="AE571"/>
          <cell r="AF571">
            <v>2.8853911376151422</v>
          </cell>
          <cell r="AG571"/>
          <cell r="AH571">
            <v>11157792</v>
          </cell>
          <cell r="AI571"/>
          <cell r="AJ571">
            <v>-5351645.5799999973</v>
          </cell>
          <cell r="AK571"/>
          <cell r="AL571">
            <v>-20</v>
          </cell>
          <cell r="AM571"/>
          <cell r="AN571">
            <v>-1070329.1159999995</v>
          </cell>
          <cell r="AO571"/>
          <cell r="AP571">
            <v>192998637.93200001</v>
          </cell>
        </row>
        <row r="572">
          <cell r="A572" t="str">
            <v>36910Oregon</v>
          </cell>
          <cell r="B572" t="str">
            <v>Oregon</v>
          </cell>
          <cell r="C572" t="str">
            <v>Oregon</v>
          </cell>
          <cell r="D572">
            <v>369.1</v>
          </cell>
          <cell r="E572">
            <v>369.1</v>
          </cell>
          <cell r="F572" t="str">
            <v>Overhead Services</v>
          </cell>
          <cell r="G572"/>
          <cell r="H572">
            <v>74710338.719999999</v>
          </cell>
          <cell r="I572"/>
          <cell r="J572">
            <v>-645970.25</v>
          </cell>
          <cell r="K572"/>
          <cell r="L572">
            <v>74064368.469999999</v>
          </cell>
          <cell r="M572"/>
          <cell r="N572">
            <v>-658288.79</v>
          </cell>
          <cell r="O572"/>
          <cell r="P572">
            <v>73406079.679999992</v>
          </cell>
          <cell r="Q572"/>
          <cell r="R572">
            <v>27291552</v>
          </cell>
          <cell r="S572"/>
          <cell r="T572">
            <v>1.8767060232874302</v>
          </cell>
          <cell r="U572"/>
          <cell r="V572">
            <v>1396032</v>
          </cell>
          <cell r="W572"/>
          <cell r="X572">
            <v>-645970.25</v>
          </cell>
          <cell r="Y572"/>
          <cell r="Z572">
            <v>-35</v>
          </cell>
          <cell r="AA572"/>
          <cell r="AB572">
            <v>-226089.58749999999</v>
          </cell>
          <cell r="AC572"/>
          <cell r="AD572">
            <v>27815524.162500001</v>
          </cell>
          <cell r="AE572"/>
          <cell r="AF572">
            <v>1.8767060232874302</v>
          </cell>
          <cell r="AG572"/>
          <cell r="AH572">
            <v>1383793</v>
          </cell>
          <cell r="AI572"/>
          <cell r="AJ572">
            <v>-658288.79</v>
          </cell>
          <cell r="AK572"/>
          <cell r="AL572">
            <v>-35</v>
          </cell>
          <cell r="AM572"/>
          <cell r="AN572">
            <v>-230401.07650000002</v>
          </cell>
          <cell r="AO572"/>
          <cell r="AP572">
            <v>28310627.296000004</v>
          </cell>
        </row>
        <row r="573">
          <cell r="A573" t="str">
            <v>36920Oregon</v>
          </cell>
          <cell r="B573" t="str">
            <v>Oregon</v>
          </cell>
          <cell r="C573" t="str">
            <v>Oregon</v>
          </cell>
          <cell r="D573">
            <v>369.2</v>
          </cell>
          <cell r="E573">
            <v>369.2</v>
          </cell>
          <cell r="F573" t="str">
            <v>Underground Services</v>
          </cell>
          <cell r="G573"/>
          <cell r="H573">
            <v>150766692.16999999</v>
          </cell>
          <cell r="I573"/>
          <cell r="J573">
            <v>-169027.05000000002</v>
          </cell>
          <cell r="K573"/>
          <cell r="L573">
            <v>150597665.11999997</v>
          </cell>
          <cell r="M573"/>
          <cell r="N573">
            <v>-190872.37999999995</v>
          </cell>
          <cell r="O573"/>
          <cell r="P573">
            <v>150406792.73999998</v>
          </cell>
          <cell r="Q573"/>
          <cell r="R573">
            <v>59699063</v>
          </cell>
          <cell r="S573"/>
          <cell r="T573">
            <v>2.1378843537414776</v>
          </cell>
          <cell r="U573"/>
          <cell r="V573">
            <v>3221411</v>
          </cell>
          <cell r="W573"/>
          <cell r="X573">
            <v>-169027.05000000002</v>
          </cell>
          <cell r="Y573"/>
          <cell r="Z573">
            <v>-40</v>
          </cell>
          <cell r="AA573"/>
          <cell r="AB573">
            <v>-67610.820000000007</v>
          </cell>
          <cell r="AC573"/>
          <cell r="AD573">
            <v>62683836.130000003</v>
          </cell>
          <cell r="AE573"/>
          <cell r="AF573">
            <v>2.1378843537414776</v>
          </cell>
          <cell r="AG573"/>
          <cell r="AH573">
            <v>3217564</v>
          </cell>
          <cell r="AI573"/>
          <cell r="AJ573">
            <v>-190872.37999999995</v>
          </cell>
          <cell r="AK573"/>
          <cell r="AL573">
            <v>-40</v>
          </cell>
          <cell r="AM573"/>
          <cell r="AN573">
            <v>-76348.951999999976</v>
          </cell>
          <cell r="AO573"/>
          <cell r="AP573">
            <v>65634178.798</v>
          </cell>
        </row>
        <row r="574">
          <cell r="A574" t="str">
            <v>37000Oregon</v>
          </cell>
          <cell r="B574" t="str">
            <v>Oregon</v>
          </cell>
          <cell r="C574" t="str">
            <v>Oregon</v>
          </cell>
          <cell r="D574">
            <v>370</v>
          </cell>
          <cell r="E574">
            <v>370</v>
          </cell>
          <cell r="F574" t="str">
            <v>Meters</v>
          </cell>
          <cell r="G574"/>
          <cell r="H574">
            <v>59656267.950000003</v>
          </cell>
          <cell r="I574"/>
          <cell r="J574">
            <v>-9819342.160000002</v>
          </cell>
          <cell r="K574"/>
          <cell r="L574">
            <v>49836925.789999999</v>
          </cell>
          <cell r="M574"/>
          <cell r="N574">
            <v>-5383008.0599999996</v>
          </cell>
          <cell r="O574"/>
          <cell r="P574">
            <v>44453917.729999997</v>
          </cell>
          <cell r="Q574"/>
          <cell r="R574">
            <v>45470508</v>
          </cell>
          <cell r="S574"/>
          <cell r="T574">
            <v>3.6380750715264574</v>
          </cell>
          <cell r="U574"/>
          <cell r="V574">
            <v>1991722</v>
          </cell>
          <cell r="W574"/>
          <cell r="X574">
            <v>-9819342.160000002</v>
          </cell>
          <cell r="Y574"/>
          <cell r="Z574">
            <v>-4</v>
          </cell>
          <cell r="AA574"/>
          <cell r="AB574">
            <v>-392773.68640000006</v>
          </cell>
          <cell r="AC574"/>
          <cell r="AD574">
            <v>37250114.153599992</v>
          </cell>
          <cell r="AE574"/>
          <cell r="AF574">
            <v>3.6380750715264574</v>
          </cell>
          <cell r="AG574"/>
          <cell r="AH574">
            <v>1715186</v>
          </cell>
          <cell r="AI574"/>
          <cell r="AJ574">
            <v>-5383008.0599999996</v>
          </cell>
          <cell r="AK574"/>
          <cell r="AL574">
            <v>-4</v>
          </cell>
          <cell r="AM574"/>
          <cell r="AN574">
            <v>-215320.32239999998</v>
          </cell>
          <cell r="AO574"/>
          <cell r="AP574">
            <v>33366971.77119999</v>
          </cell>
        </row>
        <row r="575">
          <cell r="A575" t="str">
            <v>37100Oregon</v>
          </cell>
          <cell r="B575" t="str">
            <v>Oregon</v>
          </cell>
          <cell r="C575" t="str">
            <v>Oregon</v>
          </cell>
          <cell r="D575">
            <v>371</v>
          </cell>
          <cell r="E575">
            <v>371</v>
          </cell>
          <cell r="F575" t="str">
            <v>Installations on Customer Premises</v>
          </cell>
          <cell r="G575"/>
          <cell r="H575">
            <v>2475610.15</v>
          </cell>
          <cell r="I575"/>
          <cell r="J575">
            <v>-133631.44000000003</v>
          </cell>
          <cell r="K575"/>
          <cell r="L575">
            <v>2341978.71</v>
          </cell>
          <cell r="M575"/>
          <cell r="N575">
            <v>-129233.09999999999</v>
          </cell>
          <cell r="O575"/>
          <cell r="P575">
            <v>2212745.61</v>
          </cell>
          <cell r="Q575"/>
          <cell r="R575">
            <v>1948456</v>
          </cell>
          <cell r="S575"/>
          <cell r="T575">
            <v>4.799905454765085</v>
          </cell>
          <cell r="U575"/>
          <cell r="V575">
            <v>115620</v>
          </cell>
          <cell r="W575"/>
          <cell r="X575">
            <v>-133631.44000000003</v>
          </cell>
          <cell r="Y575"/>
          <cell r="Z575">
            <v>-50</v>
          </cell>
          <cell r="AA575"/>
          <cell r="AB575">
            <v>-66815.720000000016</v>
          </cell>
          <cell r="AC575"/>
          <cell r="AD575">
            <v>1863628.84</v>
          </cell>
          <cell r="AE575"/>
          <cell r="AF575">
            <v>4.799905454765085</v>
          </cell>
          <cell r="AG575"/>
          <cell r="AH575">
            <v>109311</v>
          </cell>
          <cell r="AI575"/>
          <cell r="AJ575">
            <v>-129233.09999999999</v>
          </cell>
          <cell r="AK575"/>
          <cell r="AL575">
            <v>-50</v>
          </cell>
          <cell r="AM575"/>
          <cell r="AN575">
            <v>-64616.55</v>
          </cell>
          <cell r="AO575"/>
          <cell r="AP575">
            <v>1779090.19</v>
          </cell>
        </row>
        <row r="576">
          <cell r="A576" t="str">
            <v>37300Oregon</v>
          </cell>
          <cell r="B576" t="str">
            <v>Oregon</v>
          </cell>
          <cell r="C576" t="str">
            <v>Oregon</v>
          </cell>
          <cell r="D576">
            <v>373</v>
          </cell>
          <cell r="E576">
            <v>373</v>
          </cell>
          <cell r="F576" t="str">
            <v>Street Lighting and Signal Systems</v>
          </cell>
          <cell r="G576"/>
          <cell r="H576">
            <v>22114089.91</v>
          </cell>
          <cell r="I576"/>
          <cell r="J576">
            <v>-302464.78999999998</v>
          </cell>
          <cell r="K576"/>
          <cell r="L576">
            <v>21811625.120000001</v>
          </cell>
          <cell r="M576"/>
          <cell r="N576">
            <v>-305276.86</v>
          </cell>
          <cell r="O576"/>
          <cell r="P576">
            <v>21506348.260000002</v>
          </cell>
          <cell r="Q576"/>
          <cell r="R576">
            <v>8686486</v>
          </cell>
          <cell r="S576"/>
          <cell r="T576">
            <v>3.0555198447317591</v>
          </cell>
          <cell r="U576"/>
          <cell r="V576">
            <v>671079</v>
          </cell>
          <cell r="W576"/>
          <cell r="X576">
            <v>-302464.78999999998</v>
          </cell>
          <cell r="Y576"/>
          <cell r="Z576">
            <v>-40</v>
          </cell>
          <cell r="AA576"/>
          <cell r="AB576">
            <v>-120985.916</v>
          </cell>
          <cell r="AC576"/>
          <cell r="AD576">
            <v>8934114.2940000016</v>
          </cell>
          <cell r="AE576"/>
          <cell r="AF576">
            <v>3.0555198447317591</v>
          </cell>
          <cell r="AG576"/>
          <cell r="AH576">
            <v>661795</v>
          </cell>
          <cell r="AI576"/>
          <cell r="AJ576">
            <v>-305276.86</v>
          </cell>
          <cell r="AK576"/>
          <cell r="AL576">
            <v>-40</v>
          </cell>
          <cell r="AM576"/>
          <cell r="AN576">
            <v>-122110.74399999999</v>
          </cell>
          <cell r="AO576"/>
          <cell r="AP576">
            <v>9168521.6900000013</v>
          </cell>
        </row>
        <row r="577">
          <cell r="A577"/>
          <cell r="B577"/>
          <cell r="C577"/>
          <cell r="D577"/>
          <cell r="E577"/>
          <cell r="F577" t="str">
            <v>TOTAL OREGON - DISTRIBUTION</v>
          </cell>
          <cell r="G577"/>
          <cell r="H577">
            <v>1746776175.6400003</v>
          </cell>
          <cell r="I577"/>
          <cell r="J577">
            <v>-24224628.900000002</v>
          </cell>
          <cell r="K577"/>
          <cell r="L577">
            <v>1722551546.7399998</v>
          </cell>
          <cell r="M577"/>
          <cell r="N577">
            <v>-20125495.890000001</v>
          </cell>
          <cell r="O577"/>
          <cell r="P577">
            <v>1702426050.8499999</v>
          </cell>
          <cell r="Q577"/>
          <cell r="R577">
            <v>791511087</v>
          </cell>
          <cell r="S577"/>
          <cell r="T577"/>
          <cell r="U577"/>
          <cell r="V577">
            <v>49544018</v>
          </cell>
          <cell r="W577"/>
          <cell r="X577">
            <v>-24224628.900000002</v>
          </cell>
          <cell r="Y577"/>
          <cell r="Z577"/>
          <cell r="AA577"/>
          <cell r="AB577">
            <v>-6519998.5529000014</v>
          </cell>
          <cell r="AC577"/>
          <cell r="AD577">
            <v>810310477.54709995</v>
          </cell>
          <cell r="AE577"/>
          <cell r="AF577"/>
          <cell r="AG577"/>
          <cell r="AH577">
            <v>48845677</v>
          </cell>
          <cell r="AI577"/>
          <cell r="AJ577">
            <v>-20125495.890000001</v>
          </cell>
          <cell r="AK577"/>
          <cell r="AL577"/>
          <cell r="AM577"/>
          <cell r="AN577">
            <v>-6486993.4618999986</v>
          </cell>
          <cell r="AO577"/>
          <cell r="AP577">
            <v>832543665.19519997</v>
          </cell>
        </row>
        <row r="578">
          <cell r="A578"/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Y578"/>
          <cell r="Z578"/>
          <cell r="AA578"/>
          <cell r="AB578"/>
          <cell r="AC578"/>
          <cell r="AD578"/>
          <cell r="AE578"/>
          <cell r="AF578"/>
          <cell r="AG578"/>
          <cell r="AH578"/>
          <cell r="AI578"/>
          <cell r="AJ578"/>
          <cell r="AK578"/>
          <cell r="AL578"/>
          <cell r="AM578"/>
          <cell r="AN578"/>
          <cell r="AO578"/>
          <cell r="AP578"/>
        </row>
        <row r="579">
          <cell r="A579"/>
          <cell r="B579"/>
          <cell r="C579"/>
          <cell r="D579"/>
          <cell r="E579"/>
          <cell r="F579" t="str">
            <v>WASHINGTON -  DISTRIBUTION</v>
          </cell>
          <cell r="G579"/>
          <cell r="H579"/>
          <cell r="I579"/>
          <cell r="J579"/>
          <cell r="K579"/>
          <cell r="L579"/>
          <cell r="M579"/>
          <cell r="N579"/>
          <cell r="O579"/>
          <cell r="P579"/>
          <cell r="Q579"/>
          <cell r="R579"/>
          <cell r="S579"/>
          <cell r="T579"/>
          <cell r="U579"/>
          <cell r="V579"/>
          <cell r="W579"/>
          <cell r="X579"/>
          <cell r="Y579"/>
          <cell r="Z579"/>
          <cell r="AA579"/>
          <cell r="AB579"/>
          <cell r="AC579"/>
          <cell r="AD579"/>
          <cell r="AE579"/>
          <cell r="AF579"/>
          <cell r="AG579"/>
          <cell r="AH579"/>
          <cell r="AI579"/>
          <cell r="AJ579"/>
          <cell r="AK579"/>
          <cell r="AL579"/>
          <cell r="AM579"/>
          <cell r="AN579"/>
          <cell r="AO579"/>
          <cell r="AP579"/>
        </row>
        <row r="580">
          <cell r="A580" t="str">
            <v>36020Washington</v>
          </cell>
          <cell r="B580" t="str">
            <v>Washington</v>
          </cell>
          <cell r="C580" t="str">
            <v>Washington</v>
          </cell>
          <cell r="D580">
            <v>360.2</v>
          </cell>
          <cell r="E580">
            <v>360.2</v>
          </cell>
          <cell r="F580" t="str">
            <v>Rights-of-Way</v>
          </cell>
          <cell r="G580"/>
          <cell r="H580">
            <v>247443.24</v>
          </cell>
          <cell r="I580"/>
          <cell r="J580">
            <v>-3549.91</v>
          </cell>
          <cell r="K580"/>
          <cell r="L580">
            <v>243893.33</v>
          </cell>
          <cell r="M580"/>
          <cell r="N580">
            <v>-3754.04</v>
          </cell>
          <cell r="O580"/>
          <cell r="P580">
            <v>240139.28999999998</v>
          </cell>
          <cell r="Q580"/>
          <cell r="R580">
            <v>147487</v>
          </cell>
          <cell r="S580"/>
          <cell r="T580">
            <v>1.6722311182766663</v>
          </cell>
          <cell r="U580"/>
          <cell r="V580">
            <v>4108</v>
          </cell>
          <cell r="W580"/>
          <cell r="X580">
            <v>-3549.91</v>
          </cell>
          <cell r="Y580"/>
          <cell r="Z580">
            <v>0</v>
          </cell>
          <cell r="AA580"/>
          <cell r="AB580">
            <v>0</v>
          </cell>
          <cell r="AC580"/>
          <cell r="AD580">
            <v>148045.09</v>
          </cell>
          <cell r="AE580"/>
          <cell r="AF580">
            <v>1.6722311182766663</v>
          </cell>
          <cell r="AG580"/>
          <cell r="AH580">
            <v>4047</v>
          </cell>
          <cell r="AI580"/>
          <cell r="AJ580">
            <v>-3754.04</v>
          </cell>
          <cell r="AK580"/>
          <cell r="AL580">
            <v>0</v>
          </cell>
          <cell r="AM580"/>
          <cell r="AN580">
            <v>0</v>
          </cell>
          <cell r="AO580"/>
          <cell r="AP580">
            <v>148338.04999999999</v>
          </cell>
        </row>
        <row r="581">
          <cell r="A581" t="str">
            <v>36100Washington</v>
          </cell>
          <cell r="B581" t="str">
            <v>Washington</v>
          </cell>
          <cell r="C581" t="str">
            <v>Washington</v>
          </cell>
          <cell r="D581">
            <v>361</v>
          </cell>
          <cell r="E581">
            <v>361</v>
          </cell>
          <cell r="F581" t="str">
            <v>Structures and Improvements</v>
          </cell>
          <cell r="G581"/>
          <cell r="H581">
            <v>2293943.6800000002</v>
          </cell>
          <cell r="I581"/>
          <cell r="J581">
            <v>-13259.560000000003</v>
          </cell>
          <cell r="K581"/>
          <cell r="L581">
            <v>2280684.12</v>
          </cell>
          <cell r="M581"/>
          <cell r="N581">
            <v>-13745.240000000002</v>
          </cell>
          <cell r="O581"/>
          <cell r="P581">
            <v>2266938.88</v>
          </cell>
          <cell r="Q581"/>
          <cell r="R581">
            <v>789178</v>
          </cell>
          <cell r="S581"/>
          <cell r="T581">
            <v>1.5840078355910032</v>
          </cell>
          <cell r="U581"/>
          <cell r="V581">
            <v>36231</v>
          </cell>
          <cell r="W581"/>
          <cell r="X581">
            <v>-13259.560000000003</v>
          </cell>
          <cell r="Y581"/>
          <cell r="Z581">
            <v>-5</v>
          </cell>
          <cell r="AA581"/>
          <cell r="AB581">
            <v>-662.97800000000018</v>
          </cell>
          <cell r="AC581"/>
          <cell r="AD581">
            <v>811486.46199999994</v>
          </cell>
          <cell r="AE581"/>
          <cell r="AF581">
            <v>1.5840078355910032</v>
          </cell>
          <cell r="AG581"/>
          <cell r="AH581">
            <v>36017</v>
          </cell>
          <cell r="AI581"/>
          <cell r="AJ581">
            <v>-13745.240000000002</v>
          </cell>
          <cell r="AK581"/>
          <cell r="AL581">
            <v>-5</v>
          </cell>
          <cell r="AM581"/>
          <cell r="AN581">
            <v>-687.26200000000017</v>
          </cell>
          <cell r="AO581"/>
          <cell r="AP581">
            <v>833070.96</v>
          </cell>
        </row>
        <row r="582">
          <cell r="A582" t="str">
            <v>36200Washington</v>
          </cell>
          <cell r="B582" t="str">
            <v>Washington</v>
          </cell>
          <cell r="C582" t="str">
            <v>Washington</v>
          </cell>
          <cell r="D582">
            <v>362</v>
          </cell>
          <cell r="E582">
            <v>362</v>
          </cell>
          <cell r="F582" t="str">
            <v>Station Equipment</v>
          </cell>
          <cell r="G582"/>
          <cell r="H582">
            <v>46674851.740000002</v>
          </cell>
          <cell r="I582"/>
          <cell r="J582">
            <v>-425074.05999999994</v>
          </cell>
          <cell r="K582"/>
          <cell r="L582">
            <v>46249777.68</v>
          </cell>
          <cell r="M582"/>
          <cell r="N582">
            <v>-432568.84000000014</v>
          </cell>
          <cell r="O582"/>
          <cell r="P582">
            <v>45817208.839999996</v>
          </cell>
          <cell r="Q582"/>
          <cell r="R582">
            <v>15640913</v>
          </cell>
          <cell r="S582"/>
          <cell r="T582">
            <v>2.0580779966074889</v>
          </cell>
          <cell r="U582"/>
          <cell r="V582">
            <v>956231</v>
          </cell>
          <cell r="W582"/>
          <cell r="X582">
            <v>-425074.05999999994</v>
          </cell>
          <cell r="Y582"/>
          <cell r="Z582">
            <v>-15</v>
          </cell>
          <cell r="AA582"/>
          <cell r="AB582">
            <v>-63761.108999999997</v>
          </cell>
          <cell r="AC582"/>
          <cell r="AD582">
            <v>16108308.831</v>
          </cell>
          <cell r="AE582"/>
          <cell r="AF582">
            <v>2.0580779966074889</v>
          </cell>
          <cell r="AG582"/>
          <cell r="AH582">
            <v>947405</v>
          </cell>
          <cell r="AI582"/>
          <cell r="AJ582">
            <v>-432568.84000000014</v>
          </cell>
          <cell r="AK582"/>
          <cell r="AL582">
            <v>-15</v>
          </cell>
          <cell r="AM582"/>
          <cell r="AN582">
            <v>-64885.326000000023</v>
          </cell>
          <cell r="AO582"/>
          <cell r="AP582">
            <v>16558259.665000001</v>
          </cell>
        </row>
        <row r="583">
          <cell r="A583" t="str">
            <v>36270Washington</v>
          </cell>
          <cell r="B583" t="str">
            <v>Washington</v>
          </cell>
          <cell r="C583" t="str">
            <v>Washington</v>
          </cell>
          <cell r="D583">
            <v>362.7</v>
          </cell>
          <cell r="E583">
            <v>362.7</v>
          </cell>
          <cell r="F583" t="str">
            <v>Supervisory Equipment</v>
          </cell>
          <cell r="G583"/>
          <cell r="H583">
            <v>919385.82</v>
          </cell>
          <cell r="I583"/>
          <cell r="J583">
            <v>-49098.7</v>
          </cell>
          <cell r="K583"/>
          <cell r="L583">
            <v>870287.12</v>
          </cell>
          <cell r="M583"/>
          <cell r="N583">
            <v>-46079.020000000004</v>
          </cell>
          <cell r="O583"/>
          <cell r="P583">
            <v>824208.1</v>
          </cell>
          <cell r="Q583"/>
          <cell r="R583">
            <v>648464</v>
          </cell>
          <cell r="S583"/>
          <cell r="T583">
            <v>3.9900483561010271</v>
          </cell>
          <cell r="U583"/>
          <cell r="V583">
            <v>35704</v>
          </cell>
          <cell r="W583"/>
          <cell r="X583">
            <v>-49098.7</v>
          </cell>
          <cell r="Y583"/>
          <cell r="Z583">
            <v>0</v>
          </cell>
          <cell r="AA583"/>
          <cell r="AB583">
            <v>0</v>
          </cell>
          <cell r="AC583"/>
          <cell r="AD583">
            <v>635069.30000000005</v>
          </cell>
          <cell r="AE583"/>
          <cell r="AF583">
            <v>3.9900483561010271</v>
          </cell>
          <cell r="AG583"/>
          <cell r="AH583">
            <v>33806</v>
          </cell>
          <cell r="AI583"/>
          <cell r="AJ583">
            <v>-46079.020000000004</v>
          </cell>
          <cell r="AK583"/>
          <cell r="AL583">
            <v>0</v>
          </cell>
          <cell r="AM583"/>
          <cell r="AN583">
            <v>0</v>
          </cell>
          <cell r="AO583"/>
          <cell r="AP583">
            <v>622796.28</v>
          </cell>
        </row>
        <row r="584">
          <cell r="A584" t="str">
            <v>36400Washington</v>
          </cell>
          <cell r="B584" t="str">
            <v>Washington</v>
          </cell>
          <cell r="C584" t="str">
            <v>Washington</v>
          </cell>
          <cell r="D584">
            <v>364</v>
          </cell>
          <cell r="E584">
            <v>364</v>
          </cell>
          <cell r="F584" t="str">
            <v>Poles, Towers and Fixtures</v>
          </cell>
          <cell r="G584"/>
          <cell r="H584">
            <v>91889277.590000004</v>
          </cell>
          <cell r="I584"/>
          <cell r="J584">
            <v>-709915.85999999987</v>
          </cell>
          <cell r="K584"/>
          <cell r="L584">
            <v>91179361.730000004</v>
          </cell>
          <cell r="M584"/>
          <cell r="N584">
            <v>-730929.83999999973</v>
          </cell>
          <cell r="O584"/>
          <cell r="P584">
            <v>90448431.890000001</v>
          </cell>
          <cell r="Q584"/>
          <cell r="R584">
            <v>51549234</v>
          </cell>
          <cell r="S584"/>
          <cell r="T584">
            <v>3.9511393160013975</v>
          </cell>
          <cell r="U584"/>
          <cell r="V584">
            <v>3616648</v>
          </cell>
          <cell r="W584"/>
          <cell r="X584">
            <v>-709915.85999999987</v>
          </cell>
          <cell r="Y584"/>
          <cell r="Z584">
            <v>-100</v>
          </cell>
          <cell r="AA584"/>
          <cell r="AB584">
            <v>-709915.85999999987</v>
          </cell>
          <cell r="AC584"/>
          <cell r="AD584">
            <v>53746050.280000001</v>
          </cell>
          <cell r="AE584"/>
          <cell r="AF584">
            <v>3.9511393160013975</v>
          </cell>
          <cell r="AG584"/>
          <cell r="AH584">
            <v>3588184</v>
          </cell>
          <cell r="AI584"/>
          <cell r="AJ584">
            <v>-730929.83999999973</v>
          </cell>
          <cell r="AK584"/>
          <cell r="AL584">
            <v>-100</v>
          </cell>
          <cell r="AM584"/>
          <cell r="AN584">
            <v>-730929.83999999973</v>
          </cell>
          <cell r="AO584"/>
          <cell r="AP584">
            <v>55872374.600000009</v>
          </cell>
        </row>
        <row r="585">
          <cell r="A585" t="str">
            <v>36500Washington</v>
          </cell>
          <cell r="B585" t="str">
            <v>Washington</v>
          </cell>
          <cell r="C585" t="str">
            <v>Washington</v>
          </cell>
          <cell r="D585">
            <v>365</v>
          </cell>
          <cell r="E585">
            <v>365</v>
          </cell>
          <cell r="F585" t="str">
            <v>Overhead Conductors and Devices</v>
          </cell>
          <cell r="G585"/>
          <cell r="H585">
            <v>58112821.68</v>
          </cell>
          <cell r="I585"/>
          <cell r="J585">
            <v>-466665.8600000001</v>
          </cell>
          <cell r="K585"/>
          <cell r="L585">
            <v>57646155.82</v>
          </cell>
          <cell r="M585"/>
          <cell r="N585">
            <v>-474856.06</v>
          </cell>
          <cell r="O585"/>
          <cell r="P585">
            <v>57171299.759999998</v>
          </cell>
          <cell r="Q585"/>
          <cell r="R585">
            <v>25140562</v>
          </cell>
          <cell r="S585"/>
          <cell r="T585">
            <v>3.0123730702415088</v>
          </cell>
          <cell r="U585"/>
          <cell r="V585">
            <v>1743546</v>
          </cell>
          <cell r="W585"/>
          <cell r="X585">
            <v>-466665.8600000001</v>
          </cell>
          <cell r="Y585"/>
          <cell r="Z585">
            <v>-50</v>
          </cell>
          <cell r="AA585"/>
          <cell r="AB585">
            <v>-233332.93000000005</v>
          </cell>
          <cell r="AC585"/>
          <cell r="AD585">
            <v>26184109.210000001</v>
          </cell>
          <cell r="AE585"/>
          <cell r="AF585">
            <v>3.0123730702415088</v>
          </cell>
          <cell r="AG585"/>
          <cell r="AH585">
            <v>1729365</v>
          </cell>
          <cell r="AI585"/>
          <cell r="AJ585">
            <v>-474856.06</v>
          </cell>
          <cell r="AK585"/>
          <cell r="AL585">
            <v>-50</v>
          </cell>
          <cell r="AM585"/>
          <cell r="AN585">
            <v>-237428.03</v>
          </cell>
          <cell r="AO585"/>
          <cell r="AP585">
            <v>27201190.120000001</v>
          </cell>
        </row>
        <row r="586">
          <cell r="A586" t="str">
            <v>36600Washington</v>
          </cell>
          <cell r="B586" t="str">
            <v>Washington</v>
          </cell>
          <cell r="C586" t="str">
            <v>Washington</v>
          </cell>
          <cell r="D586">
            <v>366</v>
          </cell>
          <cell r="E586">
            <v>366</v>
          </cell>
          <cell r="F586" t="str">
            <v>Underground Conduit</v>
          </cell>
          <cell r="G586"/>
          <cell r="H586">
            <v>16128475.470000001</v>
          </cell>
          <cell r="I586"/>
          <cell r="J586">
            <v>-54666.119999999995</v>
          </cell>
          <cell r="K586"/>
          <cell r="L586">
            <v>16073809.350000001</v>
          </cell>
          <cell r="M586"/>
          <cell r="N586">
            <v>-59802.9</v>
          </cell>
          <cell r="O586"/>
          <cell r="P586">
            <v>16014006.450000001</v>
          </cell>
          <cell r="Q586"/>
          <cell r="R586">
            <v>7096010</v>
          </cell>
          <cell r="S586"/>
          <cell r="T586">
            <v>2.6077778880216163</v>
          </cell>
          <cell r="U586"/>
          <cell r="V586">
            <v>419882</v>
          </cell>
          <cell r="W586"/>
          <cell r="X586">
            <v>-54666.119999999995</v>
          </cell>
          <cell r="Y586"/>
          <cell r="Z586">
            <v>-35</v>
          </cell>
          <cell r="AA586"/>
          <cell r="AB586">
            <v>-19133.141999999996</v>
          </cell>
          <cell r="AC586"/>
          <cell r="AD586">
            <v>7442092.7379999999</v>
          </cell>
          <cell r="AE586"/>
          <cell r="AF586">
            <v>2.6077778880216163</v>
          </cell>
          <cell r="AG586"/>
          <cell r="AH586">
            <v>418389</v>
          </cell>
          <cell r="AI586"/>
          <cell r="AJ586">
            <v>-59802.9</v>
          </cell>
          <cell r="AK586"/>
          <cell r="AL586">
            <v>-35</v>
          </cell>
          <cell r="AM586"/>
          <cell r="AN586">
            <v>-20931.014999999999</v>
          </cell>
          <cell r="AO586"/>
          <cell r="AP586">
            <v>7779747.8229999999</v>
          </cell>
        </row>
        <row r="587">
          <cell r="A587" t="str">
            <v>36700Washington</v>
          </cell>
          <cell r="B587" t="str">
            <v>Washington</v>
          </cell>
          <cell r="C587" t="str">
            <v>Washington</v>
          </cell>
          <cell r="D587">
            <v>367</v>
          </cell>
          <cell r="E587">
            <v>367</v>
          </cell>
          <cell r="F587" t="str">
            <v>Underground Conductors and Devices</v>
          </cell>
          <cell r="G587"/>
          <cell r="H587">
            <v>22087000.699999999</v>
          </cell>
          <cell r="I587"/>
          <cell r="J587">
            <v>-80467.429999999978</v>
          </cell>
          <cell r="K587"/>
          <cell r="L587">
            <v>22006533.27</v>
          </cell>
          <cell r="M587"/>
          <cell r="N587">
            <v>-87604.23</v>
          </cell>
          <cell r="O587"/>
          <cell r="P587">
            <v>21918929.039999999</v>
          </cell>
          <cell r="Q587"/>
          <cell r="R587">
            <v>8753498</v>
          </cell>
          <cell r="S587"/>
          <cell r="T587">
            <v>2.4422863965609589</v>
          </cell>
          <cell r="U587"/>
          <cell r="V587">
            <v>538445</v>
          </cell>
          <cell r="W587"/>
          <cell r="X587">
            <v>-80467.429999999978</v>
          </cell>
          <cell r="Y587"/>
          <cell r="Z587">
            <v>-30</v>
          </cell>
          <cell r="AA587"/>
          <cell r="AB587">
            <v>-24140.228999999996</v>
          </cell>
          <cell r="AC587"/>
          <cell r="AD587">
            <v>9187335.341</v>
          </cell>
          <cell r="AE587"/>
          <cell r="AF587">
            <v>2.4422863965609589</v>
          </cell>
          <cell r="AG587"/>
          <cell r="AH587">
            <v>536393</v>
          </cell>
          <cell r="AI587"/>
          <cell r="AJ587">
            <v>-87604.23</v>
          </cell>
          <cell r="AK587"/>
          <cell r="AL587">
            <v>-30</v>
          </cell>
          <cell r="AM587"/>
          <cell r="AN587">
            <v>-26281.269</v>
          </cell>
          <cell r="AO587"/>
          <cell r="AP587">
            <v>9609842.8420000002</v>
          </cell>
        </row>
        <row r="588">
          <cell r="A588" t="str">
            <v>36800Washington</v>
          </cell>
          <cell r="B588" t="str">
            <v>Washington</v>
          </cell>
          <cell r="C588" t="str">
            <v>Washington</v>
          </cell>
          <cell r="D588">
            <v>368</v>
          </cell>
          <cell r="E588">
            <v>368</v>
          </cell>
          <cell r="F588" t="str">
            <v>Line Transformers</v>
          </cell>
          <cell r="G588"/>
          <cell r="H588">
            <v>98665673.599999994</v>
          </cell>
          <cell r="I588"/>
          <cell r="J588">
            <v>-942796.14999999991</v>
          </cell>
          <cell r="K588"/>
          <cell r="L588">
            <v>97722877.449999988</v>
          </cell>
          <cell r="M588"/>
          <cell r="N588">
            <v>-986856.3400000002</v>
          </cell>
          <cell r="O588"/>
          <cell r="P588">
            <v>96736021.109999985</v>
          </cell>
          <cell r="Q588"/>
          <cell r="R588">
            <v>44762867</v>
          </cell>
          <cell r="S588"/>
          <cell r="T588">
            <v>2.8853911376151422</v>
          </cell>
          <cell r="U588"/>
          <cell r="V588">
            <v>2833289</v>
          </cell>
          <cell r="W588"/>
          <cell r="X588">
            <v>-942796.14999999991</v>
          </cell>
          <cell r="Y588"/>
          <cell r="Z588">
            <v>-25</v>
          </cell>
          <cell r="AA588"/>
          <cell r="AB588">
            <v>-235699.03749999998</v>
          </cell>
          <cell r="AC588"/>
          <cell r="AD588">
            <v>46417660.8125</v>
          </cell>
          <cell r="AE588"/>
          <cell r="AF588">
            <v>2.8853911376151422</v>
          </cell>
          <cell r="AG588"/>
          <cell r="AH588">
            <v>2805450</v>
          </cell>
          <cell r="AI588"/>
          <cell r="AJ588">
            <v>-986856.3400000002</v>
          </cell>
          <cell r="AK588"/>
          <cell r="AL588">
            <v>-25</v>
          </cell>
          <cell r="AM588"/>
          <cell r="AN588">
            <v>-246714.08500000005</v>
          </cell>
          <cell r="AO588"/>
          <cell r="AP588">
            <v>47989540.387499996</v>
          </cell>
        </row>
        <row r="589">
          <cell r="A589" t="str">
            <v>36910Washington</v>
          </cell>
          <cell r="B589" t="str">
            <v>Washington</v>
          </cell>
          <cell r="C589" t="str">
            <v>Washington</v>
          </cell>
          <cell r="D589">
            <v>369.1</v>
          </cell>
          <cell r="E589">
            <v>369.1</v>
          </cell>
          <cell r="F589" t="str">
            <v>Overhead Services</v>
          </cell>
          <cell r="G589"/>
          <cell r="H589">
            <v>18678214.690000001</v>
          </cell>
          <cell r="I589"/>
          <cell r="J589">
            <v>-165701.77999999997</v>
          </cell>
          <cell r="K589"/>
          <cell r="L589">
            <v>18512512.91</v>
          </cell>
          <cell r="M589"/>
          <cell r="N589">
            <v>-168902.88999999998</v>
          </cell>
          <cell r="O589"/>
          <cell r="P589">
            <v>18343610.02</v>
          </cell>
          <cell r="Q589"/>
          <cell r="R589">
            <v>6580434</v>
          </cell>
          <cell r="S589"/>
          <cell r="T589">
            <v>1.8767060232874302</v>
          </cell>
          <cell r="U589"/>
          <cell r="V589">
            <v>348980</v>
          </cell>
          <cell r="W589"/>
          <cell r="X589">
            <v>-165701.77999999997</v>
          </cell>
          <cell r="Y589"/>
          <cell r="Z589">
            <v>-30</v>
          </cell>
          <cell r="AA589"/>
          <cell r="AB589">
            <v>-49710.533999999992</v>
          </cell>
          <cell r="AC589"/>
          <cell r="AD589">
            <v>6714001.6859999998</v>
          </cell>
          <cell r="AE589"/>
          <cell r="AF589">
            <v>1.8767060232874302</v>
          </cell>
          <cell r="AG589"/>
          <cell r="AH589">
            <v>345841</v>
          </cell>
          <cell r="AI589"/>
          <cell r="AJ589">
            <v>-168902.88999999998</v>
          </cell>
          <cell r="AK589"/>
          <cell r="AL589">
            <v>-30</v>
          </cell>
          <cell r="AM589"/>
          <cell r="AN589">
            <v>-50670.866999999991</v>
          </cell>
          <cell r="AO589"/>
          <cell r="AP589">
            <v>6840268.9290000005</v>
          </cell>
        </row>
        <row r="590">
          <cell r="A590" t="str">
            <v>36920Washington</v>
          </cell>
          <cell r="B590" t="str">
            <v>Washington</v>
          </cell>
          <cell r="C590" t="str">
            <v>Washington</v>
          </cell>
          <cell r="D590">
            <v>369.2</v>
          </cell>
          <cell r="E590">
            <v>369.2</v>
          </cell>
          <cell r="F590" t="str">
            <v>Underground Services</v>
          </cell>
          <cell r="G590"/>
          <cell r="H590">
            <v>32674705.210000001</v>
          </cell>
          <cell r="I590"/>
          <cell r="J590">
            <v>-34362.89</v>
          </cell>
          <cell r="K590"/>
          <cell r="L590">
            <v>32640342.32</v>
          </cell>
          <cell r="M590"/>
          <cell r="N590">
            <v>-38965.840000000004</v>
          </cell>
          <cell r="O590"/>
          <cell r="P590">
            <v>32601376.48</v>
          </cell>
          <cell r="Q590"/>
          <cell r="R590">
            <v>12996138</v>
          </cell>
          <cell r="S590"/>
          <cell r="T590">
            <v>2.1378843537414776</v>
          </cell>
          <cell r="U590"/>
          <cell r="V590">
            <v>698180</v>
          </cell>
          <cell r="W590"/>
          <cell r="X590">
            <v>-34362.89</v>
          </cell>
          <cell r="Y590"/>
          <cell r="Z590">
            <v>-50</v>
          </cell>
          <cell r="AA590"/>
          <cell r="AB590">
            <v>-17181.445</v>
          </cell>
          <cell r="AC590"/>
          <cell r="AD590">
            <v>13642773.664999999</v>
          </cell>
          <cell r="AE590"/>
          <cell r="AF590">
            <v>2.1378843537414776</v>
          </cell>
          <cell r="AG590"/>
          <cell r="AH590">
            <v>697396</v>
          </cell>
          <cell r="AI590"/>
          <cell r="AJ590">
            <v>-38965.840000000004</v>
          </cell>
          <cell r="AK590"/>
          <cell r="AL590">
            <v>-50</v>
          </cell>
          <cell r="AM590"/>
          <cell r="AN590">
            <v>-19482.920000000002</v>
          </cell>
          <cell r="AO590"/>
          <cell r="AP590">
            <v>14281720.904999999</v>
          </cell>
        </row>
        <row r="591">
          <cell r="A591" t="str">
            <v>37000Washington</v>
          </cell>
          <cell r="B591" t="str">
            <v>Washington</v>
          </cell>
          <cell r="C591" t="str">
            <v>Washington</v>
          </cell>
          <cell r="D591">
            <v>370</v>
          </cell>
          <cell r="E591">
            <v>370</v>
          </cell>
          <cell r="F591" t="str">
            <v>Meters</v>
          </cell>
          <cell r="G591"/>
          <cell r="H591">
            <v>11342266.380000001</v>
          </cell>
          <cell r="I591"/>
          <cell r="J591">
            <v>-614948.73</v>
          </cell>
          <cell r="K591"/>
          <cell r="L591">
            <v>10727317.65</v>
          </cell>
          <cell r="M591"/>
          <cell r="N591">
            <v>-144580.13999999993</v>
          </cell>
          <cell r="O591"/>
          <cell r="P591">
            <v>10582737.51</v>
          </cell>
          <cell r="Q591"/>
          <cell r="R591">
            <v>2163232</v>
          </cell>
          <cell r="S591"/>
          <cell r="T591">
            <v>3.6380750715264574</v>
          </cell>
          <cell r="U591"/>
          <cell r="V591">
            <v>401454</v>
          </cell>
          <cell r="W591"/>
          <cell r="X591">
            <v>-614948.73</v>
          </cell>
          <cell r="Y591"/>
          <cell r="Z591">
            <v>-1</v>
          </cell>
          <cell r="AA591"/>
          <cell r="AB591">
            <v>-6149.4872999999998</v>
          </cell>
          <cell r="AC591"/>
          <cell r="AD591">
            <v>1943587.7827000001</v>
          </cell>
          <cell r="AE591"/>
          <cell r="AF591">
            <v>3.6380750715264574</v>
          </cell>
          <cell r="AG591"/>
          <cell r="AH591">
            <v>387638</v>
          </cell>
          <cell r="AI591"/>
          <cell r="AJ591">
            <v>-144580.13999999993</v>
          </cell>
          <cell r="AK591"/>
          <cell r="AL591">
            <v>-1</v>
          </cell>
          <cell r="AM591"/>
          <cell r="AN591">
            <v>-1445.8013999999994</v>
          </cell>
          <cell r="AO591"/>
          <cell r="AP591">
            <v>2185199.8413</v>
          </cell>
        </row>
        <row r="592">
          <cell r="A592" t="str">
            <v>37100Washington</v>
          </cell>
          <cell r="B592" t="str">
            <v>Washington</v>
          </cell>
          <cell r="C592" t="str">
            <v>Washington</v>
          </cell>
          <cell r="D592">
            <v>371</v>
          </cell>
          <cell r="E592">
            <v>371</v>
          </cell>
          <cell r="F592" t="str">
            <v>Installations on Customer Premises</v>
          </cell>
          <cell r="G592"/>
          <cell r="H592">
            <v>521367.77</v>
          </cell>
          <cell r="I592"/>
          <cell r="J592">
            <v>-24219.030000000006</v>
          </cell>
          <cell r="K592"/>
          <cell r="L592">
            <v>497148.74</v>
          </cell>
          <cell r="M592"/>
          <cell r="N592">
            <v>-23583.059999999998</v>
          </cell>
          <cell r="O592"/>
          <cell r="P592">
            <v>473565.68</v>
          </cell>
          <cell r="Q592"/>
          <cell r="R592">
            <v>357882</v>
          </cell>
          <cell r="S592"/>
          <cell r="T592">
            <v>4.799905454765085</v>
          </cell>
          <cell r="U592"/>
          <cell r="V592">
            <v>24444</v>
          </cell>
          <cell r="W592"/>
          <cell r="X592">
            <v>-24219.030000000006</v>
          </cell>
          <cell r="Y592"/>
          <cell r="Z592">
            <v>-25</v>
          </cell>
          <cell r="AA592"/>
          <cell r="AB592">
            <v>-6054.7575000000015</v>
          </cell>
          <cell r="AC592"/>
          <cell r="AD592">
            <v>352052.21249999997</v>
          </cell>
          <cell r="AE592"/>
          <cell r="AF592">
            <v>4.799905454765085</v>
          </cell>
          <cell r="AG592"/>
          <cell r="AH592">
            <v>23297</v>
          </cell>
          <cell r="AI592"/>
          <cell r="AJ592">
            <v>-23583.059999999998</v>
          </cell>
          <cell r="AK592"/>
          <cell r="AL592">
            <v>-25</v>
          </cell>
          <cell r="AM592"/>
          <cell r="AN592">
            <v>-5895.7650000000003</v>
          </cell>
          <cell r="AO592"/>
          <cell r="AP592">
            <v>345870.38749999995</v>
          </cell>
        </row>
        <row r="593">
          <cell r="A593" t="str">
            <v>37300Washington</v>
          </cell>
          <cell r="B593" t="str">
            <v>Washington</v>
          </cell>
          <cell r="C593" t="str">
            <v>Washington</v>
          </cell>
          <cell r="D593">
            <v>373</v>
          </cell>
          <cell r="E593">
            <v>373</v>
          </cell>
          <cell r="F593" t="str">
            <v>Street Lighting and Signal Systems</v>
          </cell>
          <cell r="G593"/>
          <cell r="H593">
            <v>3992505.5</v>
          </cell>
          <cell r="I593"/>
          <cell r="J593">
            <v>-54002.430000000008</v>
          </cell>
          <cell r="K593"/>
          <cell r="L593">
            <v>3938503.07</v>
          </cell>
          <cell r="M593"/>
          <cell r="N593">
            <v>-54916.760000000017</v>
          </cell>
          <cell r="O593"/>
          <cell r="P593">
            <v>3883586.3099999996</v>
          </cell>
          <cell r="Q593"/>
          <cell r="R593">
            <v>1745097</v>
          </cell>
          <cell r="S593"/>
          <cell r="T593">
            <v>3.0555198447317591</v>
          </cell>
          <cell r="U593"/>
          <cell r="V593">
            <v>121167</v>
          </cell>
          <cell r="W593"/>
          <cell r="X593">
            <v>-54002.430000000008</v>
          </cell>
          <cell r="Y593"/>
          <cell r="Z593">
            <v>-30</v>
          </cell>
          <cell r="AA593"/>
          <cell r="AB593">
            <v>-16200.729000000001</v>
          </cell>
          <cell r="AC593"/>
          <cell r="AD593">
            <v>1796060.841</v>
          </cell>
          <cell r="AE593"/>
          <cell r="AF593">
            <v>3.0555198447317591</v>
          </cell>
          <cell r="AG593"/>
          <cell r="AH593">
            <v>119503</v>
          </cell>
          <cell r="AI593"/>
          <cell r="AJ593">
            <v>-54916.760000000017</v>
          </cell>
          <cell r="AK593"/>
          <cell r="AL593">
            <v>-30</v>
          </cell>
          <cell r="AM593"/>
          <cell r="AN593">
            <v>-16475.028000000006</v>
          </cell>
          <cell r="AO593"/>
          <cell r="AP593">
            <v>1844172.0530000001</v>
          </cell>
        </row>
        <row r="594">
          <cell r="A594"/>
          <cell r="B594"/>
          <cell r="C594"/>
          <cell r="D594"/>
          <cell r="E594"/>
          <cell r="F594" t="str">
            <v>TOTAL WASHINGTON - DISTRIBUTION</v>
          </cell>
          <cell r="G594"/>
          <cell r="H594">
            <v>404227933.06999993</v>
          </cell>
          <cell r="I594"/>
          <cell r="J594">
            <v>-3638728.5099999993</v>
          </cell>
          <cell r="K594"/>
          <cell r="L594">
            <v>400589204.56</v>
          </cell>
          <cell r="M594"/>
          <cell r="N594">
            <v>-3267145.2000000007</v>
          </cell>
          <cell r="O594"/>
          <cell r="P594">
            <v>397322059.35999995</v>
          </cell>
          <cell r="Q594"/>
          <cell r="R594">
            <v>178370996</v>
          </cell>
          <cell r="S594"/>
          <cell r="T594"/>
          <cell r="U594"/>
          <cell r="V594">
            <v>11778309</v>
          </cell>
          <cell r="W594"/>
          <cell r="X594">
            <v>-3638728.5099999993</v>
          </cell>
          <cell r="Y594"/>
          <cell r="Z594"/>
          <cell r="AA594"/>
          <cell r="AB594">
            <v>-1381942.2382999999</v>
          </cell>
          <cell r="AC594"/>
          <cell r="AD594">
            <v>185128634.25170001</v>
          </cell>
          <cell r="AE594"/>
          <cell r="AF594"/>
          <cell r="AG594"/>
          <cell r="AH594">
            <v>11672731</v>
          </cell>
          <cell r="AI594"/>
          <cell r="AJ594">
            <v>-3267145.2000000007</v>
          </cell>
          <cell r="AK594"/>
          <cell r="AL594"/>
          <cell r="AM594"/>
          <cell r="AN594">
            <v>-1421827.2083999997</v>
          </cell>
          <cell r="AO594"/>
          <cell r="AP594">
            <v>192112392.84329998</v>
          </cell>
        </row>
        <row r="595">
          <cell r="A595"/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Y595"/>
          <cell r="Z595"/>
          <cell r="AA595"/>
          <cell r="AB595"/>
          <cell r="AC595"/>
          <cell r="AD595"/>
          <cell r="AE595"/>
          <cell r="AF595"/>
          <cell r="AG595"/>
          <cell r="AH595"/>
          <cell r="AI595"/>
          <cell r="AJ595"/>
          <cell r="AK595"/>
          <cell r="AL595"/>
          <cell r="AM595"/>
          <cell r="AN595"/>
          <cell r="AO595"/>
          <cell r="AP595"/>
        </row>
        <row r="596">
          <cell r="A596"/>
          <cell r="B596"/>
          <cell r="C596"/>
          <cell r="D596"/>
          <cell r="E596"/>
          <cell r="F596" t="str">
            <v>WYOMING -  DISTRIBUTION</v>
          </cell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Y596"/>
          <cell r="Z596"/>
          <cell r="AA596"/>
          <cell r="AB596"/>
          <cell r="AC596"/>
          <cell r="AD596"/>
          <cell r="AE596"/>
          <cell r="AF596"/>
          <cell r="AG596"/>
          <cell r="AH596"/>
          <cell r="AI596"/>
          <cell r="AJ596"/>
          <cell r="AK596"/>
          <cell r="AL596"/>
          <cell r="AM596"/>
          <cell r="AN596"/>
          <cell r="AO596"/>
          <cell r="AP596"/>
        </row>
        <row r="597">
          <cell r="A597" t="str">
            <v>36020Wyoming</v>
          </cell>
          <cell r="B597" t="str">
            <v>Wyoming</v>
          </cell>
          <cell r="C597" t="str">
            <v>Wyoming</v>
          </cell>
          <cell r="D597">
            <v>360.2</v>
          </cell>
          <cell r="E597">
            <v>360.2</v>
          </cell>
          <cell r="F597" t="str">
            <v>Rights-of-Way</v>
          </cell>
          <cell r="G597"/>
          <cell r="H597">
            <v>4393309.88</v>
          </cell>
          <cell r="I597"/>
          <cell r="J597">
            <v>-15474.660000000002</v>
          </cell>
          <cell r="K597"/>
          <cell r="L597">
            <v>4377835.22</v>
          </cell>
          <cell r="M597"/>
          <cell r="N597">
            <v>-17346.480000000003</v>
          </cell>
          <cell r="O597"/>
          <cell r="P597">
            <v>4360488.7399999993</v>
          </cell>
          <cell r="Q597"/>
          <cell r="R597">
            <v>1686196</v>
          </cell>
          <cell r="S597"/>
          <cell r="T597">
            <v>1.6722311182766663</v>
          </cell>
          <cell r="U597"/>
          <cell r="V597">
            <v>73337</v>
          </cell>
          <cell r="W597"/>
          <cell r="X597">
            <v>-15474.660000000002</v>
          </cell>
          <cell r="Y597"/>
          <cell r="Z597">
            <v>0</v>
          </cell>
          <cell r="AA597"/>
          <cell r="AB597">
            <v>0</v>
          </cell>
          <cell r="AC597"/>
          <cell r="AD597">
            <v>1744058.34</v>
          </cell>
          <cell r="AE597"/>
          <cell r="AF597">
            <v>1.6722311182766663</v>
          </cell>
          <cell r="AG597"/>
          <cell r="AH597">
            <v>73062</v>
          </cell>
          <cell r="AI597"/>
          <cell r="AJ597">
            <v>-17346.480000000003</v>
          </cell>
          <cell r="AK597"/>
          <cell r="AL597">
            <v>0</v>
          </cell>
          <cell r="AM597"/>
          <cell r="AN597">
            <v>0</v>
          </cell>
          <cell r="AO597"/>
          <cell r="AP597">
            <v>1799773.86</v>
          </cell>
        </row>
        <row r="598">
          <cell r="A598" t="str">
            <v>36100Wyoming</v>
          </cell>
          <cell r="B598" t="str">
            <v>Wyoming</v>
          </cell>
          <cell r="C598" t="str">
            <v>Wyoming</v>
          </cell>
          <cell r="D598">
            <v>361</v>
          </cell>
          <cell r="E598">
            <v>361</v>
          </cell>
          <cell r="F598" t="str">
            <v>Structures and Improvements</v>
          </cell>
          <cell r="G598"/>
          <cell r="H598">
            <v>9446272.8200000003</v>
          </cell>
          <cell r="I598"/>
          <cell r="J598">
            <v>-30743.430000000008</v>
          </cell>
          <cell r="K598"/>
          <cell r="L598">
            <v>9415529.3900000006</v>
          </cell>
          <cell r="M598"/>
          <cell r="N598">
            <v>-32454.49</v>
          </cell>
          <cell r="O598"/>
          <cell r="P598">
            <v>9383074.9000000004</v>
          </cell>
          <cell r="Q598"/>
          <cell r="R598">
            <v>2465434</v>
          </cell>
          <cell r="S598"/>
          <cell r="T598">
            <v>1.5840078355910032</v>
          </cell>
          <cell r="U598"/>
          <cell r="V598">
            <v>149386</v>
          </cell>
          <cell r="W598"/>
          <cell r="X598">
            <v>-30743.430000000008</v>
          </cell>
          <cell r="Y598"/>
          <cell r="Z598">
            <v>-10</v>
          </cell>
          <cell r="AA598"/>
          <cell r="AB598">
            <v>-3074.3430000000003</v>
          </cell>
          <cell r="AC598"/>
          <cell r="AD598">
            <v>2581002.227</v>
          </cell>
          <cell r="AE598"/>
          <cell r="AF598">
            <v>1.5840078355910032</v>
          </cell>
          <cell r="AG598"/>
          <cell r="AH598">
            <v>148886</v>
          </cell>
          <cell r="AI598"/>
          <cell r="AJ598">
            <v>-32454.49</v>
          </cell>
          <cell r="AK598"/>
          <cell r="AL598">
            <v>-10</v>
          </cell>
          <cell r="AM598"/>
          <cell r="AN598">
            <v>-3245.4490000000001</v>
          </cell>
          <cell r="AO598"/>
          <cell r="AP598">
            <v>2694188.2879999997</v>
          </cell>
        </row>
        <row r="599">
          <cell r="A599" t="str">
            <v>36200Wyoming</v>
          </cell>
          <cell r="B599" t="str">
            <v>Wyoming</v>
          </cell>
          <cell r="C599" t="str">
            <v>Wyoming</v>
          </cell>
          <cell r="D599">
            <v>362</v>
          </cell>
          <cell r="E599">
            <v>362</v>
          </cell>
          <cell r="F599" t="str">
            <v>Station Equipment</v>
          </cell>
          <cell r="G599"/>
          <cell r="H599">
            <v>121468248.25</v>
          </cell>
          <cell r="I599"/>
          <cell r="J599">
            <v>-986698.88000000012</v>
          </cell>
          <cell r="K599"/>
          <cell r="L599">
            <v>120481549.37</v>
          </cell>
          <cell r="M599"/>
          <cell r="N599">
            <v>-1005782.8599999999</v>
          </cell>
          <cell r="O599"/>
          <cell r="P599">
            <v>119475766.51000001</v>
          </cell>
          <cell r="Q599"/>
          <cell r="R599">
            <v>32709024</v>
          </cell>
          <cell r="S599"/>
          <cell r="T599">
            <v>2.0580779966074889</v>
          </cell>
          <cell r="U599"/>
          <cell r="V599">
            <v>2489758</v>
          </cell>
          <cell r="W599"/>
          <cell r="X599">
            <v>-986698.88000000012</v>
          </cell>
          <cell r="Y599"/>
          <cell r="Z599">
            <v>-10</v>
          </cell>
          <cell r="AA599"/>
          <cell r="AB599">
            <v>-98669.888000000006</v>
          </cell>
          <cell r="AC599"/>
          <cell r="AD599">
            <v>34113413.232000001</v>
          </cell>
          <cell r="AE599"/>
          <cell r="AF599">
            <v>2.0580779966074889</v>
          </cell>
          <cell r="AG599"/>
          <cell r="AH599">
            <v>2469254</v>
          </cell>
          <cell r="AI599"/>
          <cell r="AJ599">
            <v>-1005782.8599999999</v>
          </cell>
          <cell r="AK599"/>
          <cell r="AL599">
            <v>-10</v>
          </cell>
          <cell r="AM599"/>
          <cell r="AN599">
            <v>-100578.28599999998</v>
          </cell>
          <cell r="AO599"/>
          <cell r="AP599">
            <v>35476306.086000003</v>
          </cell>
        </row>
        <row r="600">
          <cell r="A600" t="str">
            <v>36270Wyoming</v>
          </cell>
          <cell r="B600" t="str">
            <v>Wyoming</v>
          </cell>
          <cell r="C600" t="str">
            <v>Wyoming</v>
          </cell>
          <cell r="D600">
            <v>362.7</v>
          </cell>
          <cell r="E600">
            <v>362.7</v>
          </cell>
          <cell r="F600" t="str">
            <v>Supervisory Equipment</v>
          </cell>
          <cell r="G600"/>
          <cell r="H600">
            <v>2032169.02</v>
          </cell>
          <cell r="I600"/>
          <cell r="J600">
            <v>-350733.2</v>
          </cell>
          <cell r="K600"/>
          <cell r="L600">
            <v>1681435.82</v>
          </cell>
          <cell r="M600"/>
          <cell r="N600">
            <v>-299652.09999999998</v>
          </cell>
          <cell r="O600"/>
          <cell r="P600">
            <v>1381783.7200000002</v>
          </cell>
          <cell r="Q600"/>
          <cell r="R600">
            <v>1760819</v>
          </cell>
          <cell r="S600"/>
          <cell r="T600">
            <v>3.9900483561010271</v>
          </cell>
          <cell r="U600"/>
          <cell r="V600">
            <v>74087</v>
          </cell>
          <cell r="W600"/>
          <cell r="X600">
            <v>-350733.2</v>
          </cell>
          <cell r="Y600"/>
          <cell r="Z600">
            <v>0</v>
          </cell>
          <cell r="AA600"/>
          <cell r="AB600">
            <v>0</v>
          </cell>
          <cell r="AC600"/>
          <cell r="AD600">
            <v>1484172.8</v>
          </cell>
          <cell r="AE600"/>
          <cell r="AF600">
            <v>3.9900483561010271</v>
          </cell>
          <cell r="AG600"/>
          <cell r="AH600">
            <v>61112</v>
          </cell>
          <cell r="AI600"/>
          <cell r="AJ600">
            <v>-299652.09999999998</v>
          </cell>
          <cell r="AK600"/>
          <cell r="AL600">
            <v>0</v>
          </cell>
          <cell r="AM600"/>
          <cell r="AN600">
            <v>0</v>
          </cell>
          <cell r="AO600"/>
          <cell r="AP600">
            <v>1245632.7000000002</v>
          </cell>
        </row>
        <row r="601">
          <cell r="A601" t="str">
            <v>36400Wyoming</v>
          </cell>
          <cell r="B601" t="str">
            <v>Wyoming</v>
          </cell>
          <cell r="C601" t="str">
            <v>Wyoming</v>
          </cell>
          <cell r="D601">
            <v>364</v>
          </cell>
          <cell r="E601">
            <v>364</v>
          </cell>
          <cell r="F601" t="str">
            <v>Poles, Towers and Fixtures</v>
          </cell>
          <cell r="G601"/>
          <cell r="H601">
            <v>120934818.95999999</v>
          </cell>
          <cell r="I601"/>
          <cell r="J601">
            <v>-1155195.9300000004</v>
          </cell>
          <cell r="K601"/>
          <cell r="L601">
            <v>119779623.02999999</v>
          </cell>
          <cell r="M601"/>
          <cell r="N601">
            <v>-1178630.3</v>
          </cell>
          <cell r="O601"/>
          <cell r="P601">
            <v>118600992.72999999</v>
          </cell>
          <cell r="Q601"/>
          <cell r="R601">
            <v>59449242</v>
          </cell>
          <cell r="S601"/>
          <cell r="T601">
            <v>3.9511393160013975</v>
          </cell>
          <cell r="U601"/>
          <cell r="V601">
            <v>4755481</v>
          </cell>
          <cell r="W601"/>
          <cell r="X601">
            <v>-1155195.9300000004</v>
          </cell>
          <cell r="Y601"/>
          <cell r="Z601">
            <v>-100</v>
          </cell>
          <cell r="AA601"/>
          <cell r="AB601">
            <v>-1155195.9300000004</v>
          </cell>
          <cell r="AC601"/>
          <cell r="AD601">
            <v>61894331.140000001</v>
          </cell>
          <cell r="AE601"/>
          <cell r="AF601">
            <v>3.9511393160013975</v>
          </cell>
          <cell r="AG601"/>
          <cell r="AH601">
            <v>4709375</v>
          </cell>
          <cell r="AI601"/>
          <cell r="AJ601">
            <v>-1178630.3</v>
          </cell>
          <cell r="AK601"/>
          <cell r="AL601">
            <v>-100</v>
          </cell>
          <cell r="AM601"/>
          <cell r="AN601">
            <v>-1178630.3</v>
          </cell>
          <cell r="AO601"/>
          <cell r="AP601">
            <v>64246445.540000007</v>
          </cell>
        </row>
        <row r="602">
          <cell r="A602" t="str">
            <v>36500Wyoming</v>
          </cell>
          <cell r="B602" t="str">
            <v>Wyoming</v>
          </cell>
          <cell r="C602" t="str">
            <v>Wyoming</v>
          </cell>
          <cell r="D602">
            <v>365</v>
          </cell>
          <cell r="E602">
            <v>365</v>
          </cell>
          <cell r="F602" t="str">
            <v>Overhead Conductors and Devices</v>
          </cell>
          <cell r="G602"/>
          <cell r="H602">
            <v>95210832.609999999</v>
          </cell>
          <cell r="I602"/>
          <cell r="J602">
            <v>-937630.82999999973</v>
          </cell>
          <cell r="K602"/>
          <cell r="L602">
            <v>94273201.780000001</v>
          </cell>
          <cell r="M602"/>
          <cell r="N602">
            <v>-945725.05999999994</v>
          </cell>
          <cell r="O602"/>
          <cell r="P602">
            <v>93327476.719999999</v>
          </cell>
          <cell r="Q602"/>
          <cell r="R602">
            <v>33637149</v>
          </cell>
          <cell r="S602"/>
          <cell r="T602">
            <v>3.0123730702415088</v>
          </cell>
          <cell r="U602"/>
          <cell r="V602">
            <v>2853983</v>
          </cell>
          <cell r="W602"/>
          <cell r="X602">
            <v>-937630.82999999973</v>
          </cell>
          <cell r="Y602"/>
          <cell r="Z602">
            <v>-40</v>
          </cell>
          <cell r="AA602"/>
          <cell r="AB602">
            <v>-375052.33199999988</v>
          </cell>
          <cell r="AC602"/>
          <cell r="AD602">
            <v>35178448.838</v>
          </cell>
          <cell r="AE602"/>
          <cell r="AF602">
            <v>3.0123730702415088</v>
          </cell>
          <cell r="AG602"/>
          <cell r="AH602">
            <v>2825616</v>
          </cell>
          <cell r="AI602"/>
          <cell r="AJ602">
            <v>-945725.05999999994</v>
          </cell>
          <cell r="AK602"/>
          <cell r="AL602">
            <v>-40</v>
          </cell>
          <cell r="AM602"/>
          <cell r="AN602">
            <v>-378290.02399999998</v>
          </cell>
          <cell r="AO602"/>
          <cell r="AP602">
            <v>36680049.754000001</v>
          </cell>
        </row>
        <row r="603">
          <cell r="A603" t="str">
            <v>36600Wyoming</v>
          </cell>
          <cell r="B603" t="str">
            <v>Wyoming</v>
          </cell>
          <cell r="C603" t="str">
            <v>Wyoming</v>
          </cell>
          <cell r="D603">
            <v>366</v>
          </cell>
          <cell r="E603">
            <v>366</v>
          </cell>
          <cell r="F603" t="str">
            <v>Underground Conduit</v>
          </cell>
          <cell r="G603"/>
          <cell r="H603">
            <v>18647610.800000001</v>
          </cell>
          <cell r="I603"/>
          <cell r="J603">
            <v>-96438.890000000014</v>
          </cell>
          <cell r="K603"/>
          <cell r="L603">
            <v>18551171.91</v>
          </cell>
          <cell r="M603"/>
          <cell r="N603">
            <v>-105973.26</v>
          </cell>
          <cell r="O603"/>
          <cell r="P603">
            <v>18445198.649999999</v>
          </cell>
          <cell r="Q603"/>
          <cell r="R603">
            <v>8096804</v>
          </cell>
          <cell r="S603"/>
          <cell r="T603">
            <v>2.6077778880216163</v>
          </cell>
          <cell r="U603"/>
          <cell r="V603">
            <v>485031</v>
          </cell>
          <cell r="W603"/>
          <cell r="X603">
            <v>-96438.890000000014</v>
          </cell>
          <cell r="Y603"/>
          <cell r="Z603">
            <v>-40</v>
          </cell>
          <cell r="AA603"/>
          <cell r="AB603">
            <v>-38575.556000000004</v>
          </cell>
          <cell r="AC603"/>
          <cell r="AD603">
            <v>8446820.5539999995</v>
          </cell>
          <cell r="AE603"/>
          <cell r="AF603">
            <v>2.6077778880216163</v>
          </cell>
          <cell r="AG603"/>
          <cell r="AH603">
            <v>482392</v>
          </cell>
          <cell r="AI603"/>
          <cell r="AJ603">
            <v>-105973.26</v>
          </cell>
          <cell r="AK603"/>
          <cell r="AL603">
            <v>-40</v>
          </cell>
          <cell r="AM603"/>
          <cell r="AN603">
            <v>-42389.303999999996</v>
          </cell>
          <cell r="AO603"/>
          <cell r="AP603">
            <v>8780849.9900000002</v>
          </cell>
        </row>
        <row r="604">
          <cell r="A604" t="str">
            <v>36700Wyoming</v>
          </cell>
          <cell r="B604" t="str">
            <v>Wyoming</v>
          </cell>
          <cell r="C604" t="str">
            <v>Wyoming</v>
          </cell>
          <cell r="D604">
            <v>367</v>
          </cell>
          <cell r="E604">
            <v>367</v>
          </cell>
          <cell r="F604" t="str">
            <v>Underground Conductors and Devices</v>
          </cell>
          <cell r="G604"/>
          <cell r="H604">
            <v>49408746.520000003</v>
          </cell>
          <cell r="I604"/>
          <cell r="J604">
            <v>-281602.68</v>
          </cell>
          <cell r="K604"/>
          <cell r="L604">
            <v>49127143.840000004</v>
          </cell>
          <cell r="M604"/>
          <cell r="N604">
            <v>-317592.45999999996</v>
          </cell>
          <cell r="O604"/>
          <cell r="P604">
            <v>48809551.380000003</v>
          </cell>
          <cell r="Q604"/>
          <cell r="R604">
            <v>25641228</v>
          </cell>
          <cell r="S604"/>
          <cell r="T604">
            <v>2.4422863965609589</v>
          </cell>
          <cell r="U604"/>
          <cell r="V604">
            <v>1203264</v>
          </cell>
          <cell r="W604"/>
          <cell r="X604">
            <v>-281602.68</v>
          </cell>
          <cell r="Y604"/>
          <cell r="Z604">
            <v>-35</v>
          </cell>
          <cell r="AA604"/>
          <cell r="AB604">
            <v>-98560.937999999995</v>
          </cell>
          <cell r="AC604"/>
          <cell r="AD604">
            <v>26464328.381999999</v>
          </cell>
          <cell r="AE604"/>
          <cell r="AF604">
            <v>2.4422863965609589</v>
          </cell>
          <cell r="AG604"/>
          <cell r="AH604">
            <v>1195947</v>
          </cell>
          <cell r="AI604"/>
          <cell r="AJ604">
            <v>-317592.45999999996</v>
          </cell>
          <cell r="AK604"/>
          <cell r="AL604">
            <v>-35</v>
          </cell>
          <cell r="AM604"/>
          <cell r="AN604">
            <v>-111157.36099999998</v>
          </cell>
          <cell r="AO604"/>
          <cell r="AP604">
            <v>27231525.560999997</v>
          </cell>
        </row>
        <row r="605">
          <cell r="A605" t="str">
            <v>36800Wyoming</v>
          </cell>
          <cell r="B605" t="str">
            <v>Wyoming</v>
          </cell>
          <cell r="C605" t="str">
            <v>Wyoming</v>
          </cell>
          <cell r="D605">
            <v>368</v>
          </cell>
          <cell r="E605">
            <v>368</v>
          </cell>
          <cell r="F605" t="str">
            <v>Line Transformers</v>
          </cell>
          <cell r="G605"/>
          <cell r="H605">
            <v>97151040.079999998</v>
          </cell>
          <cell r="I605"/>
          <cell r="J605">
            <v>-1357695.4799999997</v>
          </cell>
          <cell r="K605"/>
          <cell r="L605">
            <v>95793344.599999994</v>
          </cell>
          <cell r="M605"/>
          <cell r="N605">
            <v>-1382238.4199999997</v>
          </cell>
          <cell r="O605"/>
          <cell r="P605">
            <v>94411106.179999992</v>
          </cell>
          <cell r="Q605"/>
          <cell r="R605">
            <v>35782488</v>
          </cell>
          <cell r="S605"/>
          <cell r="T605">
            <v>2.8853911376151422</v>
          </cell>
          <cell r="U605"/>
          <cell r="V605">
            <v>2783600</v>
          </cell>
          <cell r="W605"/>
          <cell r="X605">
            <v>-1357695.4799999997</v>
          </cell>
          <cell r="Y605"/>
          <cell r="Z605">
            <v>-25</v>
          </cell>
          <cell r="AA605"/>
          <cell r="AB605">
            <v>-339423.86999999994</v>
          </cell>
          <cell r="AC605"/>
          <cell r="AD605">
            <v>36868968.650000006</v>
          </cell>
          <cell r="AE605"/>
          <cell r="AF605">
            <v>2.8853911376151422</v>
          </cell>
          <cell r="AG605"/>
          <cell r="AH605">
            <v>2744071</v>
          </cell>
          <cell r="AI605"/>
          <cell r="AJ605">
            <v>-1382238.4199999997</v>
          </cell>
          <cell r="AK605"/>
          <cell r="AL605">
            <v>-25</v>
          </cell>
          <cell r="AM605"/>
          <cell r="AN605">
            <v>-345559.60499999992</v>
          </cell>
          <cell r="AO605"/>
          <cell r="AP605">
            <v>37885241.625000007</v>
          </cell>
        </row>
        <row r="606">
          <cell r="A606" t="str">
            <v>36910Wyoming</v>
          </cell>
          <cell r="B606" t="str">
            <v>Wyoming</v>
          </cell>
          <cell r="C606" t="str">
            <v>Wyoming</v>
          </cell>
          <cell r="D606">
            <v>369.1</v>
          </cell>
          <cell r="E606">
            <v>369.1</v>
          </cell>
          <cell r="F606" t="str">
            <v>Overhead Services</v>
          </cell>
          <cell r="G606"/>
          <cell r="H606">
            <v>16139463.57</v>
          </cell>
          <cell r="I606"/>
          <cell r="J606">
            <v>-98366.030000000013</v>
          </cell>
          <cell r="K606"/>
          <cell r="L606">
            <v>16041097.540000001</v>
          </cell>
          <cell r="M606"/>
          <cell r="N606">
            <v>-101101.48999999999</v>
          </cell>
          <cell r="O606"/>
          <cell r="P606">
            <v>15939996.050000001</v>
          </cell>
          <cell r="Q606"/>
          <cell r="R606">
            <v>4819984</v>
          </cell>
          <cell r="S606"/>
          <cell r="T606">
            <v>1.8767060232874302</v>
          </cell>
          <cell r="U606"/>
          <cell r="V606">
            <v>301967</v>
          </cell>
          <cell r="W606"/>
          <cell r="X606">
            <v>-98366.030000000013</v>
          </cell>
          <cell r="Y606"/>
          <cell r="Z606">
            <v>-25</v>
          </cell>
          <cell r="AA606"/>
          <cell r="AB606">
            <v>-24591.507500000003</v>
          </cell>
          <cell r="AC606"/>
          <cell r="AD606">
            <v>4998993.4624999994</v>
          </cell>
          <cell r="AE606"/>
          <cell r="AF606">
            <v>1.8767060232874302</v>
          </cell>
          <cell r="AG606"/>
          <cell r="AH606">
            <v>300096</v>
          </cell>
          <cell r="AI606"/>
          <cell r="AJ606">
            <v>-101101.48999999999</v>
          </cell>
          <cell r="AK606"/>
          <cell r="AL606">
            <v>-25</v>
          </cell>
          <cell r="AM606"/>
          <cell r="AN606">
            <v>-25275.372500000001</v>
          </cell>
          <cell r="AO606"/>
          <cell r="AP606">
            <v>5172712.5999999996</v>
          </cell>
        </row>
        <row r="607">
          <cell r="A607" t="str">
            <v>36920Wyoming</v>
          </cell>
          <cell r="B607" t="str">
            <v>Wyoming</v>
          </cell>
          <cell r="C607" t="str">
            <v>Wyoming</v>
          </cell>
          <cell r="D607">
            <v>369.2</v>
          </cell>
          <cell r="E607">
            <v>369.2</v>
          </cell>
          <cell r="F607" t="str">
            <v>Underground Services</v>
          </cell>
          <cell r="G607"/>
          <cell r="H607">
            <v>33312175.57</v>
          </cell>
          <cell r="I607"/>
          <cell r="J607">
            <v>-32431.019999999997</v>
          </cell>
          <cell r="K607"/>
          <cell r="L607">
            <v>33279744.550000001</v>
          </cell>
          <cell r="M607"/>
          <cell r="N607">
            <v>-43626.099999999984</v>
          </cell>
          <cell r="O607"/>
          <cell r="P607">
            <v>33236118.449999999</v>
          </cell>
          <cell r="Q607"/>
          <cell r="R607">
            <v>13433743</v>
          </cell>
          <cell r="S607"/>
          <cell r="T607">
            <v>2.1378843537414776</v>
          </cell>
          <cell r="U607"/>
          <cell r="V607">
            <v>711829</v>
          </cell>
          <cell r="W607"/>
          <cell r="X607">
            <v>-32431.019999999997</v>
          </cell>
          <cell r="Y607"/>
          <cell r="Z607">
            <v>-50</v>
          </cell>
          <cell r="AA607"/>
          <cell r="AB607">
            <v>-16215.509999999998</v>
          </cell>
          <cell r="AC607"/>
          <cell r="AD607">
            <v>14096925.470000001</v>
          </cell>
          <cell r="AE607"/>
          <cell r="AF607">
            <v>2.1378843537414776</v>
          </cell>
          <cell r="AG607"/>
          <cell r="AH607">
            <v>711016</v>
          </cell>
          <cell r="AI607"/>
          <cell r="AJ607">
            <v>-43626.099999999984</v>
          </cell>
          <cell r="AK607"/>
          <cell r="AL607">
            <v>-50</v>
          </cell>
          <cell r="AM607"/>
          <cell r="AN607">
            <v>-21813.049999999992</v>
          </cell>
          <cell r="AO607"/>
          <cell r="AP607">
            <v>14742502.32</v>
          </cell>
        </row>
        <row r="608">
          <cell r="A608" t="str">
            <v>37000Wyoming</v>
          </cell>
          <cell r="B608" t="str">
            <v>Wyoming</v>
          </cell>
          <cell r="C608" t="str">
            <v>Wyoming</v>
          </cell>
          <cell r="D608">
            <v>370</v>
          </cell>
          <cell r="E608">
            <v>370</v>
          </cell>
          <cell r="F608" t="str">
            <v>Meters</v>
          </cell>
          <cell r="G608"/>
          <cell r="H608">
            <v>14069838.99</v>
          </cell>
          <cell r="I608"/>
          <cell r="J608">
            <v>-209605.31999999998</v>
          </cell>
          <cell r="K608"/>
          <cell r="L608">
            <v>13860233.67</v>
          </cell>
          <cell r="M608"/>
          <cell r="N608">
            <v>-167392.81000000006</v>
          </cell>
          <cell r="O608"/>
          <cell r="P608">
            <v>13692840.859999999</v>
          </cell>
          <cell r="Q608"/>
          <cell r="R608">
            <v>2549887</v>
          </cell>
          <cell r="S608"/>
          <cell r="T608">
            <v>3.6380750715264574</v>
          </cell>
          <cell r="U608"/>
          <cell r="V608">
            <v>508059</v>
          </cell>
          <cell r="W608"/>
          <cell r="X608">
            <v>-209605.31999999998</v>
          </cell>
          <cell r="Y608"/>
          <cell r="Z608">
            <v>-2</v>
          </cell>
          <cell r="AA608"/>
          <cell r="AB608">
            <v>-4192.1063999999997</v>
          </cell>
          <cell r="AC608"/>
          <cell r="AD608">
            <v>2844148.5736000002</v>
          </cell>
          <cell r="AE608"/>
          <cell r="AF608">
            <v>3.6380750715264574</v>
          </cell>
          <cell r="AG608"/>
          <cell r="AH608">
            <v>501201</v>
          </cell>
          <cell r="AI608"/>
          <cell r="AJ608">
            <v>-167392.81000000006</v>
          </cell>
          <cell r="AK608"/>
          <cell r="AL608">
            <v>-2</v>
          </cell>
          <cell r="AM608"/>
          <cell r="AN608">
            <v>-3347.8562000000011</v>
          </cell>
          <cell r="AO608"/>
          <cell r="AP608">
            <v>3174608.9074000004</v>
          </cell>
        </row>
        <row r="609">
          <cell r="A609" t="str">
            <v>37100Wyoming</v>
          </cell>
          <cell r="B609" t="str">
            <v>Wyoming</v>
          </cell>
          <cell r="C609" t="str">
            <v>Wyoming</v>
          </cell>
          <cell r="D609">
            <v>371</v>
          </cell>
          <cell r="E609">
            <v>371</v>
          </cell>
          <cell r="F609" t="str">
            <v>Installations on Customer Premises</v>
          </cell>
          <cell r="G609"/>
          <cell r="H609">
            <v>931425.57</v>
          </cell>
          <cell r="I609"/>
          <cell r="J609">
            <v>-71258.12999999999</v>
          </cell>
          <cell r="K609"/>
          <cell r="L609">
            <v>860167.44</v>
          </cell>
          <cell r="M609"/>
          <cell r="N609">
            <v>-59568.689999999995</v>
          </cell>
          <cell r="O609"/>
          <cell r="P609">
            <v>800598.75</v>
          </cell>
          <cell r="Q609"/>
          <cell r="R609">
            <v>880834</v>
          </cell>
          <cell r="S609"/>
          <cell r="T609">
            <v>4.799905454765085</v>
          </cell>
          <cell r="U609"/>
          <cell r="V609">
            <v>42997</v>
          </cell>
          <cell r="W609"/>
          <cell r="X609">
            <v>-71258.12999999999</v>
          </cell>
          <cell r="Y609"/>
          <cell r="Z609">
            <v>-60</v>
          </cell>
          <cell r="AA609"/>
          <cell r="AB609">
            <v>-42754.877999999997</v>
          </cell>
          <cell r="AC609"/>
          <cell r="AD609">
            <v>809817.99199999997</v>
          </cell>
          <cell r="AE609"/>
          <cell r="AF609">
            <v>4.799905454765085</v>
          </cell>
          <cell r="AG609"/>
          <cell r="AH609">
            <v>39858</v>
          </cell>
          <cell r="AI609"/>
          <cell r="AJ609">
            <v>-59568.689999999995</v>
          </cell>
          <cell r="AK609"/>
          <cell r="AL609">
            <v>-60</v>
          </cell>
          <cell r="AM609"/>
          <cell r="AN609">
            <v>-35741.214</v>
          </cell>
          <cell r="AO609"/>
          <cell r="AP609">
            <v>754366.08799999999</v>
          </cell>
        </row>
        <row r="610">
          <cell r="A610" t="str">
            <v>37300Wyoming</v>
          </cell>
          <cell r="B610" t="str">
            <v>Wyoming</v>
          </cell>
          <cell r="C610" t="str">
            <v>Wyoming</v>
          </cell>
          <cell r="D610">
            <v>373</v>
          </cell>
          <cell r="E610">
            <v>373</v>
          </cell>
          <cell r="F610" t="str">
            <v>Street Lighting and Signal Systems</v>
          </cell>
          <cell r="G610"/>
          <cell r="H610">
            <v>9929128.1899999995</v>
          </cell>
          <cell r="I610"/>
          <cell r="J610">
            <v>-110888.71000000002</v>
          </cell>
          <cell r="K610"/>
          <cell r="L610">
            <v>9818239.4799999986</v>
          </cell>
          <cell r="M610"/>
          <cell r="N610">
            <v>-111932.35000000002</v>
          </cell>
          <cell r="O610"/>
          <cell r="P610">
            <v>9706307.129999999</v>
          </cell>
          <cell r="Q610"/>
          <cell r="R610">
            <v>3496037</v>
          </cell>
          <cell r="S610"/>
          <cell r="T610">
            <v>3.0555198447317591</v>
          </cell>
          <cell r="U610"/>
          <cell r="V610">
            <v>301692</v>
          </cell>
          <cell r="W610"/>
          <cell r="X610">
            <v>-110888.71000000002</v>
          </cell>
          <cell r="Y610"/>
          <cell r="Z610">
            <v>-45</v>
          </cell>
          <cell r="AA610"/>
          <cell r="AB610">
            <v>-49899.919500000011</v>
          </cell>
          <cell r="AC610"/>
          <cell r="AD610">
            <v>3636940.3705000002</v>
          </cell>
          <cell r="AE610"/>
          <cell r="AF610">
            <v>3.0555198447317591</v>
          </cell>
          <cell r="AG610"/>
          <cell r="AH610">
            <v>298288</v>
          </cell>
          <cell r="AI610"/>
          <cell r="AJ610">
            <v>-111932.35000000002</v>
          </cell>
          <cell r="AK610"/>
          <cell r="AL610">
            <v>-45</v>
          </cell>
          <cell r="AM610"/>
          <cell r="AN610">
            <v>-50369.55750000001</v>
          </cell>
          <cell r="AO610"/>
          <cell r="AP610">
            <v>3772926.463</v>
          </cell>
        </row>
        <row r="611">
          <cell r="A611"/>
          <cell r="B611"/>
          <cell r="C611"/>
          <cell r="D611"/>
          <cell r="E611"/>
          <cell r="F611" t="str">
            <v>TOTAL WYOMING - DISTRIBUTION</v>
          </cell>
          <cell r="G611"/>
          <cell r="H611">
            <v>593075080.83000016</v>
          </cell>
          <cell r="I611"/>
          <cell r="J611">
            <v>-5734763.1900000004</v>
          </cell>
          <cell r="K611"/>
          <cell r="L611">
            <v>587340317.6400001</v>
          </cell>
          <cell r="M611"/>
          <cell r="N611">
            <v>-5769016.8699999982</v>
          </cell>
          <cell r="O611"/>
          <cell r="P611">
            <v>581571300.76999998</v>
          </cell>
          <cell r="Q611"/>
          <cell r="R611">
            <v>226408869</v>
          </cell>
          <cell r="S611"/>
          <cell r="T611"/>
          <cell r="U611"/>
          <cell r="V611">
            <v>16734471</v>
          </cell>
          <cell r="W611"/>
          <cell r="X611">
            <v>-5734763.1900000004</v>
          </cell>
          <cell r="Y611"/>
          <cell r="Z611"/>
          <cell r="AA611"/>
          <cell r="AB611">
            <v>-2246206.7783999997</v>
          </cell>
          <cell r="AC611"/>
          <cell r="AD611">
            <v>235162370.0316</v>
          </cell>
          <cell r="AE611"/>
          <cell r="AF611"/>
          <cell r="AG611"/>
          <cell r="AH611">
            <v>16560174</v>
          </cell>
          <cell r="AI611"/>
          <cell r="AJ611">
            <v>-5769016.8699999982</v>
          </cell>
          <cell r="AK611"/>
          <cell r="AL611"/>
          <cell r="AM611"/>
          <cell r="AN611">
            <v>-2296397.3791999999</v>
          </cell>
          <cell r="AO611"/>
          <cell r="AP611">
            <v>243657129.78240001</v>
          </cell>
        </row>
        <row r="612">
          <cell r="A612"/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Y612"/>
          <cell r="Z612"/>
          <cell r="AA612"/>
          <cell r="AB612"/>
          <cell r="AC612"/>
          <cell r="AD612"/>
          <cell r="AE612"/>
          <cell r="AF612"/>
          <cell r="AG612"/>
          <cell r="AH612"/>
          <cell r="AI612"/>
          <cell r="AJ612"/>
          <cell r="AK612"/>
          <cell r="AL612"/>
          <cell r="AM612"/>
          <cell r="AN612"/>
          <cell r="AO612"/>
          <cell r="AP612"/>
        </row>
        <row r="613">
          <cell r="A613"/>
          <cell r="B613"/>
          <cell r="C613"/>
          <cell r="D613"/>
          <cell r="E613"/>
          <cell r="F613" t="str">
            <v>CALIFORNIA -  DISTRIBUTION</v>
          </cell>
          <cell r="G613"/>
          <cell r="H613"/>
          <cell r="I613"/>
          <cell r="J613"/>
          <cell r="K613"/>
          <cell r="L613"/>
          <cell r="M613"/>
          <cell r="N613"/>
          <cell r="O613"/>
          <cell r="P613"/>
          <cell r="Q613"/>
          <cell r="R613"/>
          <cell r="S613"/>
          <cell r="T613"/>
          <cell r="U613"/>
          <cell r="V613"/>
          <cell r="W613"/>
          <cell r="X613"/>
          <cell r="Y613"/>
          <cell r="Z613"/>
          <cell r="AA613"/>
          <cell r="AB613"/>
          <cell r="AC613"/>
          <cell r="AD613"/>
          <cell r="AE613"/>
          <cell r="AF613"/>
          <cell r="AG613"/>
          <cell r="AH613"/>
          <cell r="AI613"/>
          <cell r="AJ613"/>
          <cell r="AK613"/>
          <cell r="AL613"/>
          <cell r="AM613"/>
          <cell r="AN613"/>
          <cell r="AO613"/>
          <cell r="AP613"/>
        </row>
        <row r="614">
          <cell r="A614" t="str">
            <v>36020California</v>
          </cell>
          <cell r="B614" t="str">
            <v>California</v>
          </cell>
          <cell r="C614" t="str">
            <v>California</v>
          </cell>
          <cell r="D614">
            <v>360.2</v>
          </cell>
          <cell r="E614">
            <v>360.2</v>
          </cell>
          <cell r="F614" t="str">
            <v>Rights-of-Way</v>
          </cell>
          <cell r="G614"/>
          <cell r="H614">
            <v>957954.51</v>
          </cell>
          <cell r="I614"/>
          <cell r="J614">
            <v>-22077.340000000004</v>
          </cell>
          <cell r="K614"/>
          <cell r="L614">
            <v>935877.17</v>
          </cell>
          <cell r="M614"/>
          <cell r="N614">
            <v>-22637.499999999993</v>
          </cell>
          <cell r="O614"/>
          <cell r="P614">
            <v>913239.67</v>
          </cell>
          <cell r="Q614"/>
          <cell r="R614">
            <v>675373</v>
          </cell>
          <cell r="S614"/>
          <cell r="T614">
            <v>1.6722311182766663</v>
          </cell>
          <cell r="U614"/>
          <cell r="V614">
            <v>15835</v>
          </cell>
          <cell r="W614"/>
          <cell r="X614">
            <v>-22077.340000000004</v>
          </cell>
          <cell r="Y614"/>
          <cell r="Z614">
            <v>0</v>
          </cell>
          <cell r="AA614"/>
          <cell r="AB614">
            <v>0</v>
          </cell>
          <cell r="AC614"/>
          <cell r="AD614">
            <v>669130.66</v>
          </cell>
          <cell r="AE614"/>
          <cell r="AF614">
            <v>1.6722311182766663</v>
          </cell>
          <cell r="AG614"/>
          <cell r="AH614">
            <v>15461</v>
          </cell>
          <cell r="AI614"/>
          <cell r="AJ614">
            <v>-22637.499999999993</v>
          </cell>
          <cell r="AK614"/>
          <cell r="AL614">
            <v>0</v>
          </cell>
          <cell r="AM614"/>
          <cell r="AN614">
            <v>0</v>
          </cell>
          <cell r="AO614"/>
          <cell r="AP614">
            <v>661954.16</v>
          </cell>
        </row>
        <row r="615">
          <cell r="A615" t="str">
            <v>36100California</v>
          </cell>
          <cell r="B615" t="str">
            <v>California</v>
          </cell>
          <cell r="C615" t="str">
            <v>California</v>
          </cell>
          <cell r="D615">
            <v>361</v>
          </cell>
          <cell r="E615">
            <v>361</v>
          </cell>
          <cell r="F615" t="str">
            <v>Structures and Improvements</v>
          </cell>
          <cell r="G615"/>
          <cell r="H615">
            <v>4045361.08</v>
          </cell>
          <cell r="I615"/>
          <cell r="J615">
            <v>-13051.719999999998</v>
          </cell>
          <cell r="K615"/>
          <cell r="L615">
            <v>4032309.36</v>
          </cell>
          <cell r="M615"/>
          <cell r="N615">
            <v>-13765.279999999999</v>
          </cell>
          <cell r="O615"/>
          <cell r="P615">
            <v>4018544.08</v>
          </cell>
          <cell r="Q615"/>
          <cell r="R615">
            <v>745155</v>
          </cell>
          <cell r="S615"/>
          <cell r="T615">
            <v>1.5840078355910032</v>
          </cell>
          <cell r="U615"/>
          <cell r="V615">
            <v>63975</v>
          </cell>
          <cell r="W615"/>
          <cell r="X615">
            <v>-13051.719999999998</v>
          </cell>
          <cell r="Y615"/>
          <cell r="Z615">
            <v>-5</v>
          </cell>
          <cell r="AA615"/>
          <cell r="AB615">
            <v>-652.5859999999999</v>
          </cell>
          <cell r="AC615"/>
          <cell r="AD615">
            <v>795425.69400000002</v>
          </cell>
          <cell r="AE615"/>
          <cell r="AF615">
            <v>1.5840078355910032</v>
          </cell>
          <cell r="AG615"/>
          <cell r="AH615">
            <v>63763</v>
          </cell>
          <cell r="AI615"/>
          <cell r="AJ615">
            <v>-13765.279999999999</v>
          </cell>
          <cell r="AK615"/>
          <cell r="AL615">
            <v>-5</v>
          </cell>
          <cell r="AM615"/>
          <cell r="AN615">
            <v>-688.2639999999999</v>
          </cell>
          <cell r="AO615"/>
          <cell r="AP615">
            <v>844735.15</v>
          </cell>
        </row>
        <row r="616">
          <cell r="A616" t="str">
            <v>36200California</v>
          </cell>
          <cell r="B616" t="str">
            <v>California</v>
          </cell>
          <cell r="C616" t="str">
            <v>California</v>
          </cell>
          <cell r="D616">
            <v>362</v>
          </cell>
          <cell r="E616">
            <v>362</v>
          </cell>
          <cell r="F616" t="str">
            <v>Station Equipment</v>
          </cell>
          <cell r="G616"/>
          <cell r="H616">
            <v>21982704.469999999</v>
          </cell>
          <cell r="I616"/>
          <cell r="J616">
            <v>-213252.23</v>
          </cell>
          <cell r="K616"/>
          <cell r="L616">
            <v>21769452.239999998</v>
          </cell>
          <cell r="M616"/>
          <cell r="N616">
            <v>-217072.17999999991</v>
          </cell>
          <cell r="O616"/>
          <cell r="P616">
            <v>21552380.059999999</v>
          </cell>
          <cell r="Q616"/>
          <cell r="R616">
            <v>6095417</v>
          </cell>
          <cell r="S616"/>
          <cell r="T616">
            <v>2.0580779966074889</v>
          </cell>
          <cell r="U616"/>
          <cell r="V616">
            <v>450227</v>
          </cell>
          <cell r="W616"/>
          <cell r="X616">
            <v>-213252.23</v>
          </cell>
          <cell r="Y616"/>
          <cell r="Z616">
            <v>-25</v>
          </cell>
          <cell r="AA616"/>
          <cell r="AB616">
            <v>-53313.057500000003</v>
          </cell>
          <cell r="AC616"/>
          <cell r="AD616">
            <v>6279078.7124999994</v>
          </cell>
          <cell r="AE616"/>
          <cell r="AF616">
            <v>2.0580779966074889</v>
          </cell>
          <cell r="AG616"/>
          <cell r="AH616">
            <v>445799</v>
          </cell>
          <cell r="AI616"/>
          <cell r="AJ616">
            <v>-217072.17999999991</v>
          </cell>
          <cell r="AK616"/>
          <cell r="AL616">
            <v>-25</v>
          </cell>
          <cell r="AM616"/>
          <cell r="AN616">
            <v>-54268.044999999969</v>
          </cell>
          <cell r="AO616"/>
          <cell r="AP616">
            <v>6453537.4874999998</v>
          </cell>
        </row>
        <row r="617">
          <cell r="A617" t="str">
            <v>36270California</v>
          </cell>
          <cell r="B617" t="str">
            <v>California</v>
          </cell>
          <cell r="C617" t="str">
            <v>California</v>
          </cell>
          <cell r="D617">
            <v>362.7</v>
          </cell>
          <cell r="E617">
            <v>362.7</v>
          </cell>
          <cell r="F617" t="str">
            <v>Supervisory Equipment</v>
          </cell>
          <cell r="G617"/>
          <cell r="H617">
            <v>217010.27</v>
          </cell>
          <cell r="I617"/>
          <cell r="J617">
            <v>-61718.84</v>
          </cell>
          <cell r="K617"/>
          <cell r="L617">
            <v>155291.43</v>
          </cell>
          <cell r="M617"/>
          <cell r="N617">
            <v>-54077.86</v>
          </cell>
          <cell r="O617"/>
          <cell r="P617">
            <v>101213.56999999999</v>
          </cell>
          <cell r="Q617"/>
          <cell r="R617">
            <v>217010</v>
          </cell>
          <cell r="S617"/>
          <cell r="T617">
            <v>3.9900483561010271</v>
          </cell>
          <cell r="U617"/>
          <cell r="V617">
            <v>7428</v>
          </cell>
          <cell r="W617"/>
          <cell r="X617">
            <v>-61718.84</v>
          </cell>
          <cell r="Y617"/>
          <cell r="Z617">
            <v>0</v>
          </cell>
          <cell r="AA617"/>
          <cell r="AB617">
            <v>0</v>
          </cell>
          <cell r="AC617"/>
          <cell r="AD617">
            <v>162719.16</v>
          </cell>
          <cell r="AE617"/>
          <cell r="AF617">
            <v>3.9900483561010271</v>
          </cell>
          <cell r="AG617"/>
          <cell r="AH617">
            <v>5117</v>
          </cell>
          <cell r="AI617"/>
          <cell r="AJ617">
            <v>-54077.86</v>
          </cell>
          <cell r="AK617"/>
          <cell r="AL617">
            <v>0</v>
          </cell>
          <cell r="AM617"/>
          <cell r="AN617">
            <v>0</v>
          </cell>
          <cell r="AO617"/>
          <cell r="AP617">
            <v>113758.3</v>
          </cell>
        </row>
        <row r="618">
          <cell r="A618" t="str">
            <v>36400California</v>
          </cell>
          <cell r="B618" t="str">
            <v>California</v>
          </cell>
          <cell r="C618" t="str">
            <v>California</v>
          </cell>
          <cell r="D618">
            <v>364</v>
          </cell>
          <cell r="E618">
            <v>364</v>
          </cell>
          <cell r="F618" t="str">
            <v>Poles, Towers and Fixtures</v>
          </cell>
          <cell r="G618"/>
          <cell r="H618">
            <v>56507875.689999998</v>
          </cell>
          <cell r="I618"/>
          <cell r="J618">
            <v>-464276.83999999997</v>
          </cell>
          <cell r="K618"/>
          <cell r="L618">
            <v>56043598.849999994</v>
          </cell>
          <cell r="M618"/>
          <cell r="N618">
            <v>-473228.21000000014</v>
          </cell>
          <cell r="O618"/>
          <cell r="P618">
            <v>55570370.639999993</v>
          </cell>
          <cell r="Q618"/>
          <cell r="R618">
            <v>26706562</v>
          </cell>
          <cell r="S618"/>
          <cell r="T618">
            <v>3.9511393160013975</v>
          </cell>
          <cell r="U618"/>
          <cell r="V618">
            <v>2223533</v>
          </cell>
          <cell r="W618"/>
          <cell r="X618">
            <v>-464276.83999999997</v>
          </cell>
          <cell r="Y618"/>
          <cell r="Z618">
            <v>-100</v>
          </cell>
          <cell r="AA618"/>
          <cell r="AB618">
            <v>-464276.84</v>
          </cell>
          <cell r="AC618"/>
          <cell r="AD618">
            <v>28001541.32</v>
          </cell>
          <cell r="AE618"/>
          <cell r="AF618">
            <v>3.9511393160013975</v>
          </cell>
          <cell r="AG618"/>
          <cell r="AH618">
            <v>2205012</v>
          </cell>
          <cell r="AI618"/>
          <cell r="AJ618">
            <v>-473228.21000000014</v>
          </cell>
          <cell r="AK618"/>
          <cell r="AL618">
            <v>-100</v>
          </cell>
          <cell r="AM618"/>
          <cell r="AN618">
            <v>-473228.21000000014</v>
          </cell>
          <cell r="AO618"/>
          <cell r="AP618">
            <v>29260096.899999999</v>
          </cell>
        </row>
        <row r="619">
          <cell r="A619" t="str">
            <v>36500California</v>
          </cell>
          <cell r="B619" t="str">
            <v>California</v>
          </cell>
          <cell r="C619" t="str">
            <v>California</v>
          </cell>
          <cell r="D619">
            <v>365</v>
          </cell>
          <cell r="E619">
            <v>365</v>
          </cell>
          <cell r="F619" t="str">
            <v>Overhead Conductors and Devices</v>
          </cell>
          <cell r="G619"/>
          <cell r="H619">
            <v>32535099.370000001</v>
          </cell>
          <cell r="I619"/>
          <cell r="J619">
            <v>-247532.34000000005</v>
          </cell>
          <cell r="K619"/>
          <cell r="L619">
            <v>32287567.030000001</v>
          </cell>
          <cell r="M619"/>
          <cell r="N619">
            <v>-251551.68</v>
          </cell>
          <cell r="O619"/>
          <cell r="P619">
            <v>32036015.350000001</v>
          </cell>
          <cell r="Q619"/>
          <cell r="R619">
            <v>16631695</v>
          </cell>
          <cell r="S619"/>
          <cell r="T619">
            <v>3.0123730702415088</v>
          </cell>
          <cell r="U619"/>
          <cell r="V619">
            <v>976350</v>
          </cell>
          <cell r="W619"/>
          <cell r="X619">
            <v>-247532.34000000005</v>
          </cell>
          <cell r="Y619"/>
          <cell r="Z619">
            <v>-70</v>
          </cell>
          <cell r="AA619"/>
          <cell r="AB619">
            <v>-173272.63800000004</v>
          </cell>
          <cell r="AC619"/>
          <cell r="AD619">
            <v>17187240.022</v>
          </cell>
          <cell r="AE619"/>
          <cell r="AF619">
            <v>3.0123730702415088</v>
          </cell>
          <cell r="AG619"/>
          <cell r="AH619">
            <v>968833</v>
          </cell>
          <cell r="AI619"/>
          <cell r="AJ619">
            <v>-251551.68</v>
          </cell>
          <cell r="AK619"/>
          <cell r="AL619">
            <v>-70</v>
          </cell>
          <cell r="AM619"/>
          <cell r="AN619">
            <v>-176086.17599999998</v>
          </cell>
          <cell r="AO619"/>
          <cell r="AP619">
            <v>17728435.166000001</v>
          </cell>
        </row>
        <row r="620">
          <cell r="A620" t="str">
            <v>36600California</v>
          </cell>
          <cell r="B620" t="str">
            <v>California</v>
          </cell>
          <cell r="C620" t="str">
            <v>California</v>
          </cell>
          <cell r="D620">
            <v>366</v>
          </cell>
          <cell r="E620">
            <v>366</v>
          </cell>
          <cell r="F620" t="str">
            <v>Underground Conduit</v>
          </cell>
          <cell r="G620"/>
          <cell r="H620">
            <v>15694054.939999999</v>
          </cell>
          <cell r="I620"/>
          <cell r="J620">
            <v>-26013.7</v>
          </cell>
          <cell r="K620"/>
          <cell r="L620">
            <v>15668041.24</v>
          </cell>
          <cell r="M620"/>
          <cell r="N620">
            <v>-29665.29</v>
          </cell>
          <cell r="O620"/>
          <cell r="P620">
            <v>15638375.950000001</v>
          </cell>
          <cell r="Q620"/>
          <cell r="R620">
            <v>8629012</v>
          </cell>
          <cell r="S620"/>
          <cell r="T620">
            <v>2.6077778880216163</v>
          </cell>
          <cell r="U620"/>
          <cell r="V620">
            <v>408927</v>
          </cell>
          <cell r="W620"/>
          <cell r="X620">
            <v>-26013.7</v>
          </cell>
          <cell r="Y620"/>
          <cell r="Z620">
            <v>-45</v>
          </cell>
          <cell r="AA620"/>
          <cell r="AB620">
            <v>-11706.165000000001</v>
          </cell>
          <cell r="AC620"/>
          <cell r="AD620">
            <v>9000219.1350000016</v>
          </cell>
          <cell r="AE620"/>
          <cell r="AF620">
            <v>2.6077778880216163</v>
          </cell>
          <cell r="AG620"/>
          <cell r="AH620">
            <v>408201</v>
          </cell>
          <cell r="AI620"/>
          <cell r="AJ620">
            <v>-29665.29</v>
          </cell>
          <cell r="AK620"/>
          <cell r="AL620">
            <v>-45</v>
          </cell>
          <cell r="AM620"/>
          <cell r="AN620">
            <v>-13349.380500000001</v>
          </cell>
          <cell r="AO620"/>
          <cell r="AP620">
            <v>9365405.4645000026</v>
          </cell>
        </row>
        <row r="621">
          <cell r="A621" t="str">
            <v>36700California</v>
          </cell>
          <cell r="B621" t="str">
            <v>California</v>
          </cell>
          <cell r="C621" t="str">
            <v>California</v>
          </cell>
          <cell r="D621">
            <v>367</v>
          </cell>
          <cell r="E621">
            <v>367</v>
          </cell>
          <cell r="F621" t="str">
            <v>Underground Conductors and Devices</v>
          </cell>
          <cell r="G621"/>
          <cell r="H621">
            <v>17026967.440000001</v>
          </cell>
          <cell r="I621"/>
          <cell r="J621">
            <v>-86769.11</v>
          </cell>
          <cell r="K621"/>
          <cell r="L621">
            <v>16940198.330000002</v>
          </cell>
          <cell r="M621"/>
          <cell r="N621">
            <v>-94143.910000000018</v>
          </cell>
          <cell r="O621"/>
          <cell r="P621">
            <v>16846054.420000002</v>
          </cell>
          <cell r="Q621"/>
          <cell r="R621">
            <v>9081730</v>
          </cell>
          <cell r="S621"/>
          <cell r="T621">
            <v>2.4422863965609589</v>
          </cell>
          <cell r="U621"/>
          <cell r="V621">
            <v>414788</v>
          </cell>
          <cell r="W621"/>
          <cell r="X621">
            <v>-86769.11</v>
          </cell>
          <cell r="Y621"/>
          <cell r="Z621">
            <v>-35</v>
          </cell>
          <cell r="AA621"/>
          <cell r="AB621">
            <v>-30369.1885</v>
          </cell>
          <cell r="AC621"/>
          <cell r="AD621">
            <v>9379379.7015000004</v>
          </cell>
          <cell r="AE621"/>
          <cell r="AF621">
            <v>2.4422863965609589</v>
          </cell>
          <cell r="AG621"/>
          <cell r="AH621">
            <v>412579</v>
          </cell>
          <cell r="AI621"/>
          <cell r="AJ621">
            <v>-94143.910000000018</v>
          </cell>
          <cell r="AK621"/>
          <cell r="AL621">
            <v>-35</v>
          </cell>
          <cell r="AM621"/>
          <cell r="AN621">
            <v>-32950.368500000004</v>
          </cell>
          <cell r="AO621"/>
          <cell r="AP621">
            <v>9664864.4230000004</v>
          </cell>
        </row>
        <row r="622">
          <cell r="A622" t="str">
            <v>36800California</v>
          </cell>
          <cell r="B622" t="str">
            <v>California</v>
          </cell>
          <cell r="C622" t="str">
            <v>California</v>
          </cell>
          <cell r="D622">
            <v>368</v>
          </cell>
          <cell r="E622">
            <v>368</v>
          </cell>
          <cell r="F622" t="str">
            <v>Line Transformers</v>
          </cell>
          <cell r="G622"/>
          <cell r="H622">
            <v>48077564.310000002</v>
          </cell>
          <cell r="I622"/>
          <cell r="J622">
            <v>-380839.03999999992</v>
          </cell>
          <cell r="K622"/>
          <cell r="L622">
            <v>47696725.270000003</v>
          </cell>
          <cell r="M622"/>
          <cell r="N622">
            <v>-333228.6700000001</v>
          </cell>
          <cell r="O622"/>
          <cell r="P622">
            <v>47363496.600000001</v>
          </cell>
          <cell r="Q622"/>
          <cell r="R622">
            <v>21352124</v>
          </cell>
          <cell r="S622"/>
          <cell r="T622">
            <v>2.8853911376151422</v>
          </cell>
          <cell r="U622"/>
          <cell r="V622">
            <v>1381731</v>
          </cell>
          <cell r="W622"/>
          <cell r="X622">
            <v>-380839.03999999992</v>
          </cell>
          <cell r="Y622"/>
          <cell r="Z622">
            <v>-35</v>
          </cell>
          <cell r="AA622"/>
          <cell r="AB622">
            <v>-133293.66399999996</v>
          </cell>
          <cell r="AC622"/>
          <cell r="AD622">
            <v>22219722.296</v>
          </cell>
          <cell r="AE622"/>
          <cell r="AF622">
            <v>2.8853911376151422</v>
          </cell>
          <cell r="AG622"/>
          <cell r="AH622">
            <v>1371430</v>
          </cell>
          <cell r="AI622"/>
          <cell r="AJ622">
            <v>-333228.6700000001</v>
          </cell>
          <cell r="AK622"/>
          <cell r="AL622">
            <v>-35</v>
          </cell>
          <cell r="AM622"/>
          <cell r="AN622">
            <v>-116630.03450000002</v>
          </cell>
          <cell r="AO622"/>
          <cell r="AP622">
            <v>23141293.591499999</v>
          </cell>
        </row>
        <row r="623">
          <cell r="A623" t="str">
            <v>36910California</v>
          </cell>
          <cell r="B623" t="str">
            <v>California</v>
          </cell>
          <cell r="C623" t="str">
            <v>California</v>
          </cell>
          <cell r="D623">
            <v>369.1</v>
          </cell>
          <cell r="E623">
            <v>369.1</v>
          </cell>
          <cell r="F623" t="str">
            <v>Overhead Services</v>
          </cell>
          <cell r="G623"/>
          <cell r="H623">
            <v>8587694.1199999992</v>
          </cell>
          <cell r="I623"/>
          <cell r="J623">
            <v>-71159.85000000002</v>
          </cell>
          <cell r="K623"/>
          <cell r="L623">
            <v>8516534.2699999996</v>
          </cell>
          <cell r="M623"/>
          <cell r="N623">
            <v>-72509.450000000012</v>
          </cell>
          <cell r="O623"/>
          <cell r="P623">
            <v>8444024.8200000003</v>
          </cell>
          <cell r="Q623"/>
          <cell r="R623">
            <v>2745116</v>
          </cell>
          <cell r="S623"/>
          <cell r="T623">
            <v>1.8767060232874302</v>
          </cell>
          <cell r="U623"/>
          <cell r="V623">
            <v>160498</v>
          </cell>
          <cell r="W623"/>
          <cell r="X623">
            <v>-71159.85000000002</v>
          </cell>
          <cell r="Y623"/>
          <cell r="Z623">
            <v>-30</v>
          </cell>
          <cell r="AA623"/>
          <cell r="AB623">
            <v>-21347.955000000005</v>
          </cell>
          <cell r="AC623"/>
          <cell r="AD623">
            <v>2813106.1949999998</v>
          </cell>
          <cell r="AE623"/>
          <cell r="AF623">
            <v>1.8767060232874302</v>
          </cell>
          <cell r="AG623"/>
          <cell r="AH623">
            <v>159150</v>
          </cell>
          <cell r="AI623"/>
          <cell r="AJ623">
            <v>-72509.450000000012</v>
          </cell>
          <cell r="AK623"/>
          <cell r="AL623">
            <v>-30</v>
          </cell>
          <cell r="AM623"/>
          <cell r="AN623">
            <v>-21752.835000000006</v>
          </cell>
          <cell r="AO623"/>
          <cell r="AP623">
            <v>2877993.9099999997</v>
          </cell>
        </row>
        <row r="624">
          <cell r="A624" t="str">
            <v>36920California</v>
          </cell>
          <cell r="B624" t="str">
            <v>California</v>
          </cell>
          <cell r="C624" t="str">
            <v>California</v>
          </cell>
          <cell r="D624">
            <v>369.2</v>
          </cell>
          <cell r="E624">
            <v>369.2</v>
          </cell>
          <cell r="F624" t="str">
            <v>Underground Services</v>
          </cell>
          <cell r="G624"/>
          <cell r="H624">
            <v>14558189.630000001</v>
          </cell>
          <cell r="I624"/>
          <cell r="J624">
            <v>-10708.050000000003</v>
          </cell>
          <cell r="K624"/>
          <cell r="L624">
            <v>14547481.58</v>
          </cell>
          <cell r="M624"/>
          <cell r="N624">
            <v>-12218.750000000002</v>
          </cell>
          <cell r="O624"/>
          <cell r="P624">
            <v>14535262.83</v>
          </cell>
          <cell r="Q624"/>
          <cell r="R624">
            <v>5361852</v>
          </cell>
          <cell r="S624"/>
          <cell r="T624">
            <v>2.1378843537414776</v>
          </cell>
          <cell r="U624"/>
          <cell r="V624">
            <v>311123</v>
          </cell>
          <cell r="W624"/>
          <cell r="X624">
            <v>-10708.050000000003</v>
          </cell>
          <cell r="Y624"/>
          <cell r="Z624">
            <v>-40</v>
          </cell>
          <cell r="AA624"/>
          <cell r="AB624">
            <v>-4283.2200000000012</v>
          </cell>
          <cell r="AC624"/>
          <cell r="AD624">
            <v>5657983.7300000004</v>
          </cell>
          <cell r="AE624"/>
          <cell r="AF624">
            <v>2.1378843537414776</v>
          </cell>
          <cell r="AG624"/>
          <cell r="AH624">
            <v>310878</v>
          </cell>
          <cell r="AI624"/>
          <cell r="AJ624">
            <v>-12218.750000000002</v>
          </cell>
          <cell r="AK624"/>
          <cell r="AL624">
            <v>-40</v>
          </cell>
          <cell r="AM624"/>
          <cell r="AN624">
            <v>-4887.5000000000009</v>
          </cell>
          <cell r="AO624"/>
          <cell r="AP624">
            <v>5951755.4800000004</v>
          </cell>
        </row>
        <row r="625">
          <cell r="A625" t="str">
            <v>37000California</v>
          </cell>
          <cell r="B625" t="str">
            <v>California</v>
          </cell>
          <cell r="C625" t="str">
            <v>California</v>
          </cell>
          <cell r="D625">
            <v>370</v>
          </cell>
          <cell r="E625">
            <v>370</v>
          </cell>
          <cell r="F625" t="str">
            <v>Meters</v>
          </cell>
          <cell r="G625"/>
          <cell r="H625">
            <v>3901131.94</v>
          </cell>
          <cell r="I625"/>
          <cell r="J625">
            <v>-612039.84999999963</v>
          </cell>
          <cell r="K625"/>
          <cell r="L625">
            <v>3289092.0900000003</v>
          </cell>
          <cell r="M625"/>
          <cell r="N625">
            <v>-418157.45000000007</v>
          </cell>
          <cell r="O625"/>
          <cell r="P625">
            <v>2870934.64</v>
          </cell>
          <cell r="Q625"/>
          <cell r="R625">
            <v>2876561</v>
          </cell>
          <cell r="S625"/>
          <cell r="T625">
            <v>3.6380750715264574</v>
          </cell>
          <cell r="U625"/>
          <cell r="V625">
            <v>130793</v>
          </cell>
          <cell r="W625"/>
          <cell r="X625">
            <v>-612039.84999999963</v>
          </cell>
          <cell r="Y625"/>
          <cell r="Z625">
            <v>-4</v>
          </cell>
          <cell r="AA625"/>
          <cell r="AB625">
            <v>-24481.593999999986</v>
          </cell>
          <cell r="AC625"/>
          <cell r="AD625">
            <v>2370832.5560000003</v>
          </cell>
          <cell r="AE625"/>
          <cell r="AF625">
            <v>3.6380750715264574</v>
          </cell>
          <cell r="AG625"/>
          <cell r="AH625">
            <v>112053</v>
          </cell>
          <cell r="AI625"/>
          <cell r="AJ625">
            <v>-418157.45000000007</v>
          </cell>
          <cell r="AK625"/>
          <cell r="AL625">
            <v>-4</v>
          </cell>
          <cell r="AM625"/>
          <cell r="AN625">
            <v>-16726.298000000003</v>
          </cell>
          <cell r="AO625"/>
          <cell r="AP625">
            <v>2048001.8080000002</v>
          </cell>
        </row>
        <row r="626">
          <cell r="A626" t="str">
            <v>37100California</v>
          </cell>
          <cell r="B626" t="str">
            <v>California</v>
          </cell>
          <cell r="C626" t="str">
            <v>California</v>
          </cell>
          <cell r="D626">
            <v>371</v>
          </cell>
          <cell r="E626">
            <v>371</v>
          </cell>
          <cell r="F626" t="str">
            <v>Installations on Customer Premises</v>
          </cell>
          <cell r="G626"/>
          <cell r="H626">
            <v>271230.94</v>
          </cell>
          <cell r="I626"/>
          <cell r="J626">
            <v>-16604.160000000003</v>
          </cell>
          <cell r="K626"/>
          <cell r="L626">
            <v>254626.78</v>
          </cell>
          <cell r="M626"/>
          <cell r="N626">
            <v>-15928.840000000006</v>
          </cell>
          <cell r="O626"/>
          <cell r="P626">
            <v>238697.94</v>
          </cell>
          <cell r="Q626"/>
          <cell r="R626">
            <v>223984</v>
          </cell>
          <cell r="S626"/>
          <cell r="T626">
            <v>4.799905454765085</v>
          </cell>
          <cell r="U626"/>
          <cell r="V626">
            <v>12620</v>
          </cell>
          <cell r="W626"/>
          <cell r="X626">
            <v>-16604.160000000003</v>
          </cell>
          <cell r="Y626"/>
          <cell r="Z626">
            <v>-50</v>
          </cell>
          <cell r="AA626"/>
          <cell r="AB626">
            <v>-8302.0800000000017</v>
          </cell>
          <cell r="AC626"/>
          <cell r="AD626">
            <v>211697.76</v>
          </cell>
          <cell r="AE626"/>
          <cell r="AF626">
            <v>4.799905454765085</v>
          </cell>
          <cell r="AG626"/>
          <cell r="AH626">
            <v>11840</v>
          </cell>
          <cell r="AI626"/>
          <cell r="AJ626">
            <v>-15928.840000000006</v>
          </cell>
          <cell r="AK626"/>
          <cell r="AL626">
            <v>-50</v>
          </cell>
          <cell r="AM626"/>
          <cell r="AN626">
            <v>-7964.4200000000019</v>
          </cell>
          <cell r="AO626"/>
          <cell r="AP626">
            <v>199644.5</v>
          </cell>
        </row>
        <row r="627">
          <cell r="A627" t="str">
            <v>37300California</v>
          </cell>
          <cell r="B627" t="str">
            <v>California</v>
          </cell>
          <cell r="C627" t="str">
            <v>California</v>
          </cell>
          <cell r="D627">
            <v>373</v>
          </cell>
          <cell r="E627">
            <v>373</v>
          </cell>
          <cell r="F627" t="str">
            <v>Street Lighting and Signal Systems</v>
          </cell>
          <cell r="G627"/>
          <cell r="H627">
            <v>672642.15</v>
          </cell>
          <cell r="I627"/>
          <cell r="J627">
            <v>-19444.850000000002</v>
          </cell>
          <cell r="K627"/>
          <cell r="L627">
            <v>653197.30000000005</v>
          </cell>
          <cell r="M627"/>
          <cell r="N627">
            <v>-19303.990000000002</v>
          </cell>
          <cell r="O627"/>
          <cell r="P627">
            <v>633893.31000000006</v>
          </cell>
          <cell r="Q627"/>
          <cell r="R627">
            <v>323710</v>
          </cell>
          <cell r="S627"/>
          <cell r="T627">
            <v>3.0555198447317591</v>
          </cell>
          <cell r="U627"/>
          <cell r="V627">
            <v>20256</v>
          </cell>
          <cell r="W627"/>
          <cell r="X627">
            <v>-19444.850000000002</v>
          </cell>
          <cell r="Y627"/>
          <cell r="Z627">
            <v>-30</v>
          </cell>
          <cell r="AA627"/>
          <cell r="AB627">
            <v>-5833.4550000000008</v>
          </cell>
          <cell r="AC627"/>
          <cell r="AD627">
            <v>318687.69500000001</v>
          </cell>
          <cell r="AE627"/>
          <cell r="AF627">
            <v>3.0555198447317591</v>
          </cell>
          <cell r="AG627"/>
          <cell r="AH627">
            <v>19664</v>
          </cell>
          <cell r="AI627"/>
          <cell r="AJ627">
            <v>-19303.990000000002</v>
          </cell>
          <cell r="AK627"/>
          <cell r="AL627">
            <v>-30</v>
          </cell>
          <cell r="AM627"/>
          <cell r="AN627">
            <v>-5791.197000000001</v>
          </cell>
          <cell r="AO627"/>
          <cell r="AP627">
            <v>313256.50800000003</v>
          </cell>
        </row>
        <row r="628">
          <cell r="A628"/>
          <cell r="B628"/>
          <cell r="C628"/>
          <cell r="D628"/>
          <cell r="E628"/>
          <cell r="F628" t="str">
            <v>TOTAL CALIFORNIA - DISTRIBUTION</v>
          </cell>
          <cell r="G628"/>
          <cell r="H628">
            <v>225035480.86000001</v>
          </cell>
          <cell r="I628"/>
          <cell r="J628">
            <v>-2245487.9200000004</v>
          </cell>
          <cell r="K628"/>
          <cell r="L628">
            <v>222789992.94000006</v>
          </cell>
          <cell r="M628"/>
          <cell r="N628">
            <v>-2027489.06</v>
          </cell>
          <cell r="O628"/>
          <cell r="P628">
            <v>220762503.88</v>
          </cell>
          <cell r="Q628"/>
          <cell r="R628">
            <v>101665301</v>
          </cell>
          <cell r="S628"/>
          <cell r="T628"/>
          <cell r="U628"/>
          <cell r="V628">
            <v>6578084</v>
          </cell>
          <cell r="W628"/>
          <cell r="X628">
            <v>-2245487.9200000004</v>
          </cell>
          <cell r="Y628"/>
          <cell r="Z628"/>
          <cell r="AA628"/>
          <cell r="AB628">
            <v>-931132.44300000009</v>
          </cell>
          <cell r="AC628"/>
          <cell r="AD628">
            <v>105066764.63699999</v>
          </cell>
          <cell r="AE628"/>
          <cell r="AF628"/>
          <cell r="AG628"/>
          <cell r="AH628">
            <v>6509780</v>
          </cell>
          <cell r="AI628"/>
          <cell r="AJ628">
            <v>-2027489.06</v>
          </cell>
          <cell r="AK628"/>
          <cell r="AL628"/>
          <cell r="AM628"/>
          <cell r="AN628">
            <v>-924322.72850000008</v>
          </cell>
          <cell r="AO628"/>
          <cell r="AP628">
            <v>108624732.8485</v>
          </cell>
        </row>
        <row r="629">
          <cell r="A629"/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Y629"/>
          <cell r="Z629"/>
          <cell r="AA629"/>
          <cell r="AB629"/>
          <cell r="AC629"/>
          <cell r="AD629"/>
          <cell r="AE629"/>
          <cell r="AF629"/>
          <cell r="AG629"/>
          <cell r="AH629"/>
          <cell r="AI629"/>
          <cell r="AJ629"/>
          <cell r="AK629"/>
          <cell r="AL629"/>
          <cell r="AM629"/>
          <cell r="AN629"/>
          <cell r="AO629"/>
          <cell r="AP629"/>
        </row>
        <row r="630">
          <cell r="A630"/>
          <cell r="B630"/>
          <cell r="C630"/>
          <cell r="D630"/>
          <cell r="E630"/>
          <cell r="F630" t="str">
            <v>UTAH -  DISTRIBUTION</v>
          </cell>
          <cell r="G630"/>
          <cell r="H630"/>
          <cell r="I630"/>
          <cell r="J630"/>
          <cell r="K630"/>
          <cell r="L630"/>
          <cell r="M630"/>
          <cell r="N630"/>
          <cell r="O630"/>
          <cell r="P630"/>
          <cell r="Q630"/>
          <cell r="R630"/>
          <cell r="S630"/>
          <cell r="T630"/>
          <cell r="U630"/>
          <cell r="V630"/>
          <cell r="W630"/>
          <cell r="X630"/>
          <cell r="Y630"/>
          <cell r="Z630"/>
          <cell r="AA630"/>
          <cell r="AB630"/>
          <cell r="AC630"/>
          <cell r="AD630"/>
          <cell r="AE630"/>
          <cell r="AF630"/>
          <cell r="AG630"/>
          <cell r="AH630"/>
          <cell r="AI630"/>
          <cell r="AJ630"/>
          <cell r="AK630"/>
          <cell r="AL630"/>
          <cell r="AM630"/>
          <cell r="AN630"/>
          <cell r="AO630"/>
          <cell r="AP630"/>
        </row>
        <row r="631">
          <cell r="A631" t="str">
            <v>36020Utah</v>
          </cell>
          <cell r="B631" t="str">
            <v>Utah</v>
          </cell>
          <cell r="C631" t="str">
            <v>Utah</v>
          </cell>
          <cell r="D631">
            <v>360.2</v>
          </cell>
          <cell r="E631">
            <v>360.2</v>
          </cell>
          <cell r="F631" t="str">
            <v>Rights-of-Way</v>
          </cell>
          <cell r="G631"/>
          <cell r="H631">
            <v>7985479</v>
          </cell>
          <cell r="I631"/>
          <cell r="J631">
            <v>-3203.62</v>
          </cell>
          <cell r="K631"/>
          <cell r="L631">
            <v>7982275.3799999999</v>
          </cell>
          <cell r="M631"/>
          <cell r="N631">
            <v>-3780.4100000000008</v>
          </cell>
          <cell r="O631"/>
          <cell r="P631">
            <v>7978494.9699999997</v>
          </cell>
          <cell r="Q631"/>
          <cell r="R631">
            <v>2264604</v>
          </cell>
          <cell r="S631"/>
          <cell r="T631">
            <v>1.6722311182766663</v>
          </cell>
          <cell r="U631"/>
          <cell r="V631">
            <v>133509</v>
          </cell>
          <cell r="W631"/>
          <cell r="X631">
            <v>-3203.62</v>
          </cell>
          <cell r="Y631"/>
          <cell r="Z631">
            <v>0</v>
          </cell>
          <cell r="AA631"/>
          <cell r="AB631">
            <v>0</v>
          </cell>
          <cell r="AC631"/>
          <cell r="AD631">
            <v>2394909.38</v>
          </cell>
          <cell r="AE631"/>
          <cell r="AF631">
            <v>1.6722311182766663</v>
          </cell>
          <cell r="AG631"/>
          <cell r="AH631">
            <v>133450</v>
          </cell>
          <cell r="AI631"/>
          <cell r="AJ631">
            <v>-3780.4100000000008</v>
          </cell>
          <cell r="AK631"/>
          <cell r="AL631">
            <v>0</v>
          </cell>
          <cell r="AM631"/>
          <cell r="AN631">
            <v>0</v>
          </cell>
          <cell r="AO631"/>
          <cell r="AP631">
            <v>2524578.9699999997</v>
          </cell>
        </row>
        <row r="632">
          <cell r="A632" t="str">
            <v>36100Utah</v>
          </cell>
          <cell r="B632" t="str">
            <v>Utah</v>
          </cell>
          <cell r="C632" t="str">
            <v>Utah</v>
          </cell>
          <cell r="D632">
            <v>361</v>
          </cell>
          <cell r="E632">
            <v>361</v>
          </cell>
          <cell r="F632" t="str">
            <v>Structures and Improvements</v>
          </cell>
          <cell r="G632"/>
          <cell r="H632">
            <v>44279566.990000002</v>
          </cell>
          <cell r="I632"/>
          <cell r="J632">
            <v>-165796.44</v>
          </cell>
          <cell r="K632"/>
          <cell r="L632">
            <v>44113770.550000004</v>
          </cell>
          <cell r="M632"/>
          <cell r="N632">
            <v>-179281.35</v>
          </cell>
          <cell r="O632"/>
          <cell r="P632">
            <v>43934489.200000003</v>
          </cell>
          <cell r="Q632"/>
          <cell r="R632">
            <v>7812225</v>
          </cell>
          <cell r="S632"/>
          <cell r="T632">
            <v>1.5840078355910032</v>
          </cell>
          <cell r="U632"/>
          <cell r="V632">
            <v>700079</v>
          </cell>
          <cell r="W632"/>
          <cell r="X632">
            <v>-165796.44</v>
          </cell>
          <cell r="Y632"/>
          <cell r="Z632">
            <v>0</v>
          </cell>
          <cell r="AA632"/>
          <cell r="AB632">
            <v>0</v>
          </cell>
          <cell r="AC632"/>
          <cell r="AD632">
            <v>8346507.5599999996</v>
          </cell>
          <cell r="AE632"/>
          <cell r="AF632">
            <v>1.5840078355910032</v>
          </cell>
          <cell r="AG632"/>
          <cell r="AH632">
            <v>697346</v>
          </cell>
          <cell r="AI632"/>
          <cell r="AJ632">
            <v>-179281.35</v>
          </cell>
          <cell r="AK632"/>
          <cell r="AL632">
            <v>0</v>
          </cell>
          <cell r="AM632"/>
          <cell r="AN632">
            <v>0</v>
          </cell>
          <cell r="AO632"/>
          <cell r="AP632">
            <v>8864572.209999999</v>
          </cell>
        </row>
        <row r="633">
          <cell r="A633" t="str">
            <v>36200Utah</v>
          </cell>
          <cell r="B633" t="str">
            <v>Utah</v>
          </cell>
          <cell r="C633" t="str">
            <v>Utah</v>
          </cell>
          <cell r="D633">
            <v>362</v>
          </cell>
          <cell r="E633">
            <v>362</v>
          </cell>
          <cell r="F633" t="str">
            <v>Station Equipment</v>
          </cell>
          <cell r="G633"/>
          <cell r="H633">
            <v>411291117.56</v>
          </cell>
          <cell r="I633"/>
          <cell r="J633">
            <v>-4411309.7699999986</v>
          </cell>
          <cell r="K633"/>
          <cell r="L633">
            <v>406879807.79000002</v>
          </cell>
          <cell r="M633"/>
          <cell r="N633">
            <v>-4430828.3899999997</v>
          </cell>
          <cell r="O633"/>
          <cell r="P633">
            <v>402448979.40000004</v>
          </cell>
          <cell r="Q633"/>
          <cell r="R633">
            <v>84338221</v>
          </cell>
          <cell r="S633"/>
          <cell r="T633">
            <v>2.0580779966074889</v>
          </cell>
          <cell r="U633"/>
          <cell r="V633">
            <v>8419298</v>
          </cell>
          <cell r="W633"/>
          <cell r="X633">
            <v>-4411309.7699999986</v>
          </cell>
          <cell r="Y633"/>
          <cell r="Z633">
            <v>-10</v>
          </cell>
          <cell r="AA633"/>
          <cell r="AB633">
            <v>-441130.9769999999</v>
          </cell>
          <cell r="AC633"/>
          <cell r="AD633">
            <v>87905078.253000006</v>
          </cell>
          <cell r="AE633"/>
          <cell r="AF633">
            <v>2.0580779966074889</v>
          </cell>
          <cell r="AG633"/>
          <cell r="AH633">
            <v>8328309</v>
          </cell>
          <cell r="AI633"/>
          <cell r="AJ633">
            <v>-4430828.3899999997</v>
          </cell>
          <cell r="AK633"/>
          <cell r="AL633">
            <v>-10</v>
          </cell>
          <cell r="AM633"/>
          <cell r="AN633">
            <v>-443082.83899999998</v>
          </cell>
          <cell r="AO633"/>
          <cell r="AP633">
            <v>91359476.024000004</v>
          </cell>
        </row>
        <row r="634">
          <cell r="A634" t="str">
            <v>36270Utah</v>
          </cell>
          <cell r="B634" t="str">
            <v>Utah</v>
          </cell>
          <cell r="C634" t="str">
            <v>Utah</v>
          </cell>
          <cell r="D634">
            <v>362.7</v>
          </cell>
          <cell r="E634">
            <v>362.7</v>
          </cell>
          <cell r="F634" t="str">
            <v>Supervisory Equipment</v>
          </cell>
          <cell r="G634"/>
          <cell r="H634">
            <v>5594695.6299999999</v>
          </cell>
          <cell r="I634"/>
          <cell r="J634">
            <v>-92231.839999999967</v>
          </cell>
          <cell r="K634"/>
          <cell r="L634">
            <v>5502463.79</v>
          </cell>
          <cell r="M634"/>
          <cell r="N634">
            <v>-101784.29000000002</v>
          </cell>
          <cell r="O634"/>
          <cell r="P634">
            <v>5400679.5</v>
          </cell>
          <cell r="Q634"/>
          <cell r="R634">
            <v>2525598</v>
          </cell>
          <cell r="S634"/>
          <cell r="T634">
            <v>3.9900483561010271</v>
          </cell>
          <cell r="U634"/>
          <cell r="V634">
            <v>221391</v>
          </cell>
          <cell r="W634"/>
          <cell r="X634">
            <v>-92231.839999999967</v>
          </cell>
          <cell r="Y634"/>
          <cell r="Z634">
            <v>0</v>
          </cell>
          <cell r="AA634"/>
          <cell r="AB634">
            <v>0</v>
          </cell>
          <cell r="AC634"/>
          <cell r="AD634">
            <v>2654757.16</v>
          </cell>
          <cell r="AE634"/>
          <cell r="AF634">
            <v>3.9900483561010271</v>
          </cell>
          <cell r="AG634"/>
          <cell r="AH634">
            <v>217520</v>
          </cell>
          <cell r="AI634"/>
          <cell r="AJ634">
            <v>-101784.29000000002</v>
          </cell>
          <cell r="AK634"/>
          <cell r="AL634">
            <v>0</v>
          </cell>
          <cell r="AM634"/>
          <cell r="AN634">
            <v>0</v>
          </cell>
          <cell r="AO634"/>
          <cell r="AP634">
            <v>2770492.87</v>
          </cell>
        </row>
        <row r="635">
          <cell r="A635" t="str">
            <v>36400Utah</v>
          </cell>
          <cell r="B635" t="str">
            <v>Utah</v>
          </cell>
          <cell r="C635" t="str">
            <v>Utah</v>
          </cell>
          <cell r="D635">
            <v>364</v>
          </cell>
          <cell r="E635">
            <v>364</v>
          </cell>
          <cell r="F635" t="str">
            <v>Poles, Towers and Fixtures</v>
          </cell>
          <cell r="G635"/>
          <cell r="H635">
            <v>319266142.94</v>
          </cell>
          <cell r="I635"/>
          <cell r="J635">
            <v>-3685833.669999999</v>
          </cell>
          <cell r="K635"/>
          <cell r="L635">
            <v>315580309.26999998</v>
          </cell>
          <cell r="M635"/>
          <cell r="N635">
            <v>-3719577.2199999997</v>
          </cell>
          <cell r="O635"/>
          <cell r="P635">
            <v>311860732.04999995</v>
          </cell>
          <cell r="Q635"/>
          <cell r="R635">
            <v>145599209</v>
          </cell>
          <cell r="S635"/>
          <cell r="T635">
            <v>3.9511393160013975</v>
          </cell>
          <cell r="U635"/>
          <cell r="V635">
            <v>12541834</v>
          </cell>
          <cell r="W635"/>
          <cell r="X635">
            <v>-3685833.669999999</v>
          </cell>
          <cell r="Y635"/>
          <cell r="Z635">
            <v>-80</v>
          </cell>
          <cell r="AA635"/>
          <cell r="AB635">
            <v>-2948666.9359999988</v>
          </cell>
          <cell r="AC635"/>
          <cell r="AD635">
            <v>151506542.39400002</v>
          </cell>
          <cell r="AE635"/>
          <cell r="AF635">
            <v>3.9511393160013975</v>
          </cell>
          <cell r="AG635"/>
          <cell r="AH635">
            <v>12395535</v>
          </cell>
          <cell r="AI635"/>
          <cell r="AJ635">
            <v>-3719577.2199999997</v>
          </cell>
          <cell r="AK635"/>
          <cell r="AL635">
            <v>-80</v>
          </cell>
          <cell r="AM635"/>
          <cell r="AN635">
            <v>-2975661.7759999996</v>
          </cell>
          <cell r="AO635"/>
          <cell r="AP635">
            <v>157206838.39800003</v>
          </cell>
        </row>
        <row r="636">
          <cell r="A636" t="str">
            <v>36500Utah</v>
          </cell>
          <cell r="B636" t="str">
            <v>Utah</v>
          </cell>
          <cell r="C636" t="str">
            <v>Utah</v>
          </cell>
          <cell r="D636">
            <v>365</v>
          </cell>
          <cell r="E636">
            <v>365</v>
          </cell>
          <cell r="F636" t="str">
            <v>Overhead Conductors and Devices</v>
          </cell>
          <cell r="G636"/>
          <cell r="H636">
            <v>209693253.62</v>
          </cell>
          <cell r="I636"/>
          <cell r="J636">
            <v>-2361658.2900000005</v>
          </cell>
          <cell r="K636"/>
          <cell r="L636">
            <v>207331595.33000001</v>
          </cell>
          <cell r="M636"/>
          <cell r="N636">
            <v>-2383111.2199999997</v>
          </cell>
          <cell r="O636"/>
          <cell r="P636">
            <v>204948484.11000001</v>
          </cell>
          <cell r="Q636"/>
          <cell r="R636">
            <v>81885423</v>
          </cell>
          <cell r="S636"/>
          <cell r="T636">
            <v>3.0123730702415088</v>
          </cell>
          <cell r="U636"/>
          <cell r="V636">
            <v>6281172</v>
          </cell>
          <cell r="W636"/>
          <cell r="X636">
            <v>-2361658.2900000005</v>
          </cell>
          <cell r="Y636"/>
          <cell r="Z636">
            <v>-45</v>
          </cell>
          <cell r="AA636"/>
          <cell r="AB636">
            <v>-1062746.2305000003</v>
          </cell>
          <cell r="AC636"/>
          <cell r="AD636">
            <v>84742190.479499996</v>
          </cell>
          <cell r="AE636"/>
          <cell r="AF636">
            <v>3.0123730702415088</v>
          </cell>
          <cell r="AG636"/>
          <cell r="AH636">
            <v>6209707</v>
          </cell>
          <cell r="AI636"/>
          <cell r="AJ636">
            <v>-2383111.2199999997</v>
          </cell>
          <cell r="AK636"/>
          <cell r="AL636">
            <v>-45</v>
          </cell>
          <cell r="AM636"/>
          <cell r="AN636">
            <v>-1072400.0489999999</v>
          </cell>
          <cell r="AO636"/>
          <cell r="AP636">
            <v>87496386.210500002</v>
          </cell>
        </row>
        <row r="637">
          <cell r="A637" t="str">
            <v>36600Utah</v>
          </cell>
          <cell r="B637" t="str">
            <v>Utah</v>
          </cell>
          <cell r="C637" t="str">
            <v>Utah</v>
          </cell>
          <cell r="D637">
            <v>366</v>
          </cell>
          <cell r="E637">
            <v>366</v>
          </cell>
          <cell r="F637" t="str">
            <v>Underground Conduit</v>
          </cell>
          <cell r="G637"/>
          <cell r="H637">
            <v>169200100.50999999</v>
          </cell>
          <cell r="I637"/>
          <cell r="J637">
            <v>-534912.79</v>
          </cell>
          <cell r="K637"/>
          <cell r="L637">
            <v>168665187.72</v>
          </cell>
          <cell r="M637"/>
          <cell r="N637">
            <v>-561644.18000000017</v>
          </cell>
          <cell r="O637"/>
          <cell r="P637">
            <v>168103543.53999999</v>
          </cell>
          <cell r="Q637"/>
          <cell r="R637">
            <v>53099432</v>
          </cell>
          <cell r="S637"/>
          <cell r="T637">
            <v>2.6077778880216163</v>
          </cell>
          <cell r="U637"/>
          <cell r="V637">
            <v>4405388</v>
          </cell>
          <cell r="W637"/>
          <cell r="X637">
            <v>-534912.79</v>
          </cell>
          <cell r="Y637"/>
          <cell r="Z637">
            <v>-50</v>
          </cell>
          <cell r="AA637"/>
          <cell r="AB637">
            <v>-267456.39500000002</v>
          </cell>
          <cell r="AC637"/>
          <cell r="AD637">
            <v>56702450.814999998</v>
          </cell>
          <cell r="AE637"/>
          <cell r="AF637">
            <v>2.6077778880216163</v>
          </cell>
          <cell r="AG637"/>
          <cell r="AH637">
            <v>4391090</v>
          </cell>
          <cell r="AI637"/>
          <cell r="AJ637">
            <v>-561644.18000000017</v>
          </cell>
          <cell r="AK637"/>
          <cell r="AL637">
            <v>-50</v>
          </cell>
          <cell r="AM637"/>
          <cell r="AN637">
            <v>-280822.09000000008</v>
          </cell>
          <cell r="AO637"/>
          <cell r="AP637">
            <v>60251074.544999994</v>
          </cell>
        </row>
        <row r="638">
          <cell r="A638" t="str">
            <v>36700Utah</v>
          </cell>
          <cell r="B638" t="str">
            <v>Utah</v>
          </cell>
          <cell r="C638" t="str">
            <v>Utah</v>
          </cell>
          <cell r="D638">
            <v>367</v>
          </cell>
          <cell r="E638">
            <v>367</v>
          </cell>
          <cell r="F638" t="str">
            <v>Underground Conductors and Devices</v>
          </cell>
          <cell r="G638"/>
          <cell r="H638">
            <v>467447484.77999997</v>
          </cell>
          <cell r="I638"/>
          <cell r="J638">
            <v>-2062969.63</v>
          </cell>
          <cell r="K638"/>
          <cell r="L638">
            <v>465384515.14999998</v>
          </cell>
          <cell r="M638"/>
          <cell r="N638">
            <v>-2181852.1600000001</v>
          </cell>
          <cell r="O638"/>
          <cell r="P638">
            <v>463202662.98999995</v>
          </cell>
          <cell r="Q638"/>
          <cell r="R638">
            <v>148349943</v>
          </cell>
          <cell r="S638"/>
          <cell r="T638">
            <v>2.4422863965609589</v>
          </cell>
          <cell r="U638"/>
          <cell r="V638">
            <v>11391215</v>
          </cell>
          <cell r="W638"/>
          <cell r="X638">
            <v>-2062969.63</v>
          </cell>
          <cell r="Y638"/>
          <cell r="Z638">
            <v>-25</v>
          </cell>
          <cell r="AA638"/>
          <cell r="AB638">
            <v>-515742.40749999997</v>
          </cell>
          <cell r="AC638"/>
          <cell r="AD638">
            <v>157162445.96250001</v>
          </cell>
          <cell r="AE638"/>
          <cell r="AF638">
            <v>2.4422863965609589</v>
          </cell>
          <cell r="AG638"/>
          <cell r="AH638">
            <v>11339379</v>
          </cell>
          <cell r="AI638"/>
          <cell r="AJ638">
            <v>-2181852.1600000001</v>
          </cell>
          <cell r="AK638"/>
          <cell r="AL638">
            <v>-25</v>
          </cell>
          <cell r="AM638"/>
          <cell r="AN638">
            <v>-545463.04000000004</v>
          </cell>
          <cell r="AO638"/>
          <cell r="AP638">
            <v>165774509.76250002</v>
          </cell>
        </row>
        <row r="639">
          <cell r="A639" t="str">
            <v>36800Utah</v>
          </cell>
          <cell r="B639" t="str">
            <v>Utah</v>
          </cell>
          <cell r="C639" t="str">
            <v>Utah</v>
          </cell>
          <cell r="D639">
            <v>368</v>
          </cell>
          <cell r="E639">
            <v>368</v>
          </cell>
          <cell r="F639" t="str">
            <v>Line Transformers</v>
          </cell>
          <cell r="G639"/>
          <cell r="H639">
            <v>427468015.19999999</v>
          </cell>
          <cell r="I639"/>
          <cell r="J639">
            <v>-5029853.9700000007</v>
          </cell>
          <cell r="K639"/>
          <cell r="L639">
            <v>422438161.22999996</v>
          </cell>
          <cell r="M639"/>
          <cell r="N639">
            <v>-5082532.7300000014</v>
          </cell>
          <cell r="O639"/>
          <cell r="P639">
            <v>417355628.49999994</v>
          </cell>
          <cell r="Q639"/>
          <cell r="R639">
            <v>111936868</v>
          </cell>
          <cell r="S639"/>
          <cell r="T639">
            <v>2.8853911376151422</v>
          </cell>
          <cell r="U639"/>
          <cell r="V639">
            <v>12261559</v>
          </cell>
          <cell r="W639"/>
          <cell r="X639">
            <v>-5029853.9700000007</v>
          </cell>
          <cell r="Y639"/>
          <cell r="Z639">
            <v>-5</v>
          </cell>
          <cell r="AA639"/>
          <cell r="AB639">
            <v>-251492.69850000003</v>
          </cell>
          <cell r="AC639"/>
          <cell r="AD639">
            <v>118917080.33149999</v>
          </cell>
          <cell r="AE639"/>
          <cell r="AF639">
            <v>2.8853911376151422</v>
          </cell>
          <cell r="AG639"/>
          <cell r="AH639">
            <v>12115668</v>
          </cell>
          <cell r="AI639"/>
          <cell r="AJ639">
            <v>-5082532.7300000014</v>
          </cell>
          <cell r="AK639"/>
          <cell r="AL639">
            <v>-5</v>
          </cell>
          <cell r="AM639"/>
          <cell r="AN639">
            <v>-254126.63650000005</v>
          </cell>
          <cell r="AO639"/>
          <cell r="AP639">
            <v>125696088.96499999</v>
          </cell>
        </row>
        <row r="640">
          <cell r="A640" t="str">
            <v>36900Utah</v>
          </cell>
          <cell r="B640" t="str">
            <v>Utah</v>
          </cell>
          <cell r="C640" t="str">
            <v>Utah</v>
          </cell>
          <cell r="D640">
            <v>369</v>
          </cell>
          <cell r="E640">
            <v>369</v>
          </cell>
          <cell r="F640" t="str">
            <v>Services</v>
          </cell>
          <cell r="G640"/>
          <cell r="H640">
            <v>224795047.11000001</v>
          </cell>
          <cell r="I640"/>
          <cell r="J640">
            <v>-186.42</v>
          </cell>
          <cell r="K640"/>
          <cell r="L640">
            <v>224794860.69000003</v>
          </cell>
          <cell r="M640"/>
          <cell r="N640">
            <v>-292.74</v>
          </cell>
          <cell r="O640"/>
          <cell r="P640">
            <v>224794567.95000002</v>
          </cell>
          <cell r="Q640"/>
          <cell r="R640">
            <v>60929367</v>
          </cell>
          <cell r="S640"/>
          <cell r="T640">
            <v>1.8259301984447318</v>
          </cell>
          <cell r="U640"/>
          <cell r="V640">
            <v>4104599</v>
          </cell>
          <cell r="W640"/>
          <cell r="X640">
            <v>-186.42</v>
          </cell>
          <cell r="Y640"/>
          <cell r="Z640">
            <v>-25</v>
          </cell>
          <cell r="AA640"/>
          <cell r="AB640">
            <v>-46.604999999999997</v>
          </cell>
          <cell r="AC640"/>
          <cell r="AD640">
            <v>65033732.975000001</v>
          </cell>
          <cell r="AE640"/>
          <cell r="AF640">
            <v>1.8259301984447318</v>
          </cell>
          <cell r="AG640"/>
          <cell r="AH640">
            <v>4104595</v>
          </cell>
          <cell r="AI640"/>
          <cell r="AJ640">
            <v>-292.74</v>
          </cell>
          <cell r="AK640"/>
          <cell r="AL640">
            <v>-25</v>
          </cell>
          <cell r="AM640"/>
          <cell r="AN640">
            <v>-73.185000000000002</v>
          </cell>
          <cell r="AO640"/>
          <cell r="AP640">
            <v>69137962.049999997</v>
          </cell>
        </row>
        <row r="641">
          <cell r="A641" t="str">
            <v>37000Utah</v>
          </cell>
          <cell r="B641" t="str">
            <v>Utah</v>
          </cell>
          <cell r="C641" t="str">
            <v>Utah</v>
          </cell>
          <cell r="D641">
            <v>370</v>
          </cell>
          <cell r="E641">
            <v>370</v>
          </cell>
          <cell r="F641" t="str">
            <v>Meters</v>
          </cell>
          <cell r="G641"/>
          <cell r="H641">
            <v>73237990.219999999</v>
          </cell>
          <cell r="I641"/>
          <cell r="J641">
            <v>-4438175.9100000011</v>
          </cell>
          <cell r="K641"/>
          <cell r="L641">
            <v>68799814.310000002</v>
          </cell>
          <cell r="M641"/>
          <cell r="N641">
            <v>-2354651.3100000005</v>
          </cell>
          <cell r="O641"/>
          <cell r="P641">
            <v>66445163</v>
          </cell>
          <cell r="Q641"/>
          <cell r="R641">
            <v>30909193</v>
          </cell>
          <cell r="S641"/>
          <cell r="T641">
            <v>3.6380750715264574</v>
          </cell>
          <cell r="U641"/>
          <cell r="V641">
            <v>2583721</v>
          </cell>
          <cell r="W641"/>
          <cell r="X641">
            <v>-4438175.9100000011</v>
          </cell>
          <cell r="Y641"/>
          <cell r="Z641">
            <v>-2</v>
          </cell>
          <cell r="AA641"/>
          <cell r="AB641">
            <v>-88763.51820000002</v>
          </cell>
          <cell r="AC641"/>
          <cell r="AD641">
            <v>28965974.571800001</v>
          </cell>
          <cell r="AE641"/>
          <cell r="AF641">
            <v>3.6380750715264574</v>
          </cell>
          <cell r="AG641"/>
          <cell r="AH641">
            <v>2460157</v>
          </cell>
          <cell r="AI641"/>
          <cell r="AJ641">
            <v>-2354651.3100000005</v>
          </cell>
          <cell r="AK641"/>
          <cell r="AL641">
            <v>-2</v>
          </cell>
          <cell r="AM641"/>
          <cell r="AN641">
            <v>-47093.026200000008</v>
          </cell>
          <cell r="AO641"/>
          <cell r="AP641">
            <v>29024387.235599998</v>
          </cell>
        </row>
        <row r="642">
          <cell r="A642" t="str">
            <v>37100Utah</v>
          </cell>
          <cell r="B642" t="str">
            <v>Utah</v>
          </cell>
          <cell r="C642" t="str">
            <v>Utah</v>
          </cell>
          <cell r="D642">
            <v>371</v>
          </cell>
          <cell r="E642">
            <v>371</v>
          </cell>
          <cell r="F642" t="str">
            <v>Installations on Customer Premises</v>
          </cell>
          <cell r="G642"/>
          <cell r="H642">
            <v>4418312.74</v>
          </cell>
          <cell r="I642"/>
          <cell r="J642">
            <v>-165442.84</v>
          </cell>
          <cell r="K642"/>
          <cell r="L642">
            <v>4252869.9000000004</v>
          </cell>
          <cell r="M642"/>
          <cell r="N642">
            <v>-164316.82000000004</v>
          </cell>
          <cell r="O642"/>
          <cell r="P642">
            <v>4088553.0800000005</v>
          </cell>
          <cell r="Q642"/>
          <cell r="R642">
            <v>2696560</v>
          </cell>
          <cell r="S642"/>
          <cell r="T642">
            <v>4.799905454765085</v>
          </cell>
          <cell r="U642"/>
          <cell r="V642">
            <v>208104</v>
          </cell>
          <cell r="W642"/>
          <cell r="X642">
            <v>-165442.84</v>
          </cell>
          <cell r="Y642"/>
          <cell r="Z642">
            <v>-60</v>
          </cell>
          <cell r="AA642"/>
          <cell r="AB642">
            <v>-99265.703999999998</v>
          </cell>
          <cell r="AC642"/>
          <cell r="AD642">
            <v>2639955.4560000002</v>
          </cell>
          <cell r="AE642"/>
          <cell r="AF642">
            <v>4.799905454765085</v>
          </cell>
          <cell r="AG642"/>
          <cell r="AH642">
            <v>200190</v>
          </cell>
          <cell r="AI642"/>
          <cell r="AJ642">
            <v>-164316.82000000004</v>
          </cell>
          <cell r="AK642"/>
          <cell r="AL642">
            <v>-60</v>
          </cell>
          <cell r="AM642"/>
          <cell r="AN642">
            <v>-98590.092000000033</v>
          </cell>
          <cell r="AO642"/>
          <cell r="AP642">
            <v>2577238.5440000002</v>
          </cell>
        </row>
        <row r="643">
          <cell r="A643" t="str">
            <v>37300Utah</v>
          </cell>
          <cell r="B643" t="str">
            <v>Utah</v>
          </cell>
          <cell r="C643" t="str">
            <v>Utah</v>
          </cell>
          <cell r="D643">
            <v>373</v>
          </cell>
          <cell r="E643">
            <v>373</v>
          </cell>
          <cell r="F643" t="str">
            <v>Street Lighting and Signal Systems</v>
          </cell>
          <cell r="G643"/>
          <cell r="H643">
            <v>23767481.890000001</v>
          </cell>
          <cell r="I643"/>
          <cell r="J643">
            <v>-610747.67999999993</v>
          </cell>
          <cell r="K643"/>
          <cell r="L643">
            <v>23156734.210000001</v>
          </cell>
          <cell r="M643"/>
          <cell r="N643">
            <v>-624435.74000000022</v>
          </cell>
          <cell r="O643"/>
          <cell r="P643">
            <v>22532298.469999999</v>
          </cell>
          <cell r="Q643"/>
          <cell r="R643">
            <v>10488494</v>
          </cell>
          <cell r="S643"/>
          <cell r="T643">
            <v>3.0555198447317591</v>
          </cell>
          <cell r="U643"/>
          <cell r="V643">
            <v>716889</v>
          </cell>
          <cell r="W643"/>
          <cell r="X643">
            <v>-610747.67999999993</v>
          </cell>
          <cell r="Y643"/>
          <cell r="Z643">
            <v>-20</v>
          </cell>
          <cell r="AA643"/>
          <cell r="AB643">
            <v>-122149.53599999998</v>
          </cell>
          <cell r="AC643"/>
          <cell r="AD643">
            <v>10472485.784</v>
          </cell>
          <cell r="AE643"/>
          <cell r="AF643">
            <v>3.0555198447317591</v>
          </cell>
          <cell r="AG643"/>
          <cell r="AH643">
            <v>698019</v>
          </cell>
          <cell r="AI643"/>
          <cell r="AJ643">
            <v>-624435.74000000022</v>
          </cell>
          <cell r="AK643"/>
          <cell r="AL643">
            <v>-20</v>
          </cell>
          <cell r="AM643"/>
          <cell r="AN643">
            <v>-124887.14800000004</v>
          </cell>
          <cell r="AO643"/>
          <cell r="AP643">
            <v>10421181.896</v>
          </cell>
        </row>
        <row r="644">
          <cell r="A644"/>
          <cell r="B644"/>
          <cell r="C644"/>
          <cell r="D644"/>
          <cell r="E644"/>
          <cell r="F644" t="str">
            <v>TOTAL UTAH - DISTRIBUTION</v>
          </cell>
          <cell r="G644"/>
          <cell r="H644">
            <v>2388444688.1899996</v>
          </cell>
          <cell r="I644"/>
          <cell r="J644">
            <v>-23562322.869999997</v>
          </cell>
          <cell r="K644"/>
          <cell r="L644">
            <v>2364882365.3200002</v>
          </cell>
          <cell r="M644"/>
          <cell r="N644">
            <v>-21788088.560000002</v>
          </cell>
          <cell r="O644"/>
          <cell r="P644">
            <v>2343094276.7599998</v>
          </cell>
          <cell r="Q644"/>
          <cell r="R644">
            <v>742835137</v>
          </cell>
          <cell r="S644"/>
          <cell r="T644"/>
          <cell r="U644"/>
          <cell r="V644">
            <v>63968758</v>
          </cell>
          <cell r="W644"/>
          <cell r="X644">
            <v>-23562322.869999997</v>
          </cell>
          <cell r="Y644"/>
          <cell r="Z644"/>
          <cell r="AA644"/>
          <cell r="AB644">
            <v>-5797461.0077</v>
          </cell>
          <cell r="AC644"/>
          <cell r="AD644">
            <v>777444111.12230003</v>
          </cell>
          <cell r="AE644"/>
          <cell r="AF644"/>
          <cell r="AG644"/>
          <cell r="AH644">
            <v>63290965</v>
          </cell>
          <cell r="AI644"/>
          <cell r="AJ644">
            <v>-21788088.560000002</v>
          </cell>
          <cell r="AK644"/>
          <cell r="AL644"/>
          <cell r="AM644"/>
          <cell r="AN644">
            <v>-5842199.8816999998</v>
          </cell>
          <cell r="AO644"/>
          <cell r="AP644">
            <v>813104787.68060005</v>
          </cell>
        </row>
        <row r="645">
          <cell r="A645"/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/>
          <cell r="W645"/>
          <cell r="X645"/>
          <cell r="Y645"/>
          <cell r="Z645"/>
          <cell r="AA645"/>
          <cell r="AB645"/>
          <cell r="AC645"/>
          <cell r="AD645"/>
          <cell r="AE645"/>
          <cell r="AF645"/>
          <cell r="AG645"/>
          <cell r="AH645"/>
          <cell r="AI645"/>
          <cell r="AJ645"/>
          <cell r="AK645"/>
          <cell r="AL645"/>
          <cell r="AM645"/>
          <cell r="AN645"/>
          <cell r="AO645"/>
          <cell r="AP645"/>
        </row>
        <row r="646">
          <cell r="A646"/>
          <cell r="B646"/>
          <cell r="C646"/>
          <cell r="D646"/>
          <cell r="E646"/>
          <cell r="F646" t="str">
            <v>IDAHO -  DISTRIBUTION</v>
          </cell>
          <cell r="G646"/>
          <cell r="H646"/>
          <cell r="I646"/>
          <cell r="J646"/>
          <cell r="K646"/>
          <cell r="L646"/>
          <cell r="M646"/>
          <cell r="N646"/>
          <cell r="O646"/>
          <cell r="P646"/>
          <cell r="Q646"/>
          <cell r="R646"/>
          <cell r="S646"/>
          <cell r="T646"/>
          <cell r="U646"/>
          <cell r="V646"/>
          <cell r="W646"/>
          <cell r="X646"/>
          <cell r="Y646"/>
          <cell r="Z646"/>
          <cell r="AA646"/>
          <cell r="AB646"/>
          <cell r="AC646"/>
          <cell r="AD646"/>
          <cell r="AE646"/>
          <cell r="AF646"/>
          <cell r="AG646"/>
          <cell r="AH646"/>
          <cell r="AI646"/>
          <cell r="AJ646"/>
          <cell r="AK646"/>
          <cell r="AL646"/>
          <cell r="AM646"/>
          <cell r="AN646"/>
          <cell r="AO646"/>
          <cell r="AP646"/>
        </row>
        <row r="647">
          <cell r="A647" t="str">
            <v>36020Idaho</v>
          </cell>
          <cell r="B647" t="str">
            <v>Idaho</v>
          </cell>
          <cell r="C647" t="str">
            <v>Idaho</v>
          </cell>
          <cell r="D647">
            <v>360.2</v>
          </cell>
          <cell r="E647">
            <v>360.2</v>
          </cell>
          <cell r="F647" t="str">
            <v>Rights-of-Way</v>
          </cell>
          <cell r="G647"/>
          <cell r="H647">
            <v>1085196.3400000001</v>
          </cell>
          <cell r="I647"/>
          <cell r="J647">
            <v>-1042.26</v>
          </cell>
          <cell r="K647"/>
          <cell r="L647">
            <v>1084154.08</v>
          </cell>
          <cell r="M647"/>
          <cell r="N647">
            <v>-1246.22</v>
          </cell>
          <cell r="O647"/>
          <cell r="P647">
            <v>1082907.8600000001</v>
          </cell>
          <cell r="Q647"/>
          <cell r="R647">
            <v>372140</v>
          </cell>
          <cell r="S647"/>
          <cell r="T647">
            <v>1.6722311182766663</v>
          </cell>
          <cell r="U647"/>
          <cell r="V647">
            <v>18138</v>
          </cell>
          <cell r="W647"/>
          <cell r="X647">
            <v>-1042.26</v>
          </cell>
          <cell r="Y647"/>
          <cell r="Z647">
            <v>0</v>
          </cell>
          <cell r="AA647"/>
          <cell r="AB647">
            <v>0</v>
          </cell>
          <cell r="AC647"/>
          <cell r="AD647">
            <v>389235.74</v>
          </cell>
          <cell r="AE647"/>
          <cell r="AF647">
            <v>1.6722311182766663</v>
          </cell>
          <cell r="AG647"/>
          <cell r="AH647">
            <v>18119</v>
          </cell>
          <cell r="AI647"/>
          <cell r="AJ647">
            <v>-1246.22</v>
          </cell>
          <cell r="AK647"/>
          <cell r="AL647">
            <v>0</v>
          </cell>
          <cell r="AM647"/>
          <cell r="AN647">
            <v>0</v>
          </cell>
          <cell r="AO647"/>
          <cell r="AP647">
            <v>406108.52</v>
          </cell>
        </row>
        <row r="648">
          <cell r="A648" t="str">
            <v>36100Idaho</v>
          </cell>
          <cell r="B648" t="str">
            <v>Idaho</v>
          </cell>
          <cell r="C648" t="str">
            <v>Idaho</v>
          </cell>
          <cell r="D648">
            <v>361</v>
          </cell>
          <cell r="E648">
            <v>361</v>
          </cell>
          <cell r="F648" t="str">
            <v>Structures and Improvements</v>
          </cell>
          <cell r="G648"/>
          <cell r="H648">
            <v>2161811.3199999998</v>
          </cell>
          <cell r="I648"/>
          <cell r="J648">
            <v>-8935.57</v>
          </cell>
          <cell r="K648"/>
          <cell r="L648">
            <v>2152875.75</v>
          </cell>
          <cell r="M648"/>
          <cell r="N648">
            <v>-9308.6499999999978</v>
          </cell>
          <cell r="O648"/>
          <cell r="P648">
            <v>2143567.1</v>
          </cell>
          <cell r="Q648"/>
          <cell r="R648">
            <v>392262</v>
          </cell>
          <cell r="S648"/>
          <cell r="T648">
            <v>1.5840078355910032</v>
          </cell>
          <cell r="U648"/>
          <cell r="V648">
            <v>34172</v>
          </cell>
          <cell r="W648"/>
          <cell r="X648">
            <v>-8935.57</v>
          </cell>
          <cell r="Y648"/>
          <cell r="Z648">
            <v>0</v>
          </cell>
          <cell r="AA648"/>
          <cell r="AB648">
            <v>0</v>
          </cell>
          <cell r="AC648"/>
          <cell r="AD648">
            <v>417498.43</v>
          </cell>
          <cell r="AE648"/>
          <cell r="AF648">
            <v>1.5840078355910032</v>
          </cell>
          <cell r="AG648"/>
          <cell r="AH648">
            <v>34028</v>
          </cell>
          <cell r="AI648"/>
          <cell r="AJ648">
            <v>-9308.6499999999978</v>
          </cell>
          <cell r="AK648"/>
          <cell r="AL648">
            <v>0</v>
          </cell>
          <cell r="AM648"/>
          <cell r="AN648">
            <v>0</v>
          </cell>
          <cell r="AO648"/>
          <cell r="AP648">
            <v>442217.77999999997</v>
          </cell>
        </row>
        <row r="649">
          <cell r="A649" t="str">
            <v>36200Idaho</v>
          </cell>
          <cell r="B649" t="str">
            <v>Idaho</v>
          </cell>
          <cell r="C649" t="str">
            <v>Idaho</v>
          </cell>
          <cell r="D649">
            <v>362</v>
          </cell>
          <cell r="E649">
            <v>362</v>
          </cell>
          <cell r="F649" t="str">
            <v>Station Equipment</v>
          </cell>
          <cell r="G649"/>
          <cell r="H649">
            <v>28289569.09</v>
          </cell>
          <cell r="I649"/>
          <cell r="J649">
            <v>-212195.33000000005</v>
          </cell>
          <cell r="K649"/>
          <cell r="L649">
            <v>28077373.760000002</v>
          </cell>
          <cell r="M649"/>
          <cell r="N649">
            <v>-218336.24</v>
          </cell>
          <cell r="O649"/>
          <cell r="P649">
            <v>27859037.520000003</v>
          </cell>
          <cell r="Q649"/>
          <cell r="R649">
            <v>8003683</v>
          </cell>
          <cell r="S649"/>
          <cell r="T649">
            <v>2.0580779966074889</v>
          </cell>
          <cell r="U649"/>
          <cell r="V649">
            <v>580038</v>
          </cell>
          <cell r="W649"/>
          <cell r="X649">
            <v>-212195.33000000005</v>
          </cell>
          <cell r="Y649"/>
          <cell r="Z649">
            <v>-10</v>
          </cell>
          <cell r="AA649"/>
          <cell r="AB649">
            <v>-21219.533000000003</v>
          </cell>
          <cell r="AC649"/>
          <cell r="AD649">
            <v>8350306.1370000001</v>
          </cell>
          <cell r="AE649"/>
          <cell r="AF649">
            <v>2.0580779966074889</v>
          </cell>
          <cell r="AG649"/>
          <cell r="AH649">
            <v>575607</v>
          </cell>
          <cell r="AI649"/>
          <cell r="AJ649">
            <v>-218336.24</v>
          </cell>
          <cell r="AK649"/>
          <cell r="AL649">
            <v>-10</v>
          </cell>
          <cell r="AM649"/>
          <cell r="AN649">
            <v>-21833.624</v>
          </cell>
          <cell r="AO649"/>
          <cell r="AP649">
            <v>8685743.273</v>
          </cell>
        </row>
        <row r="650">
          <cell r="A650" t="str">
            <v>36270Idaho</v>
          </cell>
          <cell r="B650" t="str">
            <v>Idaho</v>
          </cell>
          <cell r="C650" t="str">
            <v>Idaho</v>
          </cell>
          <cell r="D650">
            <v>362.7</v>
          </cell>
          <cell r="E650">
            <v>362.7</v>
          </cell>
          <cell r="F650" t="str">
            <v>Supervisory Equipment</v>
          </cell>
          <cell r="G650"/>
          <cell r="H650">
            <v>388613.07</v>
          </cell>
          <cell r="I650"/>
          <cell r="J650">
            <v>-9498.36</v>
          </cell>
          <cell r="K650"/>
          <cell r="L650">
            <v>379114.71</v>
          </cell>
          <cell r="M650"/>
          <cell r="N650">
            <v>-10807.849999999999</v>
          </cell>
          <cell r="O650"/>
          <cell r="P650">
            <v>368306.86000000004</v>
          </cell>
          <cell r="Q650"/>
          <cell r="R650">
            <v>225995</v>
          </cell>
          <cell r="S650"/>
          <cell r="T650">
            <v>3.9900483561010271</v>
          </cell>
          <cell r="U650"/>
          <cell r="V650">
            <v>15316</v>
          </cell>
          <cell r="W650"/>
          <cell r="X650">
            <v>-9498.36</v>
          </cell>
          <cell r="Y650"/>
          <cell r="Z650">
            <v>0</v>
          </cell>
          <cell r="AA650"/>
          <cell r="AB650">
            <v>0</v>
          </cell>
          <cell r="AC650"/>
          <cell r="AD650">
            <v>231812.64</v>
          </cell>
          <cell r="AE650"/>
          <cell r="AF650">
            <v>3.9900483561010271</v>
          </cell>
          <cell r="AG650"/>
          <cell r="AH650">
            <v>14911</v>
          </cell>
          <cell r="AI650"/>
          <cell r="AJ650">
            <v>-10807.849999999999</v>
          </cell>
          <cell r="AK650"/>
          <cell r="AL650">
            <v>0</v>
          </cell>
          <cell r="AM650"/>
          <cell r="AN650">
            <v>0</v>
          </cell>
          <cell r="AO650"/>
          <cell r="AP650">
            <v>235915.79</v>
          </cell>
        </row>
        <row r="651">
          <cell r="A651" t="str">
            <v>36400Idaho</v>
          </cell>
          <cell r="B651" t="str">
            <v>Idaho</v>
          </cell>
          <cell r="C651" t="str">
            <v>Idaho</v>
          </cell>
          <cell r="D651">
            <v>364</v>
          </cell>
          <cell r="E651">
            <v>364</v>
          </cell>
          <cell r="F651" t="str">
            <v>Poles, Towers and Fixtures</v>
          </cell>
          <cell r="G651"/>
          <cell r="H651">
            <v>68677210.629999995</v>
          </cell>
          <cell r="I651"/>
          <cell r="J651">
            <v>-807811.11</v>
          </cell>
          <cell r="K651"/>
          <cell r="L651">
            <v>67869399.519999996</v>
          </cell>
          <cell r="M651"/>
          <cell r="N651">
            <v>-815269.68999999983</v>
          </cell>
          <cell r="O651"/>
          <cell r="P651">
            <v>67054129.829999998</v>
          </cell>
          <cell r="Q651"/>
          <cell r="R651">
            <v>48900524</v>
          </cell>
          <cell r="S651"/>
          <cell r="T651">
            <v>3.9511393160013975</v>
          </cell>
          <cell r="U651"/>
          <cell r="V651">
            <v>2697573</v>
          </cell>
          <cell r="W651"/>
          <cell r="X651">
            <v>-807811.11</v>
          </cell>
          <cell r="Y651"/>
          <cell r="Z651">
            <v>-80</v>
          </cell>
          <cell r="AA651"/>
          <cell r="AB651">
            <v>-646248.88799999992</v>
          </cell>
          <cell r="AC651"/>
          <cell r="AD651">
            <v>50144037.002000004</v>
          </cell>
          <cell r="AE651"/>
          <cell r="AF651">
            <v>3.9511393160013975</v>
          </cell>
          <cell r="AG651"/>
          <cell r="AH651">
            <v>2665508</v>
          </cell>
          <cell r="AI651"/>
          <cell r="AJ651">
            <v>-815269.68999999983</v>
          </cell>
          <cell r="AK651"/>
          <cell r="AL651">
            <v>-80</v>
          </cell>
          <cell r="AM651"/>
          <cell r="AN651">
            <v>-652215.75199999986</v>
          </cell>
          <cell r="AO651"/>
          <cell r="AP651">
            <v>51342059.56000001</v>
          </cell>
        </row>
        <row r="652">
          <cell r="A652" t="str">
            <v>36500Idaho</v>
          </cell>
          <cell r="B652" t="str">
            <v>Idaho</v>
          </cell>
          <cell r="C652" t="str">
            <v>Idaho</v>
          </cell>
          <cell r="D652">
            <v>365</v>
          </cell>
          <cell r="E652">
            <v>365</v>
          </cell>
          <cell r="F652" t="str">
            <v>Overhead Conductors and Devices</v>
          </cell>
          <cell r="G652"/>
          <cell r="H652">
            <v>34559097.719999999</v>
          </cell>
          <cell r="I652"/>
          <cell r="J652">
            <v>-454260.7699999999</v>
          </cell>
          <cell r="K652"/>
          <cell r="L652">
            <v>34104836.949999996</v>
          </cell>
          <cell r="M652"/>
          <cell r="N652">
            <v>-458541.14000000013</v>
          </cell>
          <cell r="O652"/>
          <cell r="P652">
            <v>33646295.809999995</v>
          </cell>
          <cell r="Q652"/>
          <cell r="R652">
            <v>17615868</v>
          </cell>
          <cell r="S652"/>
          <cell r="T652">
            <v>3.0123730702415088</v>
          </cell>
          <cell r="U652"/>
          <cell r="V652">
            <v>1034207</v>
          </cell>
          <cell r="W652"/>
          <cell r="X652">
            <v>-454260.7699999999</v>
          </cell>
          <cell r="Y652"/>
          <cell r="Z652">
            <v>-30</v>
          </cell>
          <cell r="AA652"/>
          <cell r="AB652">
            <v>-136278.23099999997</v>
          </cell>
          <cell r="AC652"/>
          <cell r="AD652">
            <v>18059535.999000002</v>
          </cell>
          <cell r="AE652"/>
          <cell r="AF652">
            <v>3.0123730702415088</v>
          </cell>
          <cell r="AG652"/>
          <cell r="AH652">
            <v>1020458</v>
          </cell>
          <cell r="AI652"/>
          <cell r="AJ652">
            <v>-458541.14000000013</v>
          </cell>
          <cell r="AK652"/>
          <cell r="AL652">
            <v>-30</v>
          </cell>
          <cell r="AM652"/>
          <cell r="AN652">
            <v>-137562.34200000003</v>
          </cell>
          <cell r="AO652"/>
          <cell r="AP652">
            <v>18483890.517000001</v>
          </cell>
        </row>
        <row r="653">
          <cell r="A653" t="str">
            <v>36600Idaho</v>
          </cell>
          <cell r="B653" t="str">
            <v>Idaho</v>
          </cell>
          <cell r="C653" t="str">
            <v>Idaho</v>
          </cell>
          <cell r="D653">
            <v>366</v>
          </cell>
          <cell r="E653">
            <v>366</v>
          </cell>
          <cell r="F653" t="str">
            <v>Underground Conduit</v>
          </cell>
          <cell r="G653"/>
          <cell r="H653">
            <v>7887911.9299999997</v>
          </cell>
          <cell r="I653"/>
          <cell r="J653">
            <v>-25513.390000000007</v>
          </cell>
          <cell r="K653"/>
          <cell r="L653">
            <v>7862398.54</v>
          </cell>
          <cell r="M653"/>
          <cell r="N653">
            <v>-26782.3</v>
          </cell>
          <cell r="O653"/>
          <cell r="P653">
            <v>7835616.2400000002</v>
          </cell>
          <cell r="Q653"/>
          <cell r="R653">
            <v>2149995</v>
          </cell>
          <cell r="S653"/>
          <cell r="T653">
            <v>2.6077778880216163</v>
          </cell>
          <cell r="U653"/>
          <cell r="V653">
            <v>205367</v>
          </cell>
          <cell r="W653"/>
          <cell r="X653">
            <v>-25513.390000000007</v>
          </cell>
          <cell r="Y653"/>
          <cell r="Z653">
            <v>-40</v>
          </cell>
          <cell r="AA653"/>
          <cell r="AB653">
            <v>-10205.356000000003</v>
          </cell>
          <cell r="AC653"/>
          <cell r="AD653">
            <v>2319643.2539999997</v>
          </cell>
          <cell r="AE653"/>
          <cell r="AF653">
            <v>2.6077778880216163</v>
          </cell>
          <cell r="AG653"/>
          <cell r="AH653">
            <v>204685</v>
          </cell>
          <cell r="AI653"/>
          <cell r="AJ653">
            <v>-26782.3</v>
          </cell>
          <cell r="AK653"/>
          <cell r="AL653">
            <v>-40</v>
          </cell>
          <cell r="AM653"/>
          <cell r="AN653">
            <v>-10712.92</v>
          </cell>
          <cell r="AO653"/>
          <cell r="AP653">
            <v>2486833.034</v>
          </cell>
        </row>
        <row r="654">
          <cell r="A654" t="str">
            <v>36700Idaho</v>
          </cell>
          <cell r="B654" t="str">
            <v>Idaho</v>
          </cell>
          <cell r="C654" t="str">
            <v>Idaho</v>
          </cell>
          <cell r="D654">
            <v>367</v>
          </cell>
          <cell r="E654">
            <v>367</v>
          </cell>
          <cell r="F654" t="str">
            <v>Underground Conductors and Devices</v>
          </cell>
          <cell r="G654"/>
          <cell r="H654">
            <v>24598549.670000002</v>
          </cell>
          <cell r="I654"/>
          <cell r="J654">
            <v>-116565.03</v>
          </cell>
          <cell r="K654"/>
          <cell r="L654">
            <v>24481984.640000001</v>
          </cell>
          <cell r="M654"/>
          <cell r="N654">
            <v>-123187.44999999998</v>
          </cell>
          <cell r="O654"/>
          <cell r="P654">
            <v>24358797.190000001</v>
          </cell>
          <cell r="Q654"/>
          <cell r="R654">
            <v>7061265</v>
          </cell>
          <cell r="S654"/>
          <cell r="T654">
            <v>2.4422863965609589</v>
          </cell>
          <cell r="U654"/>
          <cell r="V654">
            <v>599344</v>
          </cell>
          <cell r="W654"/>
          <cell r="X654">
            <v>-116565.03</v>
          </cell>
          <cell r="Y654"/>
          <cell r="Z654">
            <v>-15</v>
          </cell>
          <cell r="AA654"/>
          <cell r="AB654">
            <v>-17484.754499999999</v>
          </cell>
          <cell r="AC654"/>
          <cell r="AD654">
            <v>7526559.2154999999</v>
          </cell>
          <cell r="AE654"/>
          <cell r="AF654">
            <v>2.4422863965609589</v>
          </cell>
          <cell r="AG654"/>
          <cell r="AH654">
            <v>596416</v>
          </cell>
          <cell r="AI654"/>
          <cell r="AJ654">
            <v>-123187.44999999998</v>
          </cell>
          <cell r="AK654"/>
          <cell r="AL654">
            <v>-15</v>
          </cell>
          <cell r="AM654"/>
          <cell r="AN654">
            <v>-18478.117499999997</v>
          </cell>
          <cell r="AO654"/>
          <cell r="AP654">
            <v>7981309.648</v>
          </cell>
        </row>
        <row r="655">
          <cell r="A655" t="str">
            <v>36800Idaho</v>
          </cell>
          <cell r="B655" t="str">
            <v>Idaho</v>
          </cell>
          <cell r="C655" t="str">
            <v>Idaho</v>
          </cell>
          <cell r="D655">
            <v>368</v>
          </cell>
          <cell r="E655">
            <v>368</v>
          </cell>
          <cell r="F655" t="str">
            <v>Line Transformers</v>
          </cell>
          <cell r="G655"/>
          <cell r="H655">
            <v>69825543.019999996</v>
          </cell>
          <cell r="I655"/>
          <cell r="J655">
            <v>-895669.44</v>
          </cell>
          <cell r="K655"/>
          <cell r="L655">
            <v>68929873.579999998</v>
          </cell>
          <cell r="M655"/>
          <cell r="N655">
            <v>-905383.94000000006</v>
          </cell>
          <cell r="O655"/>
          <cell r="P655">
            <v>68024489.640000001</v>
          </cell>
          <cell r="Q655"/>
          <cell r="R655">
            <v>18661692</v>
          </cell>
          <cell r="S655"/>
          <cell r="T655">
            <v>2.8853911376151422</v>
          </cell>
          <cell r="U655"/>
          <cell r="V655">
            <v>2001818</v>
          </cell>
          <cell r="W655"/>
          <cell r="X655">
            <v>-895669.44</v>
          </cell>
          <cell r="Y655"/>
          <cell r="Z655">
            <v>-5</v>
          </cell>
          <cell r="AA655"/>
          <cell r="AB655">
            <v>-44783.471999999994</v>
          </cell>
          <cell r="AC655"/>
          <cell r="AD655">
            <v>19723057.088</v>
          </cell>
          <cell r="AE655"/>
          <cell r="AF655">
            <v>2.8853911376151422</v>
          </cell>
          <cell r="AG655"/>
          <cell r="AH655">
            <v>1975835</v>
          </cell>
          <cell r="AI655"/>
          <cell r="AJ655">
            <v>-905383.94000000006</v>
          </cell>
          <cell r="AK655"/>
          <cell r="AL655">
            <v>-5</v>
          </cell>
          <cell r="AM655"/>
          <cell r="AN655">
            <v>-45269.197</v>
          </cell>
          <cell r="AO655"/>
          <cell r="AP655">
            <v>20748238.950999998</v>
          </cell>
        </row>
        <row r="656">
          <cell r="A656" t="str">
            <v>36900Idaho</v>
          </cell>
          <cell r="B656" t="str">
            <v>Idaho</v>
          </cell>
          <cell r="C656" t="str">
            <v>Idaho</v>
          </cell>
          <cell r="D656">
            <v>369</v>
          </cell>
          <cell r="E656">
            <v>369</v>
          </cell>
          <cell r="F656" t="str">
            <v>Services</v>
          </cell>
          <cell r="G656"/>
          <cell r="H656">
            <v>30457923.969999999</v>
          </cell>
          <cell r="I656"/>
          <cell r="J656">
            <v>0</v>
          </cell>
          <cell r="K656"/>
          <cell r="L656">
            <v>30457923.969999999</v>
          </cell>
          <cell r="M656"/>
          <cell r="N656">
            <v>0</v>
          </cell>
          <cell r="O656"/>
          <cell r="P656">
            <v>30457923.969999999</v>
          </cell>
          <cell r="Q656"/>
          <cell r="R656">
            <v>7747154</v>
          </cell>
          <cell r="S656"/>
          <cell r="T656">
            <v>1.8259301984447318</v>
          </cell>
          <cell r="U656"/>
          <cell r="V656">
            <v>556140</v>
          </cell>
          <cell r="W656"/>
          <cell r="X656">
            <v>0</v>
          </cell>
          <cell r="Y656"/>
          <cell r="Z656">
            <v>-25</v>
          </cell>
          <cell r="AA656"/>
          <cell r="AB656">
            <v>0</v>
          </cell>
          <cell r="AC656"/>
          <cell r="AD656">
            <v>8303294</v>
          </cell>
          <cell r="AE656"/>
          <cell r="AF656">
            <v>1.8259301984447318</v>
          </cell>
          <cell r="AG656"/>
          <cell r="AH656">
            <v>556140</v>
          </cell>
          <cell r="AI656"/>
          <cell r="AJ656">
            <v>0</v>
          </cell>
          <cell r="AK656"/>
          <cell r="AL656">
            <v>-25</v>
          </cell>
          <cell r="AM656"/>
          <cell r="AN656">
            <v>0</v>
          </cell>
          <cell r="AO656"/>
          <cell r="AP656">
            <v>8859434</v>
          </cell>
        </row>
        <row r="657">
          <cell r="A657" t="str">
            <v>37000Idaho</v>
          </cell>
          <cell r="B657" t="str">
            <v>Idaho</v>
          </cell>
          <cell r="C657" t="str">
            <v>Idaho</v>
          </cell>
          <cell r="D657">
            <v>370</v>
          </cell>
          <cell r="E657">
            <v>370</v>
          </cell>
          <cell r="F657" t="str">
            <v>Meters</v>
          </cell>
          <cell r="G657"/>
          <cell r="H657">
            <v>13315346.99</v>
          </cell>
          <cell r="I657"/>
          <cell r="J657">
            <v>-1106970.9100000001</v>
          </cell>
          <cell r="K657"/>
          <cell r="L657">
            <v>12208376.08</v>
          </cell>
          <cell r="M657"/>
          <cell r="N657">
            <v>-874386.27</v>
          </cell>
          <cell r="O657"/>
          <cell r="P657">
            <v>11333989.810000001</v>
          </cell>
          <cell r="Q657"/>
          <cell r="R657">
            <v>7704248</v>
          </cell>
          <cell r="S657"/>
          <cell r="T657">
            <v>3.6380750715264574</v>
          </cell>
          <cell r="U657"/>
          <cell r="V657">
            <v>464286</v>
          </cell>
          <cell r="W657"/>
          <cell r="X657">
            <v>-1106970.9100000001</v>
          </cell>
          <cell r="Y657"/>
          <cell r="Z657">
            <v>-3</v>
          </cell>
          <cell r="AA657"/>
          <cell r="AB657">
            <v>-33209.127300000007</v>
          </cell>
          <cell r="AC657"/>
          <cell r="AD657">
            <v>7028353.9627</v>
          </cell>
          <cell r="AE657"/>
          <cell r="AF657">
            <v>3.6380750715264574</v>
          </cell>
          <cell r="AG657"/>
          <cell r="AH657">
            <v>428244</v>
          </cell>
          <cell r="AI657"/>
          <cell r="AJ657">
            <v>-874386.27</v>
          </cell>
          <cell r="AK657"/>
          <cell r="AL657">
            <v>-3</v>
          </cell>
          <cell r="AM657"/>
          <cell r="AN657">
            <v>-26231.588100000001</v>
          </cell>
          <cell r="AO657"/>
          <cell r="AP657">
            <v>6555980.1046000002</v>
          </cell>
        </row>
        <row r="658">
          <cell r="A658" t="str">
            <v>37100Idaho</v>
          </cell>
          <cell r="B658" t="str">
            <v>Idaho</v>
          </cell>
          <cell r="C658" t="str">
            <v>Idaho</v>
          </cell>
          <cell r="D658">
            <v>371</v>
          </cell>
          <cell r="E658">
            <v>371</v>
          </cell>
          <cell r="F658" t="str">
            <v>Installations on Customer Premises</v>
          </cell>
          <cell r="G658"/>
          <cell r="H658">
            <v>169110.18</v>
          </cell>
          <cell r="I658"/>
          <cell r="J658">
            <v>-6289.75</v>
          </cell>
          <cell r="K658"/>
          <cell r="L658">
            <v>162820.43</v>
          </cell>
          <cell r="M658"/>
          <cell r="N658">
            <v>-6254.6699999999992</v>
          </cell>
          <cell r="O658"/>
          <cell r="P658">
            <v>156565.75999999998</v>
          </cell>
          <cell r="Q658"/>
          <cell r="R658">
            <v>82913</v>
          </cell>
          <cell r="S658"/>
          <cell r="T658">
            <v>4.799905454765085</v>
          </cell>
          <cell r="U658"/>
          <cell r="V658">
            <v>7966</v>
          </cell>
          <cell r="W658"/>
          <cell r="X658">
            <v>-6289.75</v>
          </cell>
          <cell r="Y658"/>
          <cell r="Z658">
            <v>-45</v>
          </cell>
          <cell r="AA658"/>
          <cell r="AB658">
            <v>-2830.3874999999998</v>
          </cell>
          <cell r="AC658"/>
          <cell r="AD658">
            <v>81758.862500000003</v>
          </cell>
          <cell r="AE658"/>
          <cell r="AF658">
            <v>4.799905454765085</v>
          </cell>
          <cell r="AG658"/>
          <cell r="AH658">
            <v>7665</v>
          </cell>
          <cell r="AI658"/>
          <cell r="AJ658">
            <v>-6254.6699999999992</v>
          </cell>
          <cell r="AK658"/>
          <cell r="AL658">
            <v>-45</v>
          </cell>
          <cell r="AM658"/>
          <cell r="AN658">
            <v>-2814.6014999999998</v>
          </cell>
          <cell r="AO658"/>
          <cell r="AP658">
            <v>80354.591</v>
          </cell>
        </row>
        <row r="659">
          <cell r="A659" t="str">
            <v>37300Idaho</v>
          </cell>
          <cell r="B659" t="str">
            <v>Idaho</v>
          </cell>
          <cell r="C659" t="str">
            <v>Idaho</v>
          </cell>
          <cell r="D659">
            <v>373</v>
          </cell>
          <cell r="E659">
            <v>373</v>
          </cell>
          <cell r="F659" t="str">
            <v>Street Lighting and Signal Systems</v>
          </cell>
          <cell r="G659"/>
          <cell r="H659">
            <v>618578.57999999996</v>
          </cell>
          <cell r="I659"/>
          <cell r="J659">
            <v>-16270.509999999998</v>
          </cell>
          <cell r="K659"/>
          <cell r="L659">
            <v>602308.06999999995</v>
          </cell>
          <cell r="M659"/>
          <cell r="N659">
            <v>-16637.259999999998</v>
          </cell>
          <cell r="O659"/>
          <cell r="P659">
            <v>585670.80999999994</v>
          </cell>
          <cell r="Q659"/>
          <cell r="R659">
            <v>254528</v>
          </cell>
          <cell r="S659"/>
          <cell r="T659">
            <v>3.0555198447317591</v>
          </cell>
          <cell r="U659"/>
          <cell r="V659">
            <v>18652</v>
          </cell>
          <cell r="W659"/>
          <cell r="X659">
            <v>-16270.509999999998</v>
          </cell>
          <cell r="Y659"/>
          <cell r="Z659">
            <v>-20</v>
          </cell>
          <cell r="AA659"/>
          <cell r="AB659">
            <v>-3254.1019999999994</v>
          </cell>
          <cell r="AC659"/>
          <cell r="AD659">
            <v>253655.38799999998</v>
          </cell>
          <cell r="AE659"/>
          <cell r="AF659">
            <v>3.0555198447317591</v>
          </cell>
          <cell r="AG659"/>
          <cell r="AH659">
            <v>18149</v>
          </cell>
          <cell r="AI659"/>
          <cell r="AJ659">
            <v>-16637.259999999998</v>
          </cell>
          <cell r="AK659"/>
          <cell r="AL659">
            <v>-20</v>
          </cell>
          <cell r="AM659"/>
          <cell r="AN659">
            <v>-3327.4519999999993</v>
          </cell>
          <cell r="AO659"/>
          <cell r="AP659">
            <v>251839.67599999998</v>
          </cell>
        </row>
        <row r="660">
          <cell r="A660"/>
          <cell r="B660"/>
          <cell r="C660"/>
          <cell r="D660"/>
          <cell r="E660"/>
          <cell r="F660" t="str">
            <v>TOTAL IDAHO - DISTRIBUTION</v>
          </cell>
          <cell r="G660"/>
          <cell r="H660">
            <v>282034462.50999993</v>
          </cell>
          <cell r="I660"/>
          <cell r="J660">
            <v>-3661022.4299999997</v>
          </cell>
          <cell r="K660"/>
          <cell r="L660">
            <v>278373440.07999998</v>
          </cell>
          <cell r="M660"/>
          <cell r="N660">
            <v>-3466141.6799999997</v>
          </cell>
          <cell r="O660"/>
          <cell r="P660">
            <v>274907298.39999998</v>
          </cell>
          <cell r="Q660"/>
          <cell r="R660">
            <v>119172267</v>
          </cell>
          <cell r="S660"/>
          <cell r="T660"/>
          <cell r="U660"/>
          <cell r="V660">
            <v>8233017</v>
          </cell>
          <cell r="W660"/>
          <cell r="X660">
            <v>-3661022.4299999997</v>
          </cell>
          <cell r="Y660"/>
          <cell r="Z660"/>
          <cell r="AA660"/>
          <cell r="AB660">
            <v>-915513.85129999998</v>
          </cell>
          <cell r="AC660"/>
          <cell r="AD660">
            <v>122828747.71869998</v>
          </cell>
          <cell r="AE660"/>
          <cell r="AF660"/>
          <cell r="AG660"/>
          <cell r="AH660">
            <v>8115765</v>
          </cell>
          <cell r="AI660"/>
          <cell r="AJ660">
            <v>-3466141.6799999997</v>
          </cell>
          <cell r="AK660"/>
          <cell r="AL660"/>
          <cell r="AM660"/>
          <cell r="AN660">
            <v>-918445.5941000001</v>
          </cell>
          <cell r="AO660"/>
          <cell r="AP660">
            <v>126559925.44460002</v>
          </cell>
        </row>
        <row r="661">
          <cell r="A661"/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/>
          <cell r="X661"/>
          <cell r="Y661"/>
          <cell r="Z661"/>
          <cell r="AA661"/>
          <cell r="AB661"/>
          <cell r="AC661"/>
          <cell r="AD661"/>
          <cell r="AE661"/>
          <cell r="AF661"/>
          <cell r="AG661"/>
          <cell r="AH661"/>
          <cell r="AI661"/>
          <cell r="AJ661"/>
          <cell r="AK661"/>
          <cell r="AL661"/>
          <cell r="AM661"/>
          <cell r="AN661"/>
          <cell r="AO661"/>
          <cell r="AP661"/>
        </row>
        <row r="662">
          <cell r="A662"/>
          <cell r="B662"/>
          <cell r="C662"/>
          <cell r="D662"/>
          <cell r="E662" t="str">
            <v>TOTAL DISTRIBUTION PLANT</v>
          </cell>
          <cell r="F662"/>
          <cell r="G662"/>
          <cell r="H662">
            <v>5639593821.1000023</v>
          </cell>
          <cell r="I662"/>
          <cell r="J662">
            <v>-63066953.82</v>
          </cell>
          <cell r="K662"/>
          <cell r="L662">
            <v>5576526867.2800007</v>
          </cell>
          <cell r="M662"/>
          <cell r="N662">
            <v>-56443377.260000005</v>
          </cell>
          <cell r="O662"/>
          <cell r="P662">
            <v>5520083490.0200014</v>
          </cell>
          <cell r="Q662"/>
          <cell r="R662">
            <v>2159963657</v>
          </cell>
          <cell r="S662"/>
          <cell r="T662"/>
          <cell r="U662"/>
          <cell r="V662">
            <v>156836657</v>
          </cell>
          <cell r="W662"/>
          <cell r="X662">
            <v>-63066953.82</v>
          </cell>
          <cell r="Y662"/>
          <cell r="Z662"/>
          <cell r="AA662"/>
          <cell r="AB662">
            <v>-17792254.871600002</v>
          </cell>
          <cell r="AC662"/>
          <cell r="AD662">
            <v>2235941105.3084011</v>
          </cell>
          <cell r="AE662"/>
          <cell r="AF662"/>
          <cell r="AG662"/>
          <cell r="AH662">
            <v>154995092</v>
          </cell>
          <cell r="AI662"/>
          <cell r="AJ662">
            <v>-56443377.260000005</v>
          </cell>
          <cell r="AK662"/>
          <cell r="AL662"/>
          <cell r="AM662"/>
          <cell r="AN662">
            <v>-17890186.253800005</v>
          </cell>
          <cell r="AO662"/>
          <cell r="AP662">
            <v>2316602633.7946005</v>
          </cell>
        </row>
        <row r="663">
          <cell r="A663"/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Y663"/>
          <cell r="Z663"/>
          <cell r="AA663"/>
          <cell r="AB663"/>
          <cell r="AC663"/>
          <cell r="AD663"/>
          <cell r="AE663"/>
          <cell r="AF663"/>
          <cell r="AG663"/>
          <cell r="AH663"/>
          <cell r="AI663"/>
          <cell r="AJ663"/>
          <cell r="AK663"/>
          <cell r="AL663"/>
          <cell r="AM663"/>
          <cell r="AN663"/>
          <cell r="AO663"/>
          <cell r="AP663"/>
        </row>
        <row r="664">
          <cell r="A664"/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  <cell r="AD664"/>
          <cell r="AE664"/>
          <cell r="AF664"/>
          <cell r="AG664"/>
          <cell r="AH664"/>
          <cell r="AI664"/>
          <cell r="AJ664"/>
          <cell r="AK664"/>
          <cell r="AL664"/>
          <cell r="AM664"/>
          <cell r="AN664"/>
          <cell r="AO664"/>
          <cell r="AP664"/>
        </row>
        <row r="665">
          <cell r="A665"/>
          <cell r="B665"/>
          <cell r="C665"/>
          <cell r="D665"/>
          <cell r="E665" t="str">
            <v>GENERAL PLANT</v>
          </cell>
          <cell r="F665"/>
          <cell r="G665"/>
          <cell r="H665"/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/>
          <cell r="W665"/>
          <cell r="X665"/>
          <cell r="Y665"/>
          <cell r="Z665"/>
          <cell r="AA665"/>
          <cell r="AB665"/>
          <cell r="AC665"/>
          <cell r="AD665"/>
          <cell r="AE665"/>
          <cell r="AF665"/>
          <cell r="AG665"/>
          <cell r="AH665"/>
          <cell r="AI665"/>
          <cell r="AJ665"/>
          <cell r="AK665"/>
          <cell r="AL665"/>
          <cell r="AM665"/>
          <cell r="AN665"/>
          <cell r="AO665"/>
          <cell r="AP665"/>
        </row>
        <row r="666">
          <cell r="A666"/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  <cell r="L666"/>
          <cell r="M666"/>
          <cell r="N666"/>
          <cell r="O666"/>
          <cell r="P666"/>
          <cell r="Q666"/>
          <cell r="R666"/>
          <cell r="S666"/>
          <cell r="T666"/>
          <cell r="U666"/>
          <cell r="V666"/>
          <cell r="W666"/>
          <cell r="X666"/>
          <cell r="Y666"/>
          <cell r="Z666"/>
          <cell r="AA666"/>
          <cell r="AB666"/>
          <cell r="AC666"/>
          <cell r="AD666"/>
          <cell r="AE666"/>
          <cell r="AF666"/>
          <cell r="AG666"/>
          <cell r="AH666"/>
          <cell r="AI666"/>
          <cell r="AJ666"/>
          <cell r="AK666"/>
          <cell r="AL666"/>
          <cell r="AM666"/>
          <cell r="AN666"/>
          <cell r="AO666"/>
          <cell r="AP666"/>
        </row>
        <row r="667">
          <cell r="A667"/>
          <cell r="B667"/>
          <cell r="C667"/>
          <cell r="D667"/>
          <cell r="E667"/>
          <cell r="F667" t="str">
            <v>OREGON - GENERAL</v>
          </cell>
          <cell r="G667"/>
          <cell r="H667"/>
          <cell r="I667"/>
          <cell r="J667"/>
          <cell r="K667"/>
          <cell r="L667"/>
          <cell r="M667"/>
          <cell r="N667"/>
          <cell r="O667"/>
          <cell r="P667"/>
          <cell r="Q667"/>
          <cell r="R667"/>
          <cell r="S667"/>
          <cell r="T667"/>
          <cell r="U667"/>
          <cell r="V667"/>
          <cell r="W667"/>
          <cell r="X667"/>
          <cell r="Y667"/>
          <cell r="Z667"/>
          <cell r="AA667"/>
          <cell r="AB667"/>
          <cell r="AC667"/>
          <cell r="AD667"/>
          <cell r="AE667"/>
          <cell r="AF667"/>
          <cell r="AG667"/>
          <cell r="AH667"/>
          <cell r="AI667"/>
          <cell r="AJ667"/>
          <cell r="AK667"/>
          <cell r="AL667"/>
          <cell r="AM667"/>
          <cell r="AN667"/>
          <cell r="AO667"/>
          <cell r="AP667"/>
        </row>
        <row r="668">
          <cell r="A668" t="str">
            <v>39000Oregon</v>
          </cell>
          <cell r="B668" t="str">
            <v>Oregon</v>
          </cell>
          <cell r="C668" t="str">
            <v>Oregon</v>
          </cell>
          <cell r="D668">
            <v>390</v>
          </cell>
          <cell r="E668">
            <v>390</v>
          </cell>
          <cell r="F668" t="str">
            <v>Structures and Improvements</v>
          </cell>
          <cell r="G668"/>
          <cell r="H668">
            <v>73351600.510000005</v>
          </cell>
          <cell r="I668"/>
          <cell r="J668">
            <v>-521891.11999999988</v>
          </cell>
          <cell r="K668"/>
          <cell r="L668">
            <v>72829709.390000001</v>
          </cell>
          <cell r="M668"/>
          <cell r="N668">
            <v>-531686.21</v>
          </cell>
          <cell r="O668"/>
          <cell r="P668">
            <v>72298023.180000007</v>
          </cell>
          <cell r="Q668"/>
          <cell r="R668">
            <v>14715408</v>
          </cell>
          <cell r="S668"/>
          <cell r="T668">
            <v>2.2128641370603295</v>
          </cell>
          <cell r="U668"/>
          <cell r="V668">
            <v>1617397</v>
          </cell>
          <cell r="W668"/>
          <cell r="X668">
            <v>-521891.11999999988</v>
          </cell>
          <cell r="Y668"/>
          <cell r="Z668">
            <v>-10</v>
          </cell>
          <cell r="AA668"/>
          <cell r="AB668">
            <v>-52189.111999999994</v>
          </cell>
          <cell r="AC668"/>
          <cell r="AD668">
            <v>15758724.768000001</v>
          </cell>
          <cell r="AE668"/>
          <cell r="AF668">
            <v>2.2128641370603295</v>
          </cell>
          <cell r="AG668"/>
          <cell r="AH668">
            <v>1605740</v>
          </cell>
          <cell r="AI668"/>
          <cell r="AJ668">
            <v>-531686.21</v>
          </cell>
          <cell r="AK668"/>
          <cell r="AL668">
            <v>-10</v>
          </cell>
          <cell r="AM668"/>
          <cell r="AN668">
            <v>-53168.620999999999</v>
          </cell>
          <cell r="AO668"/>
          <cell r="AP668">
            <v>16779609.936999999</v>
          </cell>
        </row>
        <row r="669">
          <cell r="A669" t="str">
            <v>39201Oregon</v>
          </cell>
          <cell r="B669" t="str">
            <v>Oregon</v>
          </cell>
          <cell r="C669" t="str">
            <v>Oregon</v>
          </cell>
          <cell r="D669">
            <v>392.01</v>
          </cell>
          <cell r="E669">
            <v>392.01</v>
          </cell>
          <cell r="F669" t="str">
            <v>Transportation Equipment - Light Trucks and Vans</v>
          </cell>
          <cell r="G669"/>
          <cell r="H669">
            <v>11309407.76</v>
          </cell>
          <cell r="I669"/>
          <cell r="J669">
            <v>-865929.22999999986</v>
          </cell>
          <cell r="K669"/>
          <cell r="L669">
            <v>10443478.529999999</v>
          </cell>
          <cell r="M669"/>
          <cell r="N669">
            <v>-899525.05</v>
          </cell>
          <cell r="O669"/>
          <cell r="P669">
            <v>9543953.4799999986</v>
          </cell>
          <cell r="Q669"/>
          <cell r="R669">
            <v>4261815</v>
          </cell>
          <cell r="S669"/>
          <cell r="T669">
            <v>7.6251295584541134</v>
          </cell>
          <cell r="U669"/>
          <cell r="V669">
            <v>829343</v>
          </cell>
          <cell r="W669"/>
          <cell r="X669">
            <v>-865929.22999999986</v>
          </cell>
          <cell r="Y669"/>
          <cell r="Z669">
            <v>10</v>
          </cell>
          <cell r="AA669"/>
          <cell r="AB669">
            <v>86592.922999999995</v>
          </cell>
          <cell r="AC669"/>
          <cell r="AD669">
            <v>4311821.6930000009</v>
          </cell>
          <cell r="AE669"/>
          <cell r="AF669">
            <v>7.6251295584541134</v>
          </cell>
          <cell r="AG669"/>
          <cell r="AH669">
            <v>762034</v>
          </cell>
          <cell r="AI669"/>
          <cell r="AJ669">
            <v>-899525.05</v>
          </cell>
          <cell r="AK669"/>
          <cell r="AL669">
            <v>10</v>
          </cell>
          <cell r="AM669"/>
          <cell r="AN669">
            <v>89952.505000000005</v>
          </cell>
          <cell r="AO669"/>
          <cell r="AP669">
            <v>4264283.148000001</v>
          </cell>
        </row>
        <row r="670">
          <cell r="A670" t="str">
            <v>39205Oregon</v>
          </cell>
          <cell r="B670" t="str">
            <v>Oregon</v>
          </cell>
          <cell r="C670" t="str">
            <v>Oregon</v>
          </cell>
          <cell r="D670">
            <v>392.05</v>
          </cell>
          <cell r="E670">
            <v>392.05</v>
          </cell>
          <cell r="F670" t="str">
            <v>Transportation Equipment - Medium Trucks</v>
          </cell>
          <cell r="G670"/>
          <cell r="H670">
            <v>10847610.24</v>
          </cell>
          <cell r="I670"/>
          <cell r="J670">
            <v>-545404.56000000029</v>
          </cell>
          <cell r="K670"/>
          <cell r="L670">
            <v>10302205.68</v>
          </cell>
          <cell r="M670"/>
          <cell r="N670">
            <v>-540218.33999999985</v>
          </cell>
          <cell r="O670"/>
          <cell r="P670">
            <v>9761987.3399999999</v>
          </cell>
          <cell r="Q670"/>
          <cell r="R670">
            <v>4264475</v>
          </cell>
          <cell r="S670"/>
          <cell r="T670">
            <v>5.0511041420662437</v>
          </cell>
          <cell r="U670"/>
          <cell r="V670">
            <v>534150</v>
          </cell>
          <cell r="W670"/>
          <cell r="X670">
            <v>-545404.56000000029</v>
          </cell>
          <cell r="Y670"/>
          <cell r="Z670">
            <v>10</v>
          </cell>
          <cell r="AA670"/>
          <cell r="AB670">
            <v>54540.456000000035</v>
          </cell>
          <cell r="AC670"/>
          <cell r="AD670">
            <v>4307760.8959999997</v>
          </cell>
          <cell r="AE670"/>
          <cell r="AF670">
            <v>5.0511041420662437</v>
          </cell>
          <cell r="AG670"/>
          <cell r="AH670">
            <v>506732</v>
          </cell>
          <cell r="AI670"/>
          <cell r="AJ670">
            <v>-540218.33999999985</v>
          </cell>
          <cell r="AK670"/>
          <cell r="AL670">
            <v>10</v>
          </cell>
          <cell r="AM670"/>
          <cell r="AN670">
            <v>54021.833999999988</v>
          </cell>
          <cell r="AO670"/>
          <cell r="AP670">
            <v>4328296.3899999997</v>
          </cell>
        </row>
        <row r="671">
          <cell r="A671" t="str">
            <v>39209Oregon</v>
          </cell>
          <cell r="B671" t="str">
            <v>Oregon</v>
          </cell>
          <cell r="C671" t="str">
            <v>Oregon</v>
          </cell>
          <cell r="D671">
            <v>392.09</v>
          </cell>
          <cell r="E671">
            <v>392.09</v>
          </cell>
          <cell r="F671" t="str">
            <v>Transportation Equipment - Trailers</v>
          </cell>
          <cell r="G671"/>
          <cell r="H671">
            <v>3429180.7</v>
          </cell>
          <cell r="I671"/>
          <cell r="J671">
            <v>-48785.400000000009</v>
          </cell>
          <cell r="K671"/>
          <cell r="L671">
            <v>3380395.3000000003</v>
          </cell>
          <cell r="M671"/>
          <cell r="N671">
            <v>-52664.21</v>
          </cell>
          <cell r="O671"/>
          <cell r="P671">
            <v>3327731.0900000003</v>
          </cell>
          <cell r="Q671"/>
          <cell r="R671">
            <v>818188</v>
          </cell>
          <cell r="S671"/>
          <cell r="T671">
            <v>2.4524502195796849</v>
          </cell>
          <cell r="U671"/>
          <cell r="V671">
            <v>83501</v>
          </cell>
          <cell r="W671"/>
          <cell r="X671">
            <v>-48785.400000000009</v>
          </cell>
          <cell r="Y671"/>
          <cell r="Z671">
            <v>15</v>
          </cell>
          <cell r="AA671"/>
          <cell r="AB671">
            <v>7317.8100000000013</v>
          </cell>
          <cell r="AC671"/>
          <cell r="AD671">
            <v>860221.41</v>
          </cell>
          <cell r="AE671"/>
          <cell r="AF671">
            <v>2.4524502195796849</v>
          </cell>
          <cell r="AG671"/>
          <cell r="AH671">
            <v>82257</v>
          </cell>
          <cell r="AI671"/>
          <cell r="AJ671">
            <v>-52664.21</v>
          </cell>
          <cell r="AK671"/>
          <cell r="AL671">
            <v>15</v>
          </cell>
          <cell r="AM671"/>
          <cell r="AN671">
            <v>7899.6315000000004</v>
          </cell>
          <cell r="AO671"/>
          <cell r="AP671">
            <v>897713.83150000009</v>
          </cell>
        </row>
        <row r="672">
          <cell r="A672" t="str">
            <v>39603Oregon</v>
          </cell>
          <cell r="B672" t="str">
            <v>Oregon</v>
          </cell>
          <cell r="C672" t="str">
            <v>Oregon</v>
          </cell>
          <cell r="D672">
            <v>396.03</v>
          </cell>
          <cell r="E672">
            <v>396.03</v>
          </cell>
          <cell r="F672" t="str">
            <v>Light Power Operated Equipment</v>
          </cell>
          <cell r="G672"/>
          <cell r="H672">
            <v>7861988.6600000001</v>
          </cell>
          <cell r="I672"/>
          <cell r="J672">
            <v>-945439.93000000017</v>
          </cell>
          <cell r="K672"/>
          <cell r="L672">
            <v>6916548.7300000004</v>
          </cell>
          <cell r="M672"/>
          <cell r="N672">
            <v>-751248.93</v>
          </cell>
          <cell r="O672"/>
          <cell r="P672">
            <v>6165299.8000000007</v>
          </cell>
          <cell r="Q672"/>
          <cell r="R672">
            <v>2395766</v>
          </cell>
          <cell r="S672"/>
          <cell r="T672">
            <v>9.7067622610240765</v>
          </cell>
          <cell r="U672"/>
          <cell r="V672">
            <v>717259</v>
          </cell>
          <cell r="W672"/>
          <cell r="X672">
            <v>-945439.93000000017</v>
          </cell>
          <cell r="Y672"/>
          <cell r="Z672">
            <v>15</v>
          </cell>
          <cell r="AA672"/>
          <cell r="AB672">
            <v>141815.98950000003</v>
          </cell>
          <cell r="AC672"/>
          <cell r="AD672">
            <v>2309401.0595</v>
          </cell>
          <cell r="AE672"/>
          <cell r="AF672">
            <v>9.7067622610240765</v>
          </cell>
          <cell r="AG672"/>
          <cell r="AH672">
            <v>634912</v>
          </cell>
          <cell r="AI672"/>
          <cell r="AJ672">
            <v>-751248.93</v>
          </cell>
          <cell r="AK672"/>
          <cell r="AL672">
            <v>15</v>
          </cell>
          <cell r="AM672"/>
          <cell r="AN672">
            <v>112687.33950000002</v>
          </cell>
          <cell r="AO672"/>
          <cell r="AP672">
            <v>2305751.469</v>
          </cell>
        </row>
        <row r="673">
          <cell r="A673" t="str">
            <v>39607Oregon</v>
          </cell>
          <cell r="B673" t="str">
            <v>Oregon</v>
          </cell>
          <cell r="C673" t="str">
            <v>Oregon</v>
          </cell>
          <cell r="D673">
            <v>396.07</v>
          </cell>
          <cell r="E673">
            <v>396.07</v>
          </cell>
          <cell r="F673" t="str">
            <v>Heavy Power Operated Equipment</v>
          </cell>
          <cell r="G673"/>
          <cell r="H673">
            <v>28086567.010000002</v>
          </cell>
          <cell r="I673"/>
          <cell r="J673">
            <v>-1485781</v>
          </cell>
          <cell r="K673"/>
          <cell r="L673">
            <v>26600786.010000002</v>
          </cell>
          <cell r="M673"/>
          <cell r="N673">
            <v>-1533782.3699999999</v>
          </cell>
          <cell r="O673"/>
          <cell r="P673">
            <v>25067003.640000001</v>
          </cell>
          <cell r="Q673"/>
          <cell r="R673">
            <v>7000292</v>
          </cell>
          <cell r="S673"/>
          <cell r="T673">
            <v>5.3912563839152963</v>
          </cell>
          <cell r="U673"/>
          <cell r="V673">
            <v>1474168</v>
          </cell>
          <cell r="W673"/>
          <cell r="X673">
            <v>-1485781</v>
          </cell>
          <cell r="Y673"/>
          <cell r="Z673">
            <v>20</v>
          </cell>
          <cell r="AA673"/>
          <cell r="AB673">
            <v>297156.2</v>
          </cell>
          <cell r="AC673"/>
          <cell r="AD673">
            <v>7285835.2000000002</v>
          </cell>
          <cell r="AE673"/>
          <cell r="AF673">
            <v>5.3912563839152963</v>
          </cell>
          <cell r="AG673"/>
          <cell r="AH673">
            <v>1392772</v>
          </cell>
          <cell r="AI673"/>
          <cell r="AJ673">
            <v>-1533782.3699999999</v>
          </cell>
          <cell r="AK673"/>
          <cell r="AL673">
            <v>20</v>
          </cell>
          <cell r="AM673"/>
          <cell r="AN673">
            <v>306756.47399999999</v>
          </cell>
          <cell r="AO673"/>
          <cell r="AP673">
            <v>7451581.3039999995</v>
          </cell>
        </row>
        <row r="674">
          <cell r="A674"/>
          <cell r="B674"/>
          <cell r="C674"/>
          <cell r="D674"/>
          <cell r="E674"/>
          <cell r="F674" t="str">
            <v>TOTAL OREGON - GENERAL</v>
          </cell>
          <cell r="G674"/>
          <cell r="H674">
            <v>134886354.88</v>
          </cell>
          <cell r="I674"/>
          <cell r="J674">
            <v>-4413231.24</v>
          </cell>
          <cell r="K674"/>
          <cell r="L674">
            <v>130473123.64</v>
          </cell>
          <cell r="M674"/>
          <cell r="N674">
            <v>-4309125.1099999994</v>
          </cell>
          <cell r="O674"/>
          <cell r="P674">
            <v>126163998.53000002</v>
          </cell>
          <cell r="Q674"/>
          <cell r="R674">
            <v>33455944</v>
          </cell>
          <cell r="S674"/>
          <cell r="T674"/>
          <cell r="U674"/>
          <cell r="V674">
            <v>5255818</v>
          </cell>
          <cell r="W674"/>
          <cell r="X674">
            <v>-4413231.24</v>
          </cell>
          <cell r="Y674"/>
          <cell r="Z674"/>
          <cell r="AA674"/>
          <cell r="AB674">
            <v>535234.26650000014</v>
          </cell>
          <cell r="AC674"/>
          <cell r="AD674">
            <v>34833765.026500002</v>
          </cell>
          <cell r="AE674"/>
          <cell r="AF674"/>
          <cell r="AG674"/>
          <cell r="AH674">
            <v>4984447</v>
          </cell>
          <cell r="AI674"/>
          <cell r="AJ674">
            <v>-4309125.1099999994</v>
          </cell>
          <cell r="AK674"/>
          <cell r="AL674"/>
          <cell r="AM674"/>
          <cell r="AN674">
            <v>518149.163</v>
          </cell>
          <cell r="AO674"/>
          <cell r="AP674">
            <v>36027236.079500005</v>
          </cell>
        </row>
        <row r="675">
          <cell r="A675"/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Y675"/>
          <cell r="Z675"/>
          <cell r="AA675"/>
          <cell r="AB675"/>
          <cell r="AC675"/>
          <cell r="AD675"/>
          <cell r="AE675"/>
          <cell r="AF675"/>
          <cell r="AG675"/>
          <cell r="AH675"/>
          <cell r="AI675"/>
          <cell r="AJ675"/>
          <cell r="AK675"/>
          <cell r="AL675"/>
          <cell r="AM675"/>
          <cell r="AN675"/>
          <cell r="AO675"/>
          <cell r="AP675"/>
        </row>
        <row r="676">
          <cell r="A676"/>
          <cell r="B676"/>
          <cell r="C676"/>
          <cell r="D676"/>
          <cell r="E676"/>
          <cell r="F676" t="str">
            <v>AZ, CO, MT, ETC. - GENERAL</v>
          </cell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Y676"/>
          <cell r="Z676"/>
          <cell r="AA676"/>
          <cell r="AB676"/>
          <cell r="AC676"/>
          <cell r="AD676"/>
          <cell r="AE676"/>
          <cell r="AF676"/>
          <cell r="AG676"/>
          <cell r="AH676"/>
          <cell r="AI676"/>
          <cell r="AJ676"/>
          <cell r="AK676"/>
          <cell r="AL676"/>
          <cell r="AM676"/>
          <cell r="AN676"/>
          <cell r="AO676"/>
          <cell r="AP676"/>
        </row>
        <row r="677">
          <cell r="A677" t="str">
            <v>39000AZCOMT</v>
          </cell>
          <cell r="B677" t="str">
            <v>AZCOMT</v>
          </cell>
          <cell r="C677" t="str">
            <v>AZCOMT</v>
          </cell>
          <cell r="D677">
            <v>390</v>
          </cell>
          <cell r="E677">
            <v>390</v>
          </cell>
          <cell r="F677" t="str">
            <v>Structures and Improvements</v>
          </cell>
          <cell r="G677"/>
          <cell r="H677">
            <v>383797.68</v>
          </cell>
          <cell r="I677"/>
          <cell r="J677">
            <v>-4734.58</v>
          </cell>
          <cell r="K677"/>
          <cell r="L677">
            <v>379063.1</v>
          </cell>
          <cell r="M677"/>
          <cell r="N677">
            <v>-4972.09</v>
          </cell>
          <cell r="O677"/>
          <cell r="P677">
            <v>374091.00999999995</v>
          </cell>
          <cell r="Q677"/>
          <cell r="R677">
            <v>195161</v>
          </cell>
          <cell r="S677"/>
          <cell r="T677">
            <v>2.2128641370603295</v>
          </cell>
          <cell r="U677"/>
          <cell r="V677">
            <v>8441</v>
          </cell>
          <cell r="W677"/>
          <cell r="X677">
            <v>-4734.58</v>
          </cell>
          <cell r="Y677"/>
          <cell r="Z677">
            <v>0</v>
          </cell>
          <cell r="AA677"/>
          <cell r="AB677">
            <v>0</v>
          </cell>
          <cell r="AC677"/>
          <cell r="AD677">
            <v>198867.42</v>
          </cell>
          <cell r="AE677"/>
          <cell r="AF677">
            <v>2.2128641370603295</v>
          </cell>
          <cell r="AG677"/>
          <cell r="AH677">
            <v>8333</v>
          </cell>
          <cell r="AI677"/>
          <cell r="AJ677">
            <v>-4972.09</v>
          </cell>
          <cell r="AK677"/>
          <cell r="AL677">
            <v>0</v>
          </cell>
          <cell r="AM677"/>
          <cell r="AN677">
            <v>0</v>
          </cell>
          <cell r="AO677"/>
          <cell r="AP677">
            <v>202228.33000000002</v>
          </cell>
        </row>
        <row r="678">
          <cell r="A678" t="str">
            <v>39201AZCOMT</v>
          </cell>
          <cell r="B678" t="str">
            <v>AZCOMT</v>
          </cell>
          <cell r="C678" t="str">
            <v>AZCOMT</v>
          </cell>
          <cell r="D678">
            <v>392.01</v>
          </cell>
          <cell r="E678">
            <v>392.01</v>
          </cell>
          <cell r="F678" t="str">
            <v>Transportation Equipment - Light Trucks and Vans</v>
          </cell>
          <cell r="G678"/>
          <cell r="H678">
            <v>581852</v>
          </cell>
          <cell r="I678"/>
          <cell r="J678">
            <v>-77548.089999999982</v>
          </cell>
          <cell r="K678"/>
          <cell r="L678">
            <v>504303.91000000003</v>
          </cell>
          <cell r="M678"/>
          <cell r="N678">
            <v>-45117.910000000011</v>
          </cell>
          <cell r="O678"/>
          <cell r="P678">
            <v>459186</v>
          </cell>
          <cell r="Q678"/>
          <cell r="R678">
            <v>253279</v>
          </cell>
          <cell r="S678"/>
          <cell r="T678">
            <v>7.6251295584541134</v>
          </cell>
          <cell r="U678"/>
          <cell r="V678">
            <v>41410</v>
          </cell>
          <cell r="W678"/>
          <cell r="X678">
            <v>-77548.089999999982</v>
          </cell>
          <cell r="Y678"/>
          <cell r="Z678">
            <v>0</v>
          </cell>
          <cell r="AA678"/>
          <cell r="AB678">
            <v>0</v>
          </cell>
          <cell r="AC678"/>
          <cell r="AD678">
            <v>217140.91000000003</v>
          </cell>
          <cell r="AE678"/>
          <cell r="AF678">
            <v>7.6251295584541134</v>
          </cell>
          <cell r="AG678"/>
          <cell r="AH678">
            <v>36734</v>
          </cell>
          <cell r="AI678"/>
          <cell r="AJ678">
            <v>-45117.910000000011</v>
          </cell>
          <cell r="AK678"/>
          <cell r="AL678">
            <v>0</v>
          </cell>
          <cell r="AM678"/>
          <cell r="AN678">
            <v>0</v>
          </cell>
          <cell r="AO678"/>
          <cell r="AP678">
            <v>208757.00000000003</v>
          </cell>
        </row>
        <row r="679">
          <cell r="A679" t="str">
            <v>39205AZCOMT</v>
          </cell>
          <cell r="B679" t="str">
            <v>AZCOMT</v>
          </cell>
          <cell r="C679" t="str">
            <v>AZCOMT</v>
          </cell>
          <cell r="D679">
            <v>392.05</v>
          </cell>
          <cell r="E679">
            <v>392.05</v>
          </cell>
          <cell r="F679" t="str">
            <v>Transportation Equipment - Medium Trucks</v>
          </cell>
          <cell r="G679"/>
          <cell r="H679">
            <v>292979.93</v>
          </cell>
          <cell r="I679"/>
          <cell r="J679">
            <v>-19850.62</v>
          </cell>
          <cell r="K679"/>
          <cell r="L679">
            <v>273129.31</v>
          </cell>
          <cell r="M679"/>
          <cell r="N679">
            <v>-17779.900000000001</v>
          </cell>
          <cell r="O679"/>
          <cell r="P679">
            <v>255349.41</v>
          </cell>
          <cell r="Q679"/>
          <cell r="R679">
            <v>137848</v>
          </cell>
          <cell r="S679"/>
          <cell r="T679">
            <v>5.0511041420662437</v>
          </cell>
          <cell r="U679"/>
          <cell r="V679">
            <v>14297</v>
          </cell>
          <cell r="W679"/>
          <cell r="X679">
            <v>-19850.62</v>
          </cell>
          <cell r="Y679"/>
          <cell r="Z679">
            <v>15</v>
          </cell>
          <cell r="AA679"/>
          <cell r="AB679">
            <v>2977.5929999999998</v>
          </cell>
          <cell r="AC679"/>
          <cell r="AD679">
            <v>135271.973</v>
          </cell>
          <cell r="AE679"/>
          <cell r="AF679">
            <v>5.0511041420662437</v>
          </cell>
          <cell r="AG679"/>
          <cell r="AH679">
            <v>13347</v>
          </cell>
          <cell r="AI679"/>
          <cell r="AJ679">
            <v>-17779.900000000001</v>
          </cell>
          <cell r="AK679"/>
          <cell r="AL679">
            <v>15</v>
          </cell>
          <cell r="AM679"/>
          <cell r="AN679">
            <v>2666.9850000000001</v>
          </cell>
          <cell r="AO679"/>
          <cell r="AP679">
            <v>133506.05799999999</v>
          </cell>
        </row>
        <row r="680">
          <cell r="A680" t="str">
            <v>39209AZCOMT</v>
          </cell>
          <cell r="B680" t="str">
            <v>AZCOMT</v>
          </cell>
          <cell r="C680" t="str">
            <v>AZCOMT</v>
          </cell>
          <cell r="D680">
            <v>392.09</v>
          </cell>
          <cell r="E680">
            <v>392.09</v>
          </cell>
          <cell r="F680" t="str">
            <v>Transportation Equipment - Trailers</v>
          </cell>
          <cell r="G680"/>
          <cell r="H680">
            <v>8560.4599999999991</v>
          </cell>
          <cell r="I680"/>
          <cell r="J680">
            <v>-349.35999999999996</v>
          </cell>
          <cell r="K680"/>
          <cell r="L680">
            <v>8211.0999999999985</v>
          </cell>
          <cell r="M680"/>
          <cell r="N680">
            <v>-366.84</v>
          </cell>
          <cell r="O680"/>
          <cell r="P680">
            <v>7844.2599999999984</v>
          </cell>
          <cell r="Q680"/>
          <cell r="R680">
            <v>5530</v>
          </cell>
          <cell r="S680"/>
          <cell r="T680">
            <v>2.4524502195796849</v>
          </cell>
          <cell r="U680"/>
          <cell r="V680">
            <v>206</v>
          </cell>
          <cell r="W680"/>
          <cell r="X680">
            <v>-349.35999999999996</v>
          </cell>
          <cell r="Y680"/>
          <cell r="Z680">
            <v>0</v>
          </cell>
          <cell r="AA680"/>
          <cell r="AB680">
            <v>0</v>
          </cell>
          <cell r="AC680"/>
          <cell r="AD680">
            <v>5386.64</v>
          </cell>
          <cell r="AE680"/>
          <cell r="AF680">
            <v>2.4524502195796849</v>
          </cell>
          <cell r="AG680"/>
          <cell r="AH680">
            <v>197</v>
          </cell>
          <cell r="AI680"/>
          <cell r="AJ680">
            <v>-366.84</v>
          </cell>
          <cell r="AK680"/>
          <cell r="AL680">
            <v>0</v>
          </cell>
          <cell r="AM680"/>
          <cell r="AN680">
            <v>0</v>
          </cell>
          <cell r="AO680"/>
          <cell r="AP680">
            <v>5216.8</v>
          </cell>
        </row>
        <row r="681">
          <cell r="A681" t="str">
            <v>39607AZCOMT</v>
          </cell>
          <cell r="B681" t="str">
            <v>AZCOMT</v>
          </cell>
          <cell r="C681" t="str">
            <v>AZCOMT</v>
          </cell>
          <cell r="D681">
            <v>396.07</v>
          </cell>
          <cell r="E681">
            <v>396.07</v>
          </cell>
          <cell r="F681" t="str">
            <v>Heavy Power Operated Equipment</v>
          </cell>
          <cell r="G681"/>
          <cell r="H681">
            <v>2448697.64</v>
          </cell>
          <cell r="I681"/>
          <cell r="J681">
            <v>-99147.129999999961</v>
          </cell>
          <cell r="K681"/>
          <cell r="L681">
            <v>2349550.5100000002</v>
          </cell>
          <cell r="M681"/>
          <cell r="N681">
            <v>-99488.769999999975</v>
          </cell>
          <cell r="O681"/>
          <cell r="P681">
            <v>2250061.7400000002</v>
          </cell>
          <cell r="Q681"/>
          <cell r="R681">
            <v>1492183</v>
          </cell>
          <cell r="S681"/>
          <cell r="T681">
            <v>5.3912563839152963</v>
          </cell>
          <cell r="U681"/>
          <cell r="V681">
            <v>129343</v>
          </cell>
          <cell r="W681"/>
          <cell r="X681">
            <v>-99147.129999999961</v>
          </cell>
          <cell r="Y681"/>
          <cell r="Z681">
            <v>-5</v>
          </cell>
          <cell r="AA681"/>
          <cell r="AB681">
            <v>-4957.3564999999981</v>
          </cell>
          <cell r="AC681"/>
          <cell r="AD681">
            <v>1517421.5135000001</v>
          </cell>
          <cell r="AE681"/>
          <cell r="AF681">
            <v>5.3912563839152963</v>
          </cell>
          <cell r="AG681"/>
          <cell r="AH681">
            <v>123988</v>
          </cell>
          <cell r="AI681"/>
          <cell r="AJ681">
            <v>-99488.769999999975</v>
          </cell>
          <cell r="AK681"/>
          <cell r="AL681">
            <v>-5</v>
          </cell>
          <cell r="AM681"/>
          <cell r="AN681">
            <v>-4974.4384999999984</v>
          </cell>
          <cell r="AO681"/>
          <cell r="AP681">
            <v>1536946.3050000002</v>
          </cell>
        </row>
        <row r="682">
          <cell r="A682"/>
          <cell r="B682"/>
          <cell r="C682"/>
          <cell r="D682"/>
          <cell r="E682"/>
          <cell r="F682" t="str">
            <v>TOTAL AZ, CO, MT, ETC. - GENERAL</v>
          </cell>
          <cell r="G682"/>
          <cell r="H682">
            <v>3715887.71</v>
          </cell>
          <cell r="I682"/>
          <cell r="J682">
            <v>-201629.77999999994</v>
          </cell>
          <cell r="K682"/>
          <cell r="L682">
            <v>3514257.9300000006</v>
          </cell>
          <cell r="M682"/>
          <cell r="N682">
            <v>-167725.51</v>
          </cell>
          <cell r="O682"/>
          <cell r="P682">
            <v>3346532.42</v>
          </cell>
          <cell r="Q682"/>
          <cell r="R682">
            <v>2084001</v>
          </cell>
          <cell r="S682"/>
          <cell r="T682"/>
          <cell r="U682"/>
          <cell r="V682">
            <v>193697</v>
          </cell>
          <cell r="W682"/>
          <cell r="X682">
            <v>-201629.77999999994</v>
          </cell>
          <cell r="Y682"/>
          <cell r="Z682"/>
          <cell r="AA682"/>
          <cell r="AB682">
            <v>-1979.7634999999982</v>
          </cell>
          <cell r="AC682"/>
          <cell r="AD682">
            <v>2074088.4565000003</v>
          </cell>
          <cell r="AE682"/>
          <cell r="AF682"/>
          <cell r="AG682"/>
          <cell r="AH682">
            <v>182599</v>
          </cell>
          <cell r="AI682"/>
          <cell r="AJ682">
            <v>-167725.51</v>
          </cell>
          <cell r="AK682"/>
          <cell r="AL682"/>
          <cell r="AM682"/>
          <cell r="AN682">
            <v>-2307.4534999999983</v>
          </cell>
          <cell r="AO682"/>
          <cell r="AP682">
            <v>2086654.4930000002</v>
          </cell>
        </row>
        <row r="683">
          <cell r="A683"/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Y683"/>
          <cell r="Z683"/>
          <cell r="AA683"/>
          <cell r="AB683"/>
          <cell r="AC683"/>
          <cell r="AD683"/>
          <cell r="AE683"/>
          <cell r="AF683"/>
          <cell r="AG683"/>
          <cell r="AH683"/>
          <cell r="AI683"/>
          <cell r="AJ683"/>
          <cell r="AK683"/>
          <cell r="AL683"/>
          <cell r="AM683"/>
          <cell r="AN683"/>
          <cell r="AO683"/>
          <cell r="AP683"/>
        </row>
        <row r="684">
          <cell r="A684"/>
          <cell r="B684"/>
          <cell r="C684"/>
          <cell r="D684"/>
          <cell r="E684"/>
          <cell r="F684" t="str">
            <v>WASHINGTON - GENERAL</v>
          </cell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Z684"/>
          <cell r="AA684"/>
          <cell r="AB684"/>
          <cell r="AC684"/>
          <cell r="AD684"/>
          <cell r="AE684"/>
          <cell r="AF684"/>
          <cell r="AG684"/>
          <cell r="AH684"/>
          <cell r="AI684"/>
          <cell r="AJ684"/>
          <cell r="AK684"/>
          <cell r="AL684"/>
          <cell r="AM684"/>
          <cell r="AN684"/>
          <cell r="AO684"/>
          <cell r="AP684"/>
        </row>
        <row r="685">
          <cell r="A685" t="str">
            <v>39000Washington</v>
          </cell>
          <cell r="B685" t="str">
            <v>Washington</v>
          </cell>
          <cell r="C685" t="str">
            <v>Washington</v>
          </cell>
          <cell r="D685">
            <v>390</v>
          </cell>
          <cell r="E685">
            <v>390</v>
          </cell>
          <cell r="F685" t="str">
            <v>Structures and Improvements</v>
          </cell>
          <cell r="G685"/>
          <cell r="H685">
            <v>11089628.369999999</v>
          </cell>
          <cell r="I685"/>
          <cell r="J685">
            <v>-56881.239999999991</v>
          </cell>
          <cell r="K685"/>
          <cell r="L685">
            <v>11032747.129999999</v>
          </cell>
          <cell r="M685"/>
          <cell r="N685">
            <v>-63129.399999999987</v>
          </cell>
          <cell r="O685"/>
          <cell r="P685">
            <v>10969617.729999999</v>
          </cell>
          <cell r="Q685"/>
          <cell r="R685">
            <v>4877421</v>
          </cell>
          <cell r="S685"/>
          <cell r="T685">
            <v>2.2128641370603295</v>
          </cell>
          <cell r="U685"/>
          <cell r="V685">
            <v>244769</v>
          </cell>
          <cell r="W685"/>
          <cell r="X685">
            <v>-56881.239999999991</v>
          </cell>
          <cell r="Y685"/>
          <cell r="Z685">
            <v>-10</v>
          </cell>
          <cell r="AA685"/>
          <cell r="AB685">
            <v>-5688.1239999999989</v>
          </cell>
          <cell r="AC685"/>
          <cell r="AD685">
            <v>5059620.6359999999</v>
          </cell>
          <cell r="AE685"/>
          <cell r="AF685">
            <v>2.2128641370603295</v>
          </cell>
          <cell r="AG685"/>
          <cell r="AH685">
            <v>243441</v>
          </cell>
          <cell r="AI685"/>
          <cell r="AJ685">
            <v>-63129.399999999987</v>
          </cell>
          <cell r="AK685"/>
          <cell r="AL685">
            <v>-10</v>
          </cell>
          <cell r="AM685"/>
          <cell r="AN685">
            <v>-6312.9399999999987</v>
          </cell>
          <cell r="AO685"/>
          <cell r="AP685">
            <v>5233619.2959999992</v>
          </cell>
        </row>
        <row r="686">
          <cell r="A686" t="str">
            <v>39201Washington</v>
          </cell>
          <cell r="B686" t="str">
            <v>Washington</v>
          </cell>
          <cell r="C686" t="str">
            <v>Washington</v>
          </cell>
          <cell r="D686">
            <v>392.01</v>
          </cell>
          <cell r="E686">
            <v>392.01</v>
          </cell>
          <cell r="F686" t="str">
            <v>Transportation Equipment - Light Trucks and Vans</v>
          </cell>
          <cell r="G686"/>
          <cell r="H686">
            <v>2377341.77</v>
          </cell>
          <cell r="I686"/>
          <cell r="J686">
            <v>-155204.28</v>
          </cell>
          <cell r="K686"/>
          <cell r="L686">
            <v>2222137.4900000002</v>
          </cell>
          <cell r="M686"/>
          <cell r="N686">
            <v>-162485.31</v>
          </cell>
          <cell r="O686"/>
          <cell r="P686">
            <v>2059652.1800000002</v>
          </cell>
          <cell r="Q686"/>
          <cell r="R686">
            <v>979759</v>
          </cell>
          <cell r="S686"/>
          <cell r="T686">
            <v>7.6251295584541134</v>
          </cell>
          <cell r="U686"/>
          <cell r="V686">
            <v>175358</v>
          </cell>
          <cell r="W686"/>
          <cell r="X686">
            <v>-155204.28</v>
          </cell>
          <cell r="Y686"/>
          <cell r="Z686">
            <v>10</v>
          </cell>
          <cell r="AA686"/>
          <cell r="AB686">
            <v>15520.428</v>
          </cell>
          <cell r="AC686"/>
          <cell r="AD686">
            <v>1015433.1479999999</v>
          </cell>
          <cell r="AE686"/>
          <cell r="AF686">
            <v>7.6251295584541134</v>
          </cell>
          <cell r="AG686"/>
          <cell r="AH686">
            <v>163246</v>
          </cell>
          <cell r="AI686"/>
          <cell r="AJ686">
            <v>-162485.31</v>
          </cell>
          <cell r="AK686"/>
          <cell r="AL686">
            <v>10</v>
          </cell>
          <cell r="AM686"/>
          <cell r="AN686">
            <v>16248.531000000001</v>
          </cell>
          <cell r="AO686"/>
          <cell r="AP686">
            <v>1032442.3689999999</v>
          </cell>
        </row>
        <row r="687">
          <cell r="A687" t="str">
            <v>39205Washington</v>
          </cell>
          <cell r="B687" t="str">
            <v>Washington</v>
          </cell>
          <cell r="C687" t="str">
            <v>Washington</v>
          </cell>
          <cell r="D687">
            <v>392.05</v>
          </cell>
          <cell r="E687">
            <v>392.05</v>
          </cell>
          <cell r="F687" t="str">
            <v>Transportation Equipment - Medium Trucks</v>
          </cell>
          <cell r="G687"/>
          <cell r="H687">
            <v>4398208.25</v>
          </cell>
          <cell r="I687"/>
          <cell r="J687">
            <v>-158166.91</v>
          </cell>
          <cell r="K687"/>
          <cell r="L687">
            <v>4240041.34</v>
          </cell>
          <cell r="M687"/>
          <cell r="N687">
            <v>-172419.49000000002</v>
          </cell>
          <cell r="O687"/>
          <cell r="P687">
            <v>4067621.8499999996</v>
          </cell>
          <cell r="Q687"/>
          <cell r="R687">
            <v>1544889</v>
          </cell>
          <cell r="S687"/>
          <cell r="T687">
            <v>5.0511041420662437</v>
          </cell>
          <cell r="U687"/>
          <cell r="V687">
            <v>218163</v>
          </cell>
          <cell r="W687"/>
          <cell r="X687">
            <v>-158166.91</v>
          </cell>
          <cell r="Y687"/>
          <cell r="Z687">
            <v>10</v>
          </cell>
          <cell r="AA687"/>
          <cell r="AB687">
            <v>15816.691000000001</v>
          </cell>
          <cell r="AC687"/>
          <cell r="AD687">
            <v>1620701.7810000002</v>
          </cell>
          <cell r="AE687"/>
          <cell r="AF687">
            <v>5.0511041420662437</v>
          </cell>
          <cell r="AG687"/>
          <cell r="AH687">
            <v>209814</v>
          </cell>
          <cell r="AI687"/>
          <cell r="AJ687">
            <v>-172419.49000000002</v>
          </cell>
          <cell r="AK687"/>
          <cell r="AL687">
            <v>10</v>
          </cell>
          <cell r="AM687"/>
          <cell r="AN687">
            <v>17241.949000000001</v>
          </cell>
          <cell r="AO687"/>
          <cell r="AP687">
            <v>1675338.2400000002</v>
          </cell>
        </row>
        <row r="688">
          <cell r="A688" t="str">
            <v>39209Washington</v>
          </cell>
          <cell r="B688" t="str">
            <v>Washington</v>
          </cell>
          <cell r="C688" t="str">
            <v>Washington</v>
          </cell>
          <cell r="D688">
            <v>392.09</v>
          </cell>
          <cell r="E688">
            <v>392.09</v>
          </cell>
          <cell r="F688" t="str">
            <v>Transportation Equipment - Trailers</v>
          </cell>
          <cell r="G688"/>
          <cell r="H688">
            <v>793736.04</v>
          </cell>
          <cell r="I688"/>
          <cell r="J688">
            <v>-11985.199999999999</v>
          </cell>
          <cell r="K688"/>
          <cell r="L688">
            <v>781750.84000000008</v>
          </cell>
          <cell r="M688"/>
          <cell r="N688">
            <v>-12531.179999999997</v>
          </cell>
          <cell r="O688"/>
          <cell r="P688">
            <v>769219.66</v>
          </cell>
          <cell r="Q688"/>
          <cell r="R688">
            <v>194486</v>
          </cell>
          <cell r="S688"/>
          <cell r="T688">
            <v>2.4524502195796849</v>
          </cell>
          <cell r="U688"/>
          <cell r="V688">
            <v>19319</v>
          </cell>
          <cell r="W688"/>
          <cell r="X688">
            <v>-11985.199999999999</v>
          </cell>
          <cell r="Y688"/>
          <cell r="Z688">
            <v>15</v>
          </cell>
          <cell r="AA688"/>
          <cell r="AB688">
            <v>1797.7799999999997</v>
          </cell>
          <cell r="AC688"/>
          <cell r="AD688">
            <v>203617.58</v>
          </cell>
          <cell r="AE688"/>
          <cell r="AF688">
            <v>2.4524502195796849</v>
          </cell>
          <cell r="AG688"/>
          <cell r="AH688">
            <v>19018</v>
          </cell>
          <cell r="AI688"/>
          <cell r="AJ688">
            <v>-12531.179999999997</v>
          </cell>
          <cell r="AK688"/>
          <cell r="AL688">
            <v>15</v>
          </cell>
          <cell r="AM688"/>
          <cell r="AN688">
            <v>1879.6769999999995</v>
          </cell>
          <cell r="AO688"/>
          <cell r="AP688">
            <v>211984.07699999999</v>
          </cell>
        </row>
        <row r="689">
          <cell r="A689" t="str">
            <v>39603Washington</v>
          </cell>
          <cell r="B689" t="str">
            <v>Washington</v>
          </cell>
          <cell r="C689" t="str">
            <v>Washington</v>
          </cell>
          <cell r="D689">
            <v>396.03</v>
          </cell>
          <cell r="E689">
            <v>396.03</v>
          </cell>
          <cell r="F689" t="str">
            <v>Light Power Operated Equipment</v>
          </cell>
          <cell r="G689"/>
          <cell r="H689">
            <v>1921979.46</v>
          </cell>
          <cell r="I689"/>
          <cell r="J689">
            <v>-278363.49</v>
          </cell>
          <cell r="K689"/>
          <cell r="L689">
            <v>1643615.97</v>
          </cell>
          <cell r="M689"/>
          <cell r="N689">
            <v>-214536.59</v>
          </cell>
          <cell r="O689"/>
          <cell r="P689">
            <v>1429079.38</v>
          </cell>
          <cell r="Q689"/>
          <cell r="R689">
            <v>815530</v>
          </cell>
          <cell r="S689"/>
          <cell r="T689">
            <v>9.7067622610240765</v>
          </cell>
          <cell r="U689"/>
          <cell r="V689">
            <v>173052</v>
          </cell>
          <cell r="W689"/>
          <cell r="X689">
            <v>-278363.49</v>
          </cell>
          <cell r="Y689"/>
          <cell r="Z689">
            <v>10</v>
          </cell>
          <cell r="AA689"/>
          <cell r="AB689">
            <v>27836.348999999998</v>
          </cell>
          <cell r="AC689"/>
          <cell r="AD689">
            <v>738054.85900000005</v>
          </cell>
          <cell r="AE689"/>
          <cell r="AF689">
            <v>9.7067622610240765</v>
          </cell>
          <cell r="AG689"/>
          <cell r="AH689">
            <v>149130</v>
          </cell>
          <cell r="AI689"/>
          <cell r="AJ689">
            <v>-214536.59</v>
          </cell>
          <cell r="AK689"/>
          <cell r="AL689">
            <v>10</v>
          </cell>
          <cell r="AM689"/>
          <cell r="AN689">
            <v>21453.659</v>
          </cell>
          <cell r="AO689"/>
          <cell r="AP689">
            <v>694101.92800000007</v>
          </cell>
        </row>
        <row r="690">
          <cell r="A690" t="str">
            <v>39607Washington</v>
          </cell>
          <cell r="B690" t="str">
            <v>Washington</v>
          </cell>
          <cell r="C690" t="str">
            <v>Washington</v>
          </cell>
          <cell r="D690">
            <v>396.07</v>
          </cell>
          <cell r="E690">
            <v>396.07</v>
          </cell>
          <cell r="F690" t="str">
            <v>Heavy Power Operated Equipment</v>
          </cell>
          <cell r="G690"/>
          <cell r="H690">
            <v>6701182.7199999997</v>
          </cell>
          <cell r="I690"/>
          <cell r="J690">
            <v>-452333.99000000005</v>
          </cell>
          <cell r="K690"/>
          <cell r="L690">
            <v>6248848.7299999995</v>
          </cell>
          <cell r="M690"/>
          <cell r="N690">
            <v>-458893.79999999993</v>
          </cell>
          <cell r="O690"/>
          <cell r="P690">
            <v>5789954.9299999997</v>
          </cell>
          <cell r="Q690"/>
          <cell r="R690">
            <v>2315048</v>
          </cell>
          <cell r="S690"/>
          <cell r="T690">
            <v>5.3912563839152963</v>
          </cell>
          <cell r="U690"/>
          <cell r="V690">
            <v>349085</v>
          </cell>
          <cell r="W690"/>
          <cell r="X690">
            <v>-452333.99000000005</v>
          </cell>
          <cell r="Y690"/>
          <cell r="Z690">
            <v>15</v>
          </cell>
          <cell r="AA690"/>
          <cell r="AB690">
            <v>67850.098500000007</v>
          </cell>
          <cell r="AC690"/>
          <cell r="AD690">
            <v>2279649.1084999996</v>
          </cell>
          <cell r="AE690"/>
          <cell r="AF690">
            <v>5.3912563839152963</v>
          </cell>
          <cell r="AG690"/>
          <cell r="AH690">
            <v>324521</v>
          </cell>
          <cell r="AI690"/>
          <cell r="AJ690">
            <v>-458893.79999999993</v>
          </cell>
          <cell r="AK690"/>
          <cell r="AL690">
            <v>15</v>
          </cell>
          <cell r="AM690"/>
          <cell r="AN690">
            <v>68834.069999999992</v>
          </cell>
          <cell r="AO690"/>
          <cell r="AP690">
            <v>2214110.3784999996</v>
          </cell>
        </row>
        <row r="691">
          <cell r="A691"/>
          <cell r="B691"/>
          <cell r="C691"/>
          <cell r="D691"/>
          <cell r="E691"/>
          <cell r="F691" t="str">
            <v>TOTAL WASHINGTON - GENERAL</v>
          </cell>
          <cell r="G691"/>
          <cell r="H691">
            <v>27282076.609999999</v>
          </cell>
          <cell r="I691"/>
          <cell r="J691">
            <v>-1112935.1100000001</v>
          </cell>
          <cell r="K691"/>
          <cell r="L691">
            <v>26169141.5</v>
          </cell>
          <cell r="M691"/>
          <cell r="N691">
            <v>-1083995.77</v>
          </cell>
          <cell r="O691"/>
          <cell r="P691">
            <v>25085145.729999997</v>
          </cell>
          <cell r="Q691"/>
          <cell r="R691">
            <v>10727133</v>
          </cell>
          <cell r="S691"/>
          <cell r="T691"/>
          <cell r="U691"/>
          <cell r="V691">
            <v>1179746</v>
          </cell>
          <cell r="W691"/>
          <cell r="X691">
            <v>-1112935.1100000001</v>
          </cell>
          <cell r="Y691"/>
          <cell r="Z691"/>
          <cell r="AA691"/>
          <cell r="AB691">
            <v>123133.2225</v>
          </cell>
          <cell r="AC691"/>
          <cell r="AD691">
            <v>10917077.112500001</v>
          </cell>
          <cell r="AE691"/>
          <cell r="AF691"/>
          <cell r="AG691"/>
          <cell r="AH691">
            <v>1109170</v>
          </cell>
          <cell r="AI691"/>
          <cell r="AJ691">
            <v>-1083995.77</v>
          </cell>
          <cell r="AK691"/>
          <cell r="AL691"/>
          <cell r="AM691"/>
          <cell r="AN691">
            <v>119344.946</v>
          </cell>
          <cell r="AO691"/>
          <cell r="AP691">
            <v>11061596.288499998</v>
          </cell>
        </row>
        <row r="692">
          <cell r="A692"/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Y692"/>
          <cell r="Z692"/>
          <cell r="AA692"/>
          <cell r="AB692"/>
          <cell r="AC692"/>
          <cell r="AD692"/>
          <cell r="AE692"/>
          <cell r="AF692"/>
          <cell r="AG692"/>
          <cell r="AH692"/>
          <cell r="AI692"/>
          <cell r="AJ692"/>
          <cell r="AK692"/>
          <cell r="AL692"/>
          <cell r="AM692"/>
          <cell r="AN692"/>
          <cell r="AO692"/>
          <cell r="AP692"/>
        </row>
        <row r="693">
          <cell r="A693"/>
          <cell r="B693"/>
          <cell r="C693"/>
          <cell r="D693"/>
          <cell r="E693"/>
          <cell r="F693" t="str">
            <v>IDAHO - GENERAL</v>
          </cell>
          <cell r="G693"/>
          <cell r="H693"/>
          <cell r="I693"/>
          <cell r="J693"/>
          <cell r="K693"/>
          <cell r="L693"/>
          <cell r="M693"/>
          <cell r="N693"/>
          <cell r="O693"/>
          <cell r="P693"/>
          <cell r="Q693"/>
          <cell r="R693"/>
          <cell r="S693"/>
          <cell r="T693"/>
          <cell r="U693"/>
          <cell r="V693"/>
          <cell r="W693"/>
          <cell r="X693"/>
          <cell r="Y693"/>
          <cell r="Z693"/>
          <cell r="AA693"/>
          <cell r="AB693"/>
          <cell r="AC693"/>
          <cell r="AD693"/>
          <cell r="AE693"/>
          <cell r="AF693"/>
          <cell r="AG693"/>
          <cell r="AH693"/>
          <cell r="AI693"/>
          <cell r="AJ693"/>
          <cell r="AK693"/>
          <cell r="AL693"/>
          <cell r="AM693"/>
          <cell r="AN693"/>
          <cell r="AO693"/>
          <cell r="AP693"/>
        </row>
        <row r="694">
          <cell r="A694" t="str">
            <v>38920Idaho</v>
          </cell>
          <cell r="B694" t="str">
            <v>Idaho</v>
          </cell>
          <cell r="C694" t="str">
            <v>Idaho</v>
          </cell>
          <cell r="D694">
            <v>389.2</v>
          </cell>
          <cell r="E694">
            <v>389.2</v>
          </cell>
          <cell r="F694" t="str">
            <v>Land Rights</v>
          </cell>
          <cell r="G694"/>
          <cell r="H694">
            <v>4867.6400000000003</v>
          </cell>
          <cell r="I694"/>
          <cell r="J694">
            <v>-65.39</v>
          </cell>
          <cell r="K694"/>
          <cell r="L694">
            <v>4802.25</v>
          </cell>
          <cell r="M694"/>
          <cell r="N694">
            <v>-69.28</v>
          </cell>
          <cell r="O694"/>
          <cell r="P694">
            <v>4732.97</v>
          </cell>
          <cell r="Q694"/>
          <cell r="R694">
            <v>2769</v>
          </cell>
          <cell r="S694"/>
          <cell r="T694">
            <v>2.0102909319401174</v>
          </cell>
          <cell r="U694"/>
          <cell r="V694">
            <v>97</v>
          </cell>
          <cell r="W694"/>
          <cell r="X694">
            <v>-65.39</v>
          </cell>
          <cell r="Y694"/>
          <cell r="Z694">
            <v>0</v>
          </cell>
          <cell r="AA694"/>
          <cell r="AB694">
            <v>0</v>
          </cell>
          <cell r="AC694"/>
          <cell r="AD694">
            <v>2800.61</v>
          </cell>
          <cell r="AE694"/>
          <cell r="AF694">
            <v>2.0102909319401174</v>
          </cell>
          <cell r="AG694"/>
          <cell r="AH694">
            <v>96</v>
          </cell>
          <cell r="AI694"/>
          <cell r="AJ694">
            <v>-69.28</v>
          </cell>
          <cell r="AK694"/>
          <cell r="AL694">
            <v>0</v>
          </cell>
          <cell r="AM694"/>
          <cell r="AN694">
            <v>0</v>
          </cell>
          <cell r="AO694"/>
          <cell r="AP694">
            <v>2827.33</v>
          </cell>
        </row>
        <row r="695">
          <cell r="A695" t="str">
            <v>39000Idaho</v>
          </cell>
          <cell r="B695" t="str">
            <v>Idaho</v>
          </cell>
          <cell r="C695" t="str">
            <v>Idaho</v>
          </cell>
          <cell r="D695">
            <v>390</v>
          </cell>
          <cell r="E695">
            <v>390</v>
          </cell>
          <cell r="F695" t="str">
            <v>Structures and Improvements</v>
          </cell>
          <cell r="G695"/>
          <cell r="H695">
            <v>12179348.140000001</v>
          </cell>
          <cell r="I695"/>
          <cell r="J695">
            <v>-58870.530000000006</v>
          </cell>
          <cell r="K695"/>
          <cell r="L695">
            <v>12120477.610000001</v>
          </cell>
          <cell r="M695"/>
          <cell r="N695">
            <v>-62892.55000000001</v>
          </cell>
          <cell r="O695"/>
          <cell r="P695">
            <v>12057585.060000001</v>
          </cell>
          <cell r="Q695"/>
          <cell r="R695">
            <v>4453282</v>
          </cell>
          <cell r="S695"/>
          <cell r="T695">
            <v>2.2128641370603295</v>
          </cell>
          <cell r="U695"/>
          <cell r="V695">
            <v>268861</v>
          </cell>
          <cell r="W695"/>
          <cell r="X695">
            <v>-58870.530000000006</v>
          </cell>
          <cell r="Y695"/>
          <cell r="Z695">
            <v>-5</v>
          </cell>
          <cell r="AA695"/>
          <cell r="AB695">
            <v>-2943.5265000000004</v>
          </cell>
          <cell r="AC695"/>
          <cell r="AD695">
            <v>4660328.9435000001</v>
          </cell>
          <cell r="AE695"/>
          <cell r="AF695">
            <v>2.2128641370603295</v>
          </cell>
          <cell r="AG695"/>
          <cell r="AH695">
            <v>267514</v>
          </cell>
          <cell r="AI695"/>
          <cell r="AJ695">
            <v>-62892.55000000001</v>
          </cell>
          <cell r="AK695"/>
          <cell r="AL695">
            <v>-5</v>
          </cell>
          <cell r="AM695"/>
          <cell r="AN695">
            <v>-3144.6275000000005</v>
          </cell>
          <cell r="AO695"/>
          <cell r="AP695">
            <v>4861805.7659999998</v>
          </cell>
        </row>
        <row r="696">
          <cell r="A696" t="str">
            <v>39201Idaho</v>
          </cell>
          <cell r="B696" t="str">
            <v>Idaho</v>
          </cell>
          <cell r="C696" t="str">
            <v>Idaho</v>
          </cell>
          <cell r="D696">
            <v>392.01</v>
          </cell>
          <cell r="E696">
            <v>392.01</v>
          </cell>
          <cell r="F696" t="str">
            <v>Transportation Equipment - Light Trucks and Vans</v>
          </cell>
          <cell r="G696"/>
          <cell r="H696">
            <v>2498605.52</v>
          </cell>
          <cell r="I696"/>
          <cell r="J696">
            <v>-246840.4</v>
          </cell>
          <cell r="K696"/>
          <cell r="L696">
            <v>2251765.12</v>
          </cell>
          <cell r="M696"/>
          <cell r="N696">
            <v>-244251.38999999998</v>
          </cell>
          <cell r="O696"/>
          <cell r="P696">
            <v>2007513.7300000002</v>
          </cell>
          <cell r="Q696"/>
          <cell r="R696">
            <v>1149671</v>
          </cell>
          <cell r="S696"/>
          <cell r="T696">
            <v>7.6251295584541134</v>
          </cell>
          <cell r="U696"/>
          <cell r="V696">
            <v>181111</v>
          </cell>
          <cell r="W696"/>
          <cell r="X696">
            <v>-246840.4</v>
          </cell>
          <cell r="Y696"/>
          <cell r="Z696">
            <v>10</v>
          </cell>
          <cell r="AA696"/>
          <cell r="AB696">
            <v>24684.04</v>
          </cell>
          <cell r="AC696"/>
          <cell r="AD696">
            <v>1108625.6400000001</v>
          </cell>
          <cell r="AE696"/>
          <cell r="AF696">
            <v>7.6251295584541134</v>
          </cell>
          <cell r="AG696"/>
          <cell r="AH696">
            <v>162388</v>
          </cell>
          <cell r="AI696"/>
          <cell r="AJ696">
            <v>-244251.38999999998</v>
          </cell>
          <cell r="AK696"/>
          <cell r="AL696">
            <v>10</v>
          </cell>
          <cell r="AM696"/>
          <cell r="AN696">
            <v>24425.138999999999</v>
          </cell>
          <cell r="AO696"/>
          <cell r="AP696">
            <v>1051187.3890000002</v>
          </cell>
        </row>
        <row r="697">
          <cell r="A697" t="str">
            <v>39205Idaho</v>
          </cell>
          <cell r="B697" t="str">
            <v>Idaho</v>
          </cell>
          <cell r="C697" t="str">
            <v>Idaho</v>
          </cell>
          <cell r="D697">
            <v>392.05</v>
          </cell>
          <cell r="E697">
            <v>392.05</v>
          </cell>
          <cell r="F697" t="str">
            <v>Transportation Equipment - Medium Trucks</v>
          </cell>
          <cell r="G697"/>
          <cell r="H697">
            <v>2964209.9</v>
          </cell>
          <cell r="I697"/>
          <cell r="J697">
            <v>-179989.36</v>
          </cell>
          <cell r="K697"/>
          <cell r="L697">
            <v>2784220.54</v>
          </cell>
          <cell r="M697"/>
          <cell r="N697">
            <v>-186895.84999999998</v>
          </cell>
          <cell r="O697"/>
          <cell r="P697">
            <v>2597324.69</v>
          </cell>
          <cell r="Q697"/>
          <cell r="R697">
            <v>1054982</v>
          </cell>
          <cell r="S697"/>
          <cell r="T697">
            <v>5.0511041420662437</v>
          </cell>
          <cell r="U697"/>
          <cell r="V697">
            <v>145180</v>
          </cell>
          <cell r="W697"/>
          <cell r="X697">
            <v>-179989.36</v>
          </cell>
          <cell r="Y697"/>
          <cell r="Z697">
            <v>15</v>
          </cell>
          <cell r="AA697"/>
          <cell r="AB697">
            <v>26998.403999999999</v>
          </cell>
          <cell r="AC697"/>
          <cell r="AD697">
            <v>1047171.044</v>
          </cell>
          <cell r="AE697"/>
          <cell r="AF697">
            <v>5.0511041420662437</v>
          </cell>
          <cell r="AG697"/>
          <cell r="AH697">
            <v>135914</v>
          </cell>
          <cell r="AI697"/>
          <cell r="AJ697">
            <v>-186895.84999999998</v>
          </cell>
          <cell r="AK697"/>
          <cell r="AL697">
            <v>15</v>
          </cell>
          <cell r="AM697"/>
          <cell r="AN697">
            <v>28034.377499999995</v>
          </cell>
          <cell r="AO697"/>
          <cell r="AP697">
            <v>1024223.5715</v>
          </cell>
        </row>
        <row r="698">
          <cell r="A698" t="str">
            <v>39209Idaho</v>
          </cell>
          <cell r="B698" t="str">
            <v>Idaho</v>
          </cell>
          <cell r="C698" t="str">
            <v>Idaho</v>
          </cell>
          <cell r="D698">
            <v>392.09</v>
          </cell>
          <cell r="E698">
            <v>392.09</v>
          </cell>
          <cell r="F698" t="str">
            <v>Transportation Equipment - Trailers</v>
          </cell>
          <cell r="G698"/>
          <cell r="H698">
            <v>978960.98</v>
          </cell>
          <cell r="I698"/>
          <cell r="J698">
            <v>-17679.900000000001</v>
          </cell>
          <cell r="K698"/>
          <cell r="L698">
            <v>961281.08</v>
          </cell>
          <cell r="M698"/>
          <cell r="N698">
            <v>-17985.990000000002</v>
          </cell>
          <cell r="O698"/>
          <cell r="P698">
            <v>943295.09</v>
          </cell>
          <cell r="Q698"/>
          <cell r="R698">
            <v>256781</v>
          </cell>
          <cell r="S698"/>
          <cell r="T698">
            <v>2.4524502195796849</v>
          </cell>
          <cell r="U698"/>
          <cell r="V698">
            <v>23792</v>
          </cell>
          <cell r="W698"/>
          <cell r="X698">
            <v>-17679.900000000001</v>
          </cell>
          <cell r="Y698"/>
          <cell r="Z698">
            <v>10</v>
          </cell>
          <cell r="AA698"/>
          <cell r="AB698">
            <v>1767.99</v>
          </cell>
          <cell r="AC698"/>
          <cell r="AD698">
            <v>264661.08999999997</v>
          </cell>
          <cell r="AE698"/>
          <cell r="AF698">
            <v>2.4524502195796849</v>
          </cell>
          <cell r="AG698"/>
          <cell r="AH698">
            <v>23354</v>
          </cell>
          <cell r="AI698"/>
          <cell r="AJ698">
            <v>-17985.990000000002</v>
          </cell>
          <cell r="AK698"/>
          <cell r="AL698">
            <v>10</v>
          </cell>
          <cell r="AM698"/>
          <cell r="AN698">
            <v>1798.5990000000002</v>
          </cell>
          <cell r="AO698"/>
          <cell r="AP698">
            <v>271827.69899999996</v>
          </cell>
        </row>
        <row r="699">
          <cell r="A699" t="str">
            <v>39603Idaho</v>
          </cell>
          <cell r="B699" t="str">
            <v>Idaho</v>
          </cell>
          <cell r="C699" t="str">
            <v>Idaho</v>
          </cell>
          <cell r="D699">
            <v>396.03</v>
          </cell>
          <cell r="E699">
            <v>396.03</v>
          </cell>
          <cell r="F699" t="str">
            <v>Light Power Operated Equipment</v>
          </cell>
          <cell r="G699"/>
          <cell r="H699">
            <v>2094379.23</v>
          </cell>
          <cell r="I699"/>
          <cell r="J699">
            <v>-273504.86</v>
          </cell>
          <cell r="K699"/>
          <cell r="L699">
            <v>1820874.37</v>
          </cell>
          <cell r="M699"/>
          <cell r="N699">
            <v>-186868.27</v>
          </cell>
          <cell r="O699"/>
          <cell r="P699">
            <v>1634006.1</v>
          </cell>
          <cell r="Q699"/>
          <cell r="R699">
            <v>657093</v>
          </cell>
          <cell r="S699"/>
          <cell r="T699">
            <v>9.7067622610240765</v>
          </cell>
          <cell r="U699"/>
          <cell r="V699">
            <v>190022</v>
          </cell>
          <cell r="W699"/>
          <cell r="X699">
            <v>-273504.86</v>
          </cell>
          <cell r="Y699"/>
          <cell r="Z699">
            <v>10</v>
          </cell>
          <cell r="AA699"/>
          <cell r="AB699">
            <v>27350.485999999997</v>
          </cell>
          <cell r="AC699"/>
          <cell r="AD699">
            <v>600960.62600000005</v>
          </cell>
          <cell r="AE699"/>
          <cell r="AF699">
            <v>9.7067622610240765</v>
          </cell>
          <cell r="AG699"/>
          <cell r="AH699">
            <v>167679</v>
          </cell>
          <cell r="AI699"/>
          <cell r="AJ699">
            <v>-186868.27</v>
          </cell>
          <cell r="AK699"/>
          <cell r="AL699">
            <v>10</v>
          </cell>
          <cell r="AM699"/>
          <cell r="AN699">
            <v>18686.827000000001</v>
          </cell>
          <cell r="AO699"/>
          <cell r="AP699">
            <v>600458.18300000008</v>
          </cell>
        </row>
        <row r="700">
          <cell r="A700" t="str">
            <v>39607Idaho</v>
          </cell>
          <cell r="B700" t="str">
            <v>Idaho</v>
          </cell>
          <cell r="C700" t="str">
            <v>Idaho</v>
          </cell>
          <cell r="D700">
            <v>396.07</v>
          </cell>
          <cell r="E700">
            <v>396.07</v>
          </cell>
          <cell r="F700" t="str">
            <v>Heavy Power Operated Equipment</v>
          </cell>
          <cell r="G700"/>
          <cell r="H700">
            <v>6986609.9100000001</v>
          </cell>
          <cell r="I700"/>
          <cell r="J700">
            <v>-298968.79000000004</v>
          </cell>
          <cell r="K700"/>
          <cell r="L700">
            <v>6687641.1200000001</v>
          </cell>
          <cell r="M700"/>
          <cell r="N700">
            <v>-307076.76999999996</v>
          </cell>
          <cell r="O700"/>
          <cell r="P700">
            <v>6380564.3500000006</v>
          </cell>
          <cell r="Q700"/>
          <cell r="R700">
            <v>1381675</v>
          </cell>
          <cell r="S700"/>
          <cell r="T700">
            <v>5.3912563839152963</v>
          </cell>
          <cell r="U700"/>
          <cell r="V700">
            <v>368607</v>
          </cell>
          <cell r="W700"/>
          <cell r="X700">
            <v>-298968.79000000004</v>
          </cell>
          <cell r="Y700"/>
          <cell r="Z700">
            <v>25</v>
          </cell>
          <cell r="AA700"/>
          <cell r="AB700">
            <v>74742.197500000009</v>
          </cell>
          <cell r="AC700"/>
          <cell r="AD700">
            <v>1526055.4075</v>
          </cell>
          <cell r="AE700"/>
          <cell r="AF700">
            <v>5.3912563839152963</v>
          </cell>
          <cell r="AG700"/>
          <cell r="AH700">
            <v>352270</v>
          </cell>
          <cell r="AI700"/>
          <cell r="AJ700">
            <v>-307076.76999999996</v>
          </cell>
          <cell r="AK700"/>
          <cell r="AL700">
            <v>25</v>
          </cell>
          <cell r="AM700"/>
          <cell r="AN700">
            <v>76769.19249999999</v>
          </cell>
          <cell r="AO700"/>
          <cell r="AP700">
            <v>1648017.8299999998</v>
          </cell>
        </row>
        <row r="701">
          <cell r="A701" t="str">
            <v>0Idaho</v>
          </cell>
          <cell r="B701" t="str">
            <v>Idaho</v>
          </cell>
          <cell r="C701" t="str">
            <v>Idaho</v>
          </cell>
          <cell r="D701"/>
          <cell r="E701"/>
          <cell r="F701" t="str">
            <v>TOTAL IDAHO - GENERAL</v>
          </cell>
          <cell r="G701"/>
          <cell r="H701">
            <v>27706981.32</v>
          </cell>
          <cell r="I701"/>
          <cell r="J701">
            <v>-1075919.23</v>
          </cell>
          <cell r="K701"/>
          <cell r="L701">
            <v>26631062.09</v>
          </cell>
          <cell r="M701"/>
          <cell r="N701">
            <v>-1006040.0999999999</v>
          </cell>
          <cell r="O701"/>
          <cell r="P701">
            <v>25625021.990000006</v>
          </cell>
          <cell r="Q701"/>
          <cell r="R701">
            <v>8956253</v>
          </cell>
          <cell r="S701"/>
          <cell r="T701"/>
          <cell r="U701"/>
          <cell r="V701">
            <v>1177670</v>
          </cell>
          <cell r="W701"/>
          <cell r="X701">
            <v>-1075919.23</v>
          </cell>
          <cell r="Y701"/>
          <cell r="Z701"/>
          <cell r="AA701"/>
          <cell r="AB701">
            <v>152599.59100000001</v>
          </cell>
          <cell r="AC701"/>
          <cell r="AD701">
            <v>9210603.3610000014</v>
          </cell>
          <cell r="AE701"/>
          <cell r="AF701"/>
          <cell r="AG701"/>
          <cell r="AH701">
            <v>1109215</v>
          </cell>
          <cell r="AI701"/>
          <cell r="AJ701">
            <v>-1006040.0999999999</v>
          </cell>
          <cell r="AK701"/>
          <cell r="AL701"/>
          <cell r="AM701"/>
          <cell r="AN701">
            <v>146569.50750000001</v>
          </cell>
          <cell r="AO701"/>
          <cell r="AP701">
            <v>9460347.7685000002</v>
          </cell>
        </row>
        <row r="702">
          <cell r="A702"/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  <cell r="L702"/>
          <cell r="M702"/>
          <cell r="N702"/>
          <cell r="O702"/>
          <cell r="P702"/>
          <cell r="Q702"/>
          <cell r="R702"/>
          <cell r="S702"/>
          <cell r="T702"/>
          <cell r="U702"/>
          <cell r="V702"/>
          <cell r="W702"/>
          <cell r="X702"/>
          <cell r="Y702"/>
          <cell r="Z702"/>
          <cell r="AA702"/>
          <cell r="AB702"/>
          <cell r="AC702"/>
          <cell r="AD702"/>
          <cell r="AE702"/>
          <cell r="AF702"/>
          <cell r="AG702"/>
          <cell r="AH702"/>
          <cell r="AI702"/>
          <cell r="AJ702"/>
          <cell r="AK702"/>
          <cell r="AL702"/>
          <cell r="AM702"/>
          <cell r="AN702"/>
          <cell r="AO702"/>
          <cell r="AP702"/>
        </row>
        <row r="703">
          <cell r="A703"/>
          <cell r="B703"/>
          <cell r="C703"/>
          <cell r="D703"/>
          <cell r="E703"/>
          <cell r="F703" t="str">
            <v>WYOMING - GENERAL</v>
          </cell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Y703"/>
          <cell r="Z703"/>
          <cell r="AA703"/>
          <cell r="AB703"/>
          <cell r="AC703"/>
          <cell r="AD703"/>
          <cell r="AE703"/>
          <cell r="AF703"/>
          <cell r="AG703"/>
          <cell r="AH703"/>
          <cell r="AI703"/>
          <cell r="AJ703"/>
          <cell r="AK703"/>
          <cell r="AL703"/>
          <cell r="AM703"/>
          <cell r="AN703"/>
          <cell r="AO703"/>
          <cell r="AP703"/>
        </row>
        <row r="704">
          <cell r="A704" t="str">
            <v>38920Wyoming</v>
          </cell>
          <cell r="B704" t="str">
            <v>Wyoming</v>
          </cell>
          <cell r="C704" t="str">
            <v>Wyoming</v>
          </cell>
          <cell r="D704">
            <v>389.2</v>
          </cell>
          <cell r="E704">
            <v>389.2</v>
          </cell>
          <cell r="F704" t="str">
            <v>Land Rights</v>
          </cell>
          <cell r="G704"/>
          <cell r="H704">
            <v>74341.83</v>
          </cell>
          <cell r="I704"/>
          <cell r="J704">
            <v>0</v>
          </cell>
          <cell r="K704"/>
          <cell r="L704">
            <v>74341.83</v>
          </cell>
          <cell r="M704"/>
          <cell r="N704">
            <v>0</v>
          </cell>
          <cell r="O704"/>
          <cell r="P704">
            <v>74341.83</v>
          </cell>
          <cell r="Q704"/>
          <cell r="R704">
            <v>7286</v>
          </cell>
          <cell r="S704"/>
          <cell r="T704">
            <v>2.0102909319401174</v>
          </cell>
          <cell r="U704"/>
          <cell r="V704">
            <v>1494</v>
          </cell>
          <cell r="W704"/>
          <cell r="X704">
            <v>0</v>
          </cell>
          <cell r="Y704"/>
          <cell r="Z704">
            <v>0</v>
          </cell>
          <cell r="AA704"/>
          <cell r="AB704">
            <v>0</v>
          </cell>
          <cell r="AC704"/>
          <cell r="AD704">
            <v>8780</v>
          </cell>
          <cell r="AE704"/>
          <cell r="AF704">
            <v>2.0102909319401174</v>
          </cell>
          <cell r="AG704"/>
          <cell r="AH704">
            <v>1494</v>
          </cell>
          <cell r="AI704"/>
          <cell r="AJ704">
            <v>0</v>
          </cell>
          <cell r="AK704"/>
          <cell r="AL704">
            <v>0</v>
          </cell>
          <cell r="AM704"/>
          <cell r="AN704">
            <v>0</v>
          </cell>
          <cell r="AO704"/>
          <cell r="AP704">
            <v>10274</v>
          </cell>
        </row>
        <row r="705">
          <cell r="A705" t="str">
            <v>39000Wyoming</v>
          </cell>
          <cell r="B705" t="str">
            <v>Wyoming</v>
          </cell>
          <cell r="C705" t="str">
            <v>Wyoming</v>
          </cell>
          <cell r="D705">
            <v>390</v>
          </cell>
          <cell r="E705">
            <v>390</v>
          </cell>
          <cell r="F705" t="str">
            <v>Structures and Improvements</v>
          </cell>
          <cell r="G705"/>
          <cell r="H705">
            <v>8859170.7200000007</v>
          </cell>
          <cell r="I705"/>
          <cell r="J705">
            <v>-62954.92</v>
          </cell>
          <cell r="K705"/>
          <cell r="L705">
            <v>8796215.8000000007</v>
          </cell>
          <cell r="M705"/>
          <cell r="N705">
            <v>-67649.14999999998</v>
          </cell>
          <cell r="O705"/>
          <cell r="P705">
            <v>8728566.6500000004</v>
          </cell>
          <cell r="Q705"/>
          <cell r="R705">
            <v>2566729</v>
          </cell>
          <cell r="S705"/>
          <cell r="T705">
            <v>2.2128641370603295</v>
          </cell>
          <cell r="U705"/>
          <cell r="V705">
            <v>195345</v>
          </cell>
          <cell r="W705"/>
          <cell r="X705">
            <v>-62954.92</v>
          </cell>
          <cell r="Y705"/>
          <cell r="Z705">
            <v>-15</v>
          </cell>
          <cell r="AA705"/>
          <cell r="AB705">
            <v>-9443.2379999999994</v>
          </cell>
          <cell r="AC705"/>
          <cell r="AD705">
            <v>2689675.8420000002</v>
          </cell>
          <cell r="AE705"/>
          <cell r="AF705">
            <v>2.2128641370603295</v>
          </cell>
          <cell r="AG705"/>
          <cell r="AH705">
            <v>193900</v>
          </cell>
          <cell r="AI705"/>
          <cell r="AJ705">
            <v>-67649.14999999998</v>
          </cell>
          <cell r="AK705"/>
          <cell r="AL705">
            <v>-15</v>
          </cell>
          <cell r="AM705"/>
          <cell r="AN705">
            <v>-10147.372499999996</v>
          </cell>
          <cell r="AO705"/>
          <cell r="AP705">
            <v>2805779.3195000002</v>
          </cell>
        </row>
        <row r="706">
          <cell r="A706" t="str">
            <v>39201Wyoming</v>
          </cell>
          <cell r="B706" t="str">
            <v>Wyoming</v>
          </cell>
          <cell r="C706" t="str">
            <v>Wyoming</v>
          </cell>
          <cell r="D706">
            <v>392.01</v>
          </cell>
          <cell r="E706">
            <v>392.01</v>
          </cell>
          <cell r="F706" t="str">
            <v>Transportation Equipment - Light Trucks and Vans</v>
          </cell>
          <cell r="G706"/>
          <cell r="H706">
            <v>5061709.34</v>
          </cell>
          <cell r="I706"/>
          <cell r="J706">
            <v>-504139.65</v>
          </cell>
          <cell r="K706"/>
          <cell r="L706">
            <v>4557569.6899999995</v>
          </cell>
          <cell r="M706"/>
          <cell r="N706">
            <v>-455437.65</v>
          </cell>
          <cell r="O706"/>
          <cell r="P706">
            <v>4102132.0399999996</v>
          </cell>
          <cell r="Q706"/>
          <cell r="R706">
            <v>2219885</v>
          </cell>
          <cell r="S706"/>
          <cell r="T706">
            <v>7.6251295584541134</v>
          </cell>
          <cell r="U706"/>
          <cell r="V706">
            <v>366741</v>
          </cell>
          <cell r="W706"/>
          <cell r="X706">
            <v>-504139.65</v>
          </cell>
          <cell r="Y706"/>
          <cell r="Z706">
            <v>10</v>
          </cell>
          <cell r="AA706"/>
          <cell r="AB706">
            <v>50413.964999999997</v>
          </cell>
          <cell r="AC706"/>
          <cell r="AD706">
            <v>2132900.3149999999</v>
          </cell>
          <cell r="AE706"/>
          <cell r="AF706">
            <v>7.6251295584541134</v>
          </cell>
          <cell r="AG706"/>
          <cell r="AH706">
            <v>330157</v>
          </cell>
          <cell r="AI706"/>
          <cell r="AJ706">
            <v>-455437.65</v>
          </cell>
          <cell r="AK706"/>
          <cell r="AL706">
            <v>10</v>
          </cell>
          <cell r="AM706"/>
          <cell r="AN706">
            <v>45543.764999999999</v>
          </cell>
          <cell r="AO706"/>
          <cell r="AP706">
            <v>2053163.43</v>
          </cell>
        </row>
        <row r="707">
          <cell r="A707" t="str">
            <v>39205Wyoming</v>
          </cell>
          <cell r="B707" t="str">
            <v>Wyoming</v>
          </cell>
          <cell r="C707" t="str">
            <v>Wyoming</v>
          </cell>
          <cell r="D707">
            <v>392.05</v>
          </cell>
          <cell r="E707">
            <v>392.05</v>
          </cell>
          <cell r="F707" t="str">
            <v>Transportation Equipment - Medium Trucks</v>
          </cell>
          <cell r="G707"/>
          <cell r="H707">
            <v>5939355.4299999997</v>
          </cell>
          <cell r="I707"/>
          <cell r="J707">
            <v>-310901.83999999997</v>
          </cell>
          <cell r="K707"/>
          <cell r="L707">
            <v>5628453.5899999999</v>
          </cell>
          <cell r="M707"/>
          <cell r="N707">
            <v>-329461.65000000002</v>
          </cell>
          <cell r="O707"/>
          <cell r="P707">
            <v>5298991.9399999995</v>
          </cell>
          <cell r="Q707"/>
          <cell r="R707">
            <v>1785930</v>
          </cell>
          <cell r="S707"/>
          <cell r="T707">
            <v>5.0511041420662437</v>
          </cell>
          <cell r="U707"/>
          <cell r="V707">
            <v>292151</v>
          </cell>
          <cell r="W707"/>
          <cell r="X707">
            <v>-310901.83999999997</v>
          </cell>
          <cell r="Y707"/>
          <cell r="Z707">
            <v>10</v>
          </cell>
          <cell r="AA707"/>
          <cell r="AB707">
            <v>31090.183999999994</v>
          </cell>
          <cell r="AC707"/>
          <cell r="AD707">
            <v>1798269.344</v>
          </cell>
          <cell r="AE707"/>
          <cell r="AF707">
            <v>5.0511041420662437</v>
          </cell>
          <cell r="AG707"/>
          <cell r="AH707">
            <v>275978</v>
          </cell>
          <cell r="AI707"/>
          <cell r="AJ707">
            <v>-329461.65000000002</v>
          </cell>
          <cell r="AK707"/>
          <cell r="AL707">
            <v>10</v>
          </cell>
          <cell r="AM707"/>
          <cell r="AN707">
            <v>32946.165000000001</v>
          </cell>
          <cell r="AO707"/>
          <cell r="AP707">
            <v>1777731.8590000002</v>
          </cell>
        </row>
        <row r="708">
          <cell r="A708" t="str">
            <v>39209Wyoming</v>
          </cell>
          <cell r="B708" t="str">
            <v>Wyoming</v>
          </cell>
          <cell r="C708" t="str">
            <v>Wyoming</v>
          </cell>
          <cell r="D708">
            <v>392.09</v>
          </cell>
          <cell r="E708">
            <v>392.09</v>
          </cell>
          <cell r="F708" t="str">
            <v>Transportation Equipment - Trailers</v>
          </cell>
          <cell r="G708"/>
          <cell r="H708">
            <v>2995313.95</v>
          </cell>
          <cell r="I708"/>
          <cell r="J708">
            <v>-61258.25</v>
          </cell>
          <cell r="K708"/>
          <cell r="L708">
            <v>2934055.7</v>
          </cell>
          <cell r="M708"/>
          <cell r="N708">
            <v>-61027.919999999976</v>
          </cell>
          <cell r="O708"/>
          <cell r="P708">
            <v>2873027.7800000003</v>
          </cell>
          <cell r="Q708"/>
          <cell r="R708">
            <v>987298</v>
          </cell>
          <cell r="S708"/>
          <cell r="T708">
            <v>2.4524502195796849</v>
          </cell>
          <cell r="U708"/>
          <cell r="V708">
            <v>72707</v>
          </cell>
          <cell r="W708"/>
          <cell r="X708">
            <v>-61258.25</v>
          </cell>
          <cell r="Y708"/>
          <cell r="Z708">
            <v>5</v>
          </cell>
          <cell r="AA708"/>
          <cell r="AB708">
            <v>3062.9124999999999</v>
          </cell>
          <cell r="AC708"/>
          <cell r="AD708">
            <v>1001809.6625</v>
          </cell>
          <cell r="AE708"/>
          <cell r="AF708">
            <v>2.4524502195796849</v>
          </cell>
          <cell r="AG708"/>
          <cell r="AH708">
            <v>71208</v>
          </cell>
          <cell r="AI708"/>
          <cell r="AJ708">
            <v>-61027.919999999976</v>
          </cell>
          <cell r="AK708"/>
          <cell r="AL708">
            <v>5</v>
          </cell>
          <cell r="AM708"/>
          <cell r="AN708">
            <v>3051.3959999999988</v>
          </cell>
          <cell r="AO708"/>
          <cell r="AP708">
            <v>1015041.1385000001</v>
          </cell>
        </row>
        <row r="709">
          <cell r="A709" t="str">
            <v>39603Wyoming</v>
          </cell>
          <cell r="B709" t="str">
            <v>Wyoming</v>
          </cell>
          <cell r="C709" t="str">
            <v>Wyoming</v>
          </cell>
          <cell r="D709">
            <v>396.03</v>
          </cell>
          <cell r="E709">
            <v>396.03</v>
          </cell>
          <cell r="F709" t="str">
            <v>Light Power Operated Equipment</v>
          </cell>
          <cell r="G709"/>
          <cell r="H709">
            <v>3567731.47</v>
          </cell>
          <cell r="I709"/>
          <cell r="J709">
            <v>-604848.16999999981</v>
          </cell>
          <cell r="K709"/>
          <cell r="L709">
            <v>2962883.3000000003</v>
          </cell>
          <cell r="M709"/>
          <cell r="N709">
            <v>-331447.98000000004</v>
          </cell>
          <cell r="O709"/>
          <cell r="P709">
            <v>2631435.3200000003</v>
          </cell>
          <cell r="Q709"/>
          <cell r="R709">
            <v>1231569</v>
          </cell>
          <cell r="S709"/>
          <cell r="T709">
            <v>9.7067622610240765</v>
          </cell>
          <cell r="U709"/>
          <cell r="V709">
            <v>316956</v>
          </cell>
          <cell r="W709"/>
          <cell r="X709">
            <v>-604848.16999999981</v>
          </cell>
          <cell r="Y709"/>
          <cell r="Z709">
            <v>15</v>
          </cell>
          <cell r="AA709"/>
          <cell r="AB709">
            <v>90727.225499999971</v>
          </cell>
          <cell r="AC709"/>
          <cell r="AD709">
            <v>1034404.0555000001</v>
          </cell>
          <cell r="AE709"/>
          <cell r="AF709">
            <v>9.7067622610240765</v>
          </cell>
          <cell r="AG709"/>
          <cell r="AH709">
            <v>271514</v>
          </cell>
          <cell r="AI709"/>
          <cell r="AJ709">
            <v>-331447.98000000004</v>
          </cell>
          <cell r="AK709"/>
          <cell r="AL709">
            <v>15</v>
          </cell>
          <cell r="AM709"/>
          <cell r="AN709">
            <v>49717.197</v>
          </cell>
          <cell r="AO709"/>
          <cell r="AP709">
            <v>1024187.2725000003</v>
          </cell>
        </row>
        <row r="710">
          <cell r="A710" t="str">
            <v>39607Wyoming</v>
          </cell>
          <cell r="B710" t="str">
            <v>Wyoming</v>
          </cell>
          <cell r="C710" t="str">
            <v>Wyoming</v>
          </cell>
          <cell r="D710">
            <v>396.07</v>
          </cell>
          <cell r="E710">
            <v>396.07</v>
          </cell>
          <cell r="F710" t="str">
            <v>Heavy Power Operated Equipment</v>
          </cell>
          <cell r="G710"/>
          <cell r="H710">
            <v>29898991.57</v>
          </cell>
          <cell r="I710"/>
          <cell r="J710">
            <v>-1632079.69</v>
          </cell>
          <cell r="K710"/>
          <cell r="L710">
            <v>28266911.879999999</v>
          </cell>
          <cell r="M710"/>
          <cell r="N710">
            <v>-1647606.83</v>
          </cell>
          <cell r="O710"/>
          <cell r="P710">
            <v>26619305.049999997</v>
          </cell>
          <cell r="Q710"/>
          <cell r="R710">
            <v>5071582</v>
          </cell>
          <cell r="S710"/>
          <cell r="T710">
            <v>5.3912563839152963</v>
          </cell>
          <cell r="U710"/>
          <cell r="V710">
            <v>1567936</v>
          </cell>
          <cell r="W710"/>
          <cell r="X710">
            <v>-1632079.69</v>
          </cell>
          <cell r="Y710"/>
          <cell r="Z710">
            <v>25</v>
          </cell>
          <cell r="AA710"/>
          <cell r="AB710">
            <v>408019.92249999999</v>
          </cell>
          <cell r="AC710"/>
          <cell r="AD710">
            <v>5415458.2325000009</v>
          </cell>
          <cell r="AE710"/>
          <cell r="AF710">
            <v>5.3912563839152963</v>
          </cell>
          <cell r="AG710"/>
          <cell r="AH710">
            <v>1479528</v>
          </cell>
          <cell r="AI710"/>
          <cell r="AJ710">
            <v>-1647606.83</v>
          </cell>
          <cell r="AK710"/>
          <cell r="AL710">
            <v>25</v>
          </cell>
          <cell r="AM710"/>
          <cell r="AN710">
            <v>411901.70750000002</v>
          </cell>
          <cell r="AO710"/>
          <cell r="AP710">
            <v>5659281.1100000013</v>
          </cell>
        </row>
        <row r="711">
          <cell r="A711"/>
          <cell r="B711"/>
          <cell r="C711"/>
          <cell r="D711"/>
          <cell r="E711"/>
          <cell r="F711" t="str">
            <v>TOTAL WYOMING - GENERAL</v>
          </cell>
          <cell r="G711"/>
          <cell r="H711">
            <v>56396614.310000002</v>
          </cell>
          <cell r="I711"/>
          <cell r="J711">
            <v>-3176182.5199999996</v>
          </cell>
          <cell r="K711"/>
          <cell r="L711">
            <v>53220431.789999999</v>
          </cell>
          <cell r="M711"/>
          <cell r="N711">
            <v>-2892631.1799999997</v>
          </cell>
          <cell r="O711"/>
          <cell r="P711">
            <v>50327800.609999999</v>
          </cell>
          <cell r="Q711"/>
          <cell r="R711">
            <v>13870279</v>
          </cell>
          <cell r="S711"/>
          <cell r="T711"/>
          <cell r="U711"/>
          <cell r="V711">
            <v>2813330</v>
          </cell>
          <cell r="W711"/>
          <cell r="X711">
            <v>-3176182.5199999996</v>
          </cell>
          <cell r="Y711"/>
          <cell r="Z711"/>
          <cell r="AA711"/>
          <cell r="AB711">
            <v>573870.97149999999</v>
          </cell>
          <cell r="AC711"/>
          <cell r="AD711">
            <v>14081297.451500002</v>
          </cell>
          <cell r="AE711"/>
          <cell r="AF711"/>
          <cell r="AG711"/>
          <cell r="AH711">
            <v>2623779</v>
          </cell>
          <cell r="AI711"/>
          <cell r="AJ711">
            <v>-2892631.1799999997</v>
          </cell>
          <cell r="AK711"/>
          <cell r="AL711"/>
          <cell r="AM711"/>
          <cell r="AN711">
            <v>533012.85800000001</v>
          </cell>
          <cell r="AO711"/>
          <cell r="AP711">
            <v>14345458.129500002</v>
          </cell>
        </row>
        <row r="712">
          <cell r="A712"/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Y712"/>
          <cell r="Z712"/>
          <cell r="AA712"/>
          <cell r="AB712"/>
          <cell r="AC712"/>
          <cell r="AD712"/>
          <cell r="AE712"/>
          <cell r="AF712"/>
          <cell r="AG712"/>
          <cell r="AH712"/>
          <cell r="AI712"/>
          <cell r="AJ712"/>
          <cell r="AK712"/>
          <cell r="AL712"/>
          <cell r="AM712"/>
          <cell r="AN712"/>
          <cell r="AO712"/>
          <cell r="AP712"/>
        </row>
        <row r="713">
          <cell r="A713"/>
          <cell r="B713"/>
          <cell r="C713"/>
          <cell r="D713"/>
          <cell r="E713"/>
          <cell r="F713" t="str">
            <v>CALIFORNIA - GENERAL</v>
          </cell>
          <cell r="G713"/>
          <cell r="H713"/>
          <cell r="I713"/>
          <cell r="J713"/>
          <cell r="K713"/>
          <cell r="L713"/>
          <cell r="M713"/>
          <cell r="N713"/>
          <cell r="O713"/>
          <cell r="P713"/>
          <cell r="Q713"/>
          <cell r="R713"/>
          <cell r="S713"/>
          <cell r="T713"/>
          <cell r="U713"/>
          <cell r="V713"/>
          <cell r="W713"/>
          <cell r="X713"/>
          <cell r="Y713"/>
          <cell r="Z713"/>
          <cell r="AA713"/>
          <cell r="AB713"/>
          <cell r="AC713"/>
          <cell r="AD713"/>
          <cell r="AE713"/>
          <cell r="AF713"/>
          <cell r="AG713"/>
          <cell r="AH713"/>
          <cell r="AI713"/>
          <cell r="AJ713"/>
          <cell r="AK713"/>
          <cell r="AL713"/>
          <cell r="AM713"/>
          <cell r="AN713"/>
          <cell r="AO713"/>
          <cell r="AP713"/>
        </row>
        <row r="714">
          <cell r="A714" t="str">
            <v>39000California</v>
          </cell>
          <cell r="B714" t="str">
            <v>California</v>
          </cell>
          <cell r="C714" t="str">
            <v>California</v>
          </cell>
          <cell r="D714">
            <v>390</v>
          </cell>
          <cell r="E714">
            <v>390</v>
          </cell>
          <cell r="F714" t="str">
            <v>Structures and Improvements</v>
          </cell>
          <cell r="G714"/>
          <cell r="H714">
            <v>2954073.24</v>
          </cell>
          <cell r="I714"/>
          <cell r="J714">
            <v>-8718.0599999999977</v>
          </cell>
          <cell r="K714"/>
          <cell r="L714">
            <v>2945355.18</v>
          </cell>
          <cell r="M714"/>
          <cell r="N714">
            <v>-9298.8000000000011</v>
          </cell>
          <cell r="O714"/>
          <cell r="P714">
            <v>2936056.3800000004</v>
          </cell>
          <cell r="Q714"/>
          <cell r="R714">
            <v>1093880</v>
          </cell>
          <cell r="S714"/>
          <cell r="T714">
            <v>2.2128641370603295</v>
          </cell>
          <cell r="U714"/>
          <cell r="V714">
            <v>65273</v>
          </cell>
          <cell r="W714"/>
          <cell r="X714">
            <v>-8718.0599999999977</v>
          </cell>
          <cell r="Y714"/>
          <cell r="Z714">
            <v>-20</v>
          </cell>
          <cell r="AA714"/>
          <cell r="AB714">
            <v>-1743.6119999999996</v>
          </cell>
          <cell r="AC714"/>
          <cell r="AD714">
            <v>1148691.328</v>
          </cell>
          <cell r="AE714"/>
          <cell r="AF714">
            <v>2.2128641370603295</v>
          </cell>
          <cell r="AG714"/>
          <cell r="AH714">
            <v>65074</v>
          </cell>
          <cell r="AI714"/>
          <cell r="AJ714">
            <v>-9298.8000000000011</v>
          </cell>
          <cell r="AK714"/>
          <cell r="AL714">
            <v>-20</v>
          </cell>
          <cell r="AM714"/>
          <cell r="AN714">
            <v>-1859.7600000000002</v>
          </cell>
          <cell r="AO714"/>
          <cell r="AP714">
            <v>1202606.7679999999</v>
          </cell>
        </row>
        <row r="715">
          <cell r="A715" t="str">
            <v>39201California</v>
          </cell>
          <cell r="B715" t="str">
            <v>California</v>
          </cell>
          <cell r="C715" t="str">
            <v>California</v>
          </cell>
          <cell r="D715">
            <v>392.01</v>
          </cell>
          <cell r="E715">
            <v>392.01</v>
          </cell>
          <cell r="F715" t="str">
            <v>Transportation Equipment - Light Trucks and Vans</v>
          </cell>
          <cell r="G715"/>
          <cell r="H715">
            <v>1086563.83</v>
          </cell>
          <cell r="I715"/>
          <cell r="J715">
            <v>-143882.54999999996</v>
          </cell>
          <cell r="K715"/>
          <cell r="L715">
            <v>942681.28000000014</v>
          </cell>
          <cell r="M715"/>
          <cell r="N715">
            <v>-114407.55999999998</v>
          </cell>
          <cell r="O715"/>
          <cell r="P715">
            <v>828273.7200000002</v>
          </cell>
          <cell r="Q715"/>
          <cell r="R715">
            <v>533737</v>
          </cell>
          <cell r="S715"/>
          <cell r="T715">
            <v>7.6251295584541134</v>
          </cell>
          <cell r="U715"/>
          <cell r="V715">
            <v>77366</v>
          </cell>
          <cell r="W715"/>
          <cell r="X715">
            <v>-143882.54999999996</v>
          </cell>
          <cell r="Y715"/>
          <cell r="Z715">
            <v>20</v>
          </cell>
          <cell r="AA715"/>
          <cell r="AB715">
            <v>28776.509999999991</v>
          </cell>
          <cell r="AC715"/>
          <cell r="AD715">
            <v>495996.96000000008</v>
          </cell>
          <cell r="AE715"/>
          <cell r="AF715">
            <v>7.6251295584541134</v>
          </cell>
          <cell r="AG715"/>
          <cell r="AH715">
            <v>67519</v>
          </cell>
          <cell r="AI715"/>
          <cell r="AJ715">
            <v>-114407.55999999998</v>
          </cell>
          <cell r="AK715"/>
          <cell r="AL715">
            <v>20</v>
          </cell>
          <cell r="AM715"/>
          <cell r="AN715">
            <v>22881.511999999999</v>
          </cell>
          <cell r="AO715"/>
          <cell r="AP715">
            <v>471989.91200000007</v>
          </cell>
        </row>
        <row r="716">
          <cell r="A716" t="str">
            <v>39205California</v>
          </cell>
          <cell r="B716" t="str">
            <v>California</v>
          </cell>
          <cell r="C716" t="str">
            <v>California</v>
          </cell>
          <cell r="D716">
            <v>392.05</v>
          </cell>
          <cell r="E716">
            <v>392.05</v>
          </cell>
          <cell r="F716" t="str">
            <v>Transportation Equipment - Medium Trucks</v>
          </cell>
          <cell r="G716"/>
          <cell r="H716">
            <v>1055548.28</v>
          </cell>
          <cell r="I716"/>
          <cell r="J716">
            <v>-43619.220000000008</v>
          </cell>
          <cell r="K716"/>
          <cell r="L716">
            <v>1011929.06</v>
          </cell>
          <cell r="M716"/>
          <cell r="N716">
            <v>-50000.63</v>
          </cell>
          <cell r="O716"/>
          <cell r="P716">
            <v>961928.43</v>
          </cell>
          <cell r="Q716"/>
          <cell r="R716">
            <v>402981</v>
          </cell>
          <cell r="S716"/>
          <cell r="T716">
            <v>5.0511041420662437</v>
          </cell>
          <cell r="U716"/>
          <cell r="V716">
            <v>52215</v>
          </cell>
          <cell r="W716"/>
          <cell r="X716">
            <v>-43619.220000000008</v>
          </cell>
          <cell r="Y716"/>
          <cell r="Z716">
            <v>15</v>
          </cell>
          <cell r="AA716"/>
          <cell r="AB716">
            <v>6542.8830000000016</v>
          </cell>
          <cell r="AC716"/>
          <cell r="AD716">
            <v>418119.66299999994</v>
          </cell>
          <cell r="AE716"/>
          <cell r="AF716">
            <v>5.0511041420662437</v>
          </cell>
          <cell r="AG716"/>
          <cell r="AH716">
            <v>49851</v>
          </cell>
          <cell r="AI716"/>
          <cell r="AJ716">
            <v>-50000.63</v>
          </cell>
          <cell r="AK716"/>
          <cell r="AL716">
            <v>15</v>
          </cell>
          <cell r="AM716"/>
          <cell r="AN716">
            <v>7500.0944999999992</v>
          </cell>
          <cell r="AO716"/>
          <cell r="AP716">
            <v>425470.12749999994</v>
          </cell>
        </row>
        <row r="717">
          <cell r="A717" t="str">
            <v>39209California</v>
          </cell>
          <cell r="B717" t="str">
            <v>California</v>
          </cell>
          <cell r="C717" t="str">
            <v>California</v>
          </cell>
          <cell r="D717">
            <v>392.09</v>
          </cell>
          <cell r="E717">
            <v>392.09</v>
          </cell>
          <cell r="F717" t="str">
            <v>Transportation Equipment - Trailers</v>
          </cell>
          <cell r="G717"/>
          <cell r="H717">
            <v>461951.34</v>
          </cell>
          <cell r="I717"/>
          <cell r="J717">
            <v>-5445.08</v>
          </cell>
          <cell r="K717"/>
          <cell r="L717">
            <v>456506.26</v>
          </cell>
          <cell r="M717"/>
          <cell r="N717">
            <v>-5312.9000000000024</v>
          </cell>
          <cell r="O717"/>
          <cell r="P717">
            <v>451193.36</v>
          </cell>
          <cell r="Q717"/>
          <cell r="R717">
            <v>142202</v>
          </cell>
          <cell r="S717"/>
          <cell r="T717">
            <v>2.4524502195796849</v>
          </cell>
          <cell r="U717"/>
          <cell r="V717">
            <v>11262</v>
          </cell>
          <cell r="W717"/>
          <cell r="X717">
            <v>-5445.08</v>
          </cell>
          <cell r="Y717"/>
          <cell r="Z717">
            <v>5</v>
          </cell>
          <cell r="AA717"/>
          <cell r="AB717">
            <v>272.25400000000002</v>
          </cell>
          <cell r="AC717"/>
          <cell r="AD717">
            <v>148291.174</v>
          </cell>
          <cell r="AE717"/>
          <cell r="AF717">
            <v>2.4524502195796849</v>
          </cell>
          <cell r="AG717"/>
          <cell r="AH717">
            <v>11130</v>
          </cell>
          <cell r="AI717"/>
          <cell r="AJ717">
            <v>-5312.9000000000024</v>
          </cell>
          <cell r="AK717"/>
          <cell r="AL717">
            <v>5</v>
          </cell>
          <cell r="AM717"/>
          <cell r="AN717">
            <v>265.6450000000001</v>
          </cell>
          <cell r="AO717"/>
          <cell r="AP717">
            <v>154373.91899999999</v>
          </cell>
        </row>
        <row r="718">
          <cell r="A718" t="str">
            <v>39603California</v>
          </cell>
          <cell r="B718" t="str">
            <v>California</v>
          </cell>
          <cell r="C718" t="str">
            <v>California</v>
          </cell>
          <cell r="D718">
            <v>396.03</v>
          </cell>
          <cell r="E718">
            <v>396.03</v>
          </cell>
          <cell r="F718" t="str">
            <v>Light Power Operated Equipment</v>
          </cell>
          <cell r="G718"/>
          <cell r="H718">
            <v>1197491.3400000001</v>
          </cell>
          <cell r="I718"/>
          <cell r="J718">
            <v>-205322.71000000002</v>
          </cell>
          <cell r="K718"/>
          <cell r="L718">
            <v>992168.63000000012</v>
          </cell>
          <cell r="M718"/>
          <cell r="N718">
            <v>-74015.070000000007</v>
          </cell>
          <cell r="O718"/>
          <cell r="P718">
            <v>918153.56</v>
          </cell>
          <cell r="Q718"/>
          <cell r="R718">
            <v>536606</v>
          </cell>
          <cell r="S718"/>
          <cell r="T718">
            <v>9.7067622610240765</v>
          </cell>
          <cell r="U718"/>
          <cell r="V718">
            <v>106273</v>
          </cell>
          <cell r="W718"/>
          <cell r="X718">
            <v>-205322.71000000002</v>
          </cell>
          <cell r="Y718"/>
          <cell r="Z718">
            <v>15</v>
          </cell>
          <cell r="AA718"/>
          <cell r="AB718">
            <v>30798.406500000005</v>
          </cell>
          <cell r="AC718"/>
          <cell r="AD718">
            <v>468354.69649999996</v>
          </cell>
          <cell r="AE718"/>
          <cell r="AF718">
            <v>9.7067622610240765</v>
          </cell>
          <cell r="AG718"/>
          <cell r="AH718">
            <v>92715</v>
          </cell>
          <cell r="AI718"/>
          <cell r="AJ718">
            <v>-74015.070000000007</v>
          </cell>
          <cell r="AK718"/>
          <cell r="AL718">
            <v>15</v>
          </cell>
          <cell r="AM718"/>
          <cell r="AN718">
            <v>11102.2605</v>
          </cell>
          <cell r="AO718"/>
          <cell r="AP718">
            <v>498156.88699999993</v>
          </cell>
        </row>
        <row r="719">
          <cell r="A719" t="str">
            <v>39607California</v>
          </cell>
          <cell r="B719" t="str">
            <v>California</v>
          </cell>
          <cell r="C719" t="str">
            <v>California</v>
          </cell>
          <cell r="D719">
            <v>396.07</v>
          </cell>
          <cell r="E719">
            <v>396.07</v>
          </cell>
          <cell r="F719" t="str">
            <v>Heavy Power Operated Equipment</v>
          </cell>
          <cell r="G719"/>
          <cell r="H719">
            <v>3402265.82</v>
          </cell>
          <cell r="I719"/>
          <cell r="J719">
            <v>-170385.43999999997</v>
          </cell>
          <cell r="K719"/>
          <cell r="L719">
            <v>3231880.38</v>
          </cell>
          <cell r="M719"/>
          <cell r="N719">
            <v>-180860.24999999997</v>
          </cell>
          <cell r="O719"/>
          <cell r="P719">
            <v>3051020.13</v>
          </cell>
          <cell r="Q719"/>
          <cell r="R719">
            <v>1145360</v>
          </cell>
          <cell r="S719"/>
          <cell r="T719">
            <v>5.3912563839152963</v>
          </cell>
          <cell r="U719"/>
          <cell r="V719">
            <v>178832</v>
          </cell>
          <cell r="W719"/>
          <cell r="X719">
            <v>-170385.43999999997</v>
          </cell>
          <cell r="Y719"/>
          <cell r="Z719">
            <v>15</v>
          </cell>
          <cell r="AA719"/>
          <cell r="AB719">
            <v>25557.815999999995</v>
          </cell>
          <cell r="AC719"/>
          <cell r="AD719">
            <v>1179364.3760000002</v>
          </cell>
          <cell r="AE719"/>
          <cell r="AF719">
            <v>5.3912563839152963</v>
          </cell>
          <cell r="AG719"/>
          <cell r="AH719">
            <v>169364</v>
          </cell>
          <cell r="AI719"/>
          <cell r="AJ719">
            <v>-180860.24999999997</v>
          </cell>
          <cell r="AK719"/>
          <cell r="AL719">
            <v>15</v>
          </cell>
          <cell r="AM719"/>
          <cell r="AN719">
            <v>27129.037499999995</v>
          </cell>
          <cell r="AO719"/>
          <cell r="AP719">
            <v>1194997.1635000003</v>
          </cell>
        </row>
        <row r="720">
          <cell r="A720"/>
          <cell r="B720"/>
          <cell r="C720"/>
          <cell r="D720"/>
          <cell r="E720"/>
          <cell r="F720" t="str">
            <v>TOTAL CALIFORNIA - GENERAL</v>
          </cell>
          <cell r="G720"/>
          <cell r="H720">
            <v>10157893.85</v>
          </cell>
          <cell r="I720"/>
          <cell r="J720">
            <v>-577373.05999999994</v>
          </cell>
          <cell r="K720"/>
          <cell r="L720">
            <v>9580520.7899999991</v>
          </cell>
          <cell r="M720"/>
          <cell r="N720">
            <v>-433895.20999999996</v>
          </cell>
          <cell r="O720"/>
          <cell r="P720">
            <v>9146625.5800000019</v>
          </cell>
          <cell r="Q720"/>
          <cell r="R720">
            <v>3854766</v>
          </cell>
          <cell r="S720"/>
          <cell r="T720"/>
          <cell r="U720"/>
          <cell r="V720">
            <v>491221</v>
          </cell>
          <cell r="W720"/>
          <cell r="X720">
            <v>-577373.05999999994</v>
          </cell>
          <cell r="Y720"/>
          <cell r="Z720"/>
          <cell r="AA720"/>
          <cell r="AB720">
            <v>90204.257499999992</v>
          </cell>
          <cell r="AC720"/>
          <cell r="AD720">
            <v>3858818.1975000002</v>
          </cell>
          <cell r="AE720"/>
          <cell r="AF720"/>
          <cell r="AG720"/>
          <cell r="AH720">
            <v>455653</v>
          </cell>
          <cell r="AI720"/>
          <cell r="AJ720">
            <v>-433895.20999999996</v>
          </cell>
          <cell r="AK720"/>
          <cell r="AL720"/>
          <cell r="AM720"/>
          <cell r="AN720">
            <v>67018.789499999999</v>
          </cell>
          <cell r="AO720"/>
          <cell r="AP720">
            <v>3947594.7770000002</v>
          </cell>
        </row>
        <row r="721">
          <cell r="A721"/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  <cell r="L721"/>
          <cell r="M721"/>
          <cell r="N721"/>
          <cell r="O721"/>
          <cell r="P721"/>
          <cell r="Q721"/>
          <cell r="R721"/>
          <cell r="S721"/>
          <cell r="T721"/>
          <cell r="U721"/>
          <cell r="V721"/>
          <cell r="W721"/>
          <cell r="X721"/>
          <cell r="Y721"/>
          <cell r="Z721"/>
          <cell r="AA721"/>
          <cell r="AB721"/>
          <cell r="AC721"/>
          <cell r="AD721"/>
          <cell r="AE721"/>
          <cell r="AF721"/>
          <cell r="AG721"/>
          <cell r="AH721"/>
          <cell r="AI721"/>
          <cell r="AJ721"/>
          <cell r="AK721"/>
          <cell r="AL721"/>
          <cell r="AM721"/>
          <cell r="AN721"/>
          <cell r="AO721"/>
          <cell r="AP721"/>
        </row>
        <row r="722">
          <cell r="A722"/>
          <cell r="B722"/>
          <cell r="C722"/>
          <cell r="D722"/>
          <cell r="E722"/>
          <cell r="F722" t="str">
            <v>UTAH - GENERAL</v>
          </cell>
          <cell r="G722"/>
          <cell r="H722"/>
          <cell r="I722"/>
          <cell r="J722"/>
          <cell r="K722"/>
          <cell r="L722"/>
          <cell r="M722"/>
          <cell r="N722"/>
          <cell r="O722"/>
          <cell r="P722"/>
          <cell r="Q722"/>
          <cell r="R722"/>
          <cell r="S722"/>
          <cell r="T722"/>
          <cell r="U722"/>
          <cell r="V722"/>
          <cell r="W722"/>
          <cell r="X722"/>
          <cell r="Y722"/>
          <cell r="Z722"/>
          <cell r="AA722"/>
          <cell r="AB722"/>
          <cell r="AC722"/>
          <cell r="AD722"/>
          <cell r="AE722"/>
          <cell r="AF722"/>
          <cell r="AG722"/>
          <cell r="AH722"/>
          <cell r="AI722"/>
          <cell r="AJ722"/>
          <cell r="AK722"/>
          <cell r="AL722"/>
          <cell r="AM722"/>
          <cell r="AN722"/>
          <cell r="AO722"/>
          <cell r="AP722"/>
        </row>
        <row r="723">
          <cell r="A723" t="str">
            <v>38920Utah</v>
          </cell>
          <cell r="B723" t="str">
            <v>Utah</v>
          </cell>
          <cell r="C723" t="str">
            <v>Utah</v>
          </cell>
          <cell r="D723">
            <v>389.2</v>
          </cell>
          <cell r="E723">
            <v>389.2</v>
          </cell>
          <cell r="F723" t="str">
            <v>Land Rights</v>
          </cell>
          <cell r="G723"/>
          <cell r="H723">
            <v>35298.050000000003</v>
          </cell>
          <cell r="I723"/>
          <cell r="J723">
            <v>-809.2700000000001</v>
          </cell>
          <cell r="K723"/>
          <cell r="L723">
            <v>34488.780000000006</v>
          </cell>
          <cell r="M723"/>
          <cell r="N723">
            <v>-814.69</v>
          </cell>
          <cell r="O723"/>
          <cell r="P723">
            <v>33674.090000000004</v>
          </cell>
          <cell r="Q723"/>
          <cell r="R723">
            <v>18073</v>
          </cell>
          <cell r="S723"/>
          <cell r="T723">
            <v>2.0102909319401174</v>
          </cell>
          <cell r="U723"/>
          <cell r="V723">
            <v>701</v>
          </cell>
          <cell r="W723"/>
          <cell r="X723">
            <v>-809.2700000000001</v>
          </cell>
          <cell r="Y723"/>
          <cell r="Z723">
            <v>0</v>
          </cell>
          <cell r="AA723"/>
          <cell r="AB723">
            <v>0</v>
          </cell>
          <cell r="AC723"/>
          <cell r="AD723">
            <v>17964.73</v>
          </cell>
          <cell r="AE723"/>
          <cell r="AF723">
            <v>2.0102909319401174</v>
          </cell>
          <cell r="AG723"/>
          <cell r="AH723">
            <v>685</v>
          </cell>
          <cell r="AI723"/>
          <cell r="AJ723">
            <v>-814.69</v>
          </cell>
          <cell r="AK723"/>
          <cell r="AL723">
            <v>0</v>
          </cell>
          <cell r="AM723"/>
          <cell r="AN723">
            <v>0</v>
          </cell>
          <cell r="AO723"/>
          <cell r="AP723">
            <v>17835.04</v>
          </cell>
        </row>
        <row r="724">
          <cell r="A724" t="str">
            <v>39000Utah</v>
          </cell>
          <cell r="B724" t="str">
            <v>Utah</v>
          </cell>
          <cell r="C724" t="str">
            <v>Utah</v>
          </cell>
          <cell r="D724">
            <v>390</v>
          </cell>
          <cell r="E724">
            <v>390</v>
          </cell>
          <cell r="F724" t="str">
            <v>Structures and Improvements</v>
          </cell>
          <cell r="G724"/>
          <cell r="H724">
            <v>90351122.719999999</v>
          </cell>
          <cell r="I724"/>
          <cell r="J724">
            <v>-1304889.04</v>
          </cell>
          <cell r="K724"/>
          <cell r="L724">
            <v>89046233.679999992</v>
          </cell>
          <cell r="M724"/>
          <cell r="N724">
            <v>-1256724.2399999998</v>
          </cell>
          <cell r="O724"/>
          <cell r="P724">
            <v>87789509.439999998</v>
          </cell>
          <cell r="Q724"/>
          <cell r="R724">
            <v>26437183</v>
          </cell>
          <cell r="S724"/>
          <cell r="T724">
            <v>2.2128641370603295</v>
          </cell>
          <cell r="U724"/>
          <cell r="V724">
            <v>1984910</v>
          </cell>
          <cell r="W724"/>
          <cell r="X724">
            <v>-1304889.04</v>
          </cell>
          <cell r="Y724"/>
          <cell r="Z724">
            <v>5</v>
          </cell>
          <cell r="AA724"/>
          <cell r="AB724">
            <v>65244.452000000005</v>
          </cell>
          <cell r="AC724"/>
          <cell r="AD724">
            <v>27182448.412</v>
          </cell>
          <cell r="AE724"/>
          <cell r="AF724">
            <v>2.2128641370603295</v>
          </cell>
          <cell r="AG724"/>
          <cell r="AH724">
            <v>1956567</v>
          </cell>
          <cell r="AI724"/>
          <cell r="AJ724">
            <v>-1256724.2399999998</v>
          </cell>
          <cell r="AK724"/>
          <cell r="AL724">
            <v>5</v>
          </cell>
          <cell r="AM724"/>
          <cell r="AN724">
            <v>62836.211999999992</v>
          </cell>
          <cell r="AO724"/>
          <cell r="AP724">
            <v>27945127.384000003</v>
          </cell>
        </row>
        <row r="725">
          <cell r="A725" t="str">
            <v>39201Utah</v>
          </cell>
          <cell r="B725" t="str">
            <v>Utah</v>
          </cell>
          <cell r="C725" t="str">
            <v>Utah</v>
          </cell>
          <cell r="D725">
            <v>392.01</v>
          </cell>
          <cell r="E725">
            <v>392.01</v>
          </cell>
          <cell r="F725" t="str">
            <v>Transportation Equipment - Light Trucks and Vans</v>
          </cell>
          <cell r="G725"/>
          <cell r="H725">
            <v>15782371.74</v>
          </cell>
          <cell r="I725"/>
          <cell r="J725">
            <v>-1692101.3099999998</v>
          </cell>
          <cell r="K725"/>
          <cell r="L725">
            <v>14090270.43</v>
          </cell>
          <cell r="M725"/>
          <cell r="N725">
            <v>-1659698.4599999997</v>
          </cell>
          <cell r="O725"/>
          <cell r="P725">
            <v>12430571.970000001</v>
          </cell>
          <cell r="Q725"/>
          <cell r="R725">
            <v>7805851</v>
          </cell>
          <cell r="S725"/>
          <cell r="T725">
            <v>7.6251295584541134</v>
          </cell>
          <cell r="U725"/>
          <cell r="V725">
            <v>1138914</v>
          </cell>
          <cell r="W725"/>
          <cell r="X725">
            <v>-1692101.3099999998</v>
          </cell>
          <cell r="Y725"/>
          <cell r="Z725">
            <v>10</v>
          </cell>
          <cell r="AA725"/>
          <cell r="AB725">
            <v>169210.13099999996</v>
          </cell>
          <cell r="AC725"/>
          <cell r="AD725">
            <v>7421873.8210000005</v>
          </cell>
          <cell r="AE725"/>
          <cell r="AF725">
            <v>7.6251295584541134</v>
          </cell>
          <cell r="AG725"/>
          <cell r="AH725">
            <v>1011124</v>
          </cell>
          <cell r="AI725"/>
          <cell r="AJ725">
            <v>-1659698.4599999997</v>
          </cell>
          <cell r="AK725"/>
          <cell r="AL725">
            <v>10</v>
          </cell>
          <cell r="AM725"/>
          <cell r="AN725">
            <v>165969.84599999999</v>
          </cell>
          <cell r="AO725"/>
          <cell r="AP725">
            <v>6939269.2070000004</v>
          </cell>
        </row>
        <row r="726">
          <cell r="A726" t="str">
            <v>39230Utah</v>
          </cell>
          <cell r="B726" t="str">
            <v>Utah</v>
          </cell>
          <cell r="C726" t="str">
            <v>Utah</v>
          </cell>
          <cell r="D726">
            <v>392.3</v>
          </cell>
          <cell r="E726">
            <v>392.3</v>
          </cell>
          <cell r="F726" t="str">
            <v>Aircraft</v>
          </cell>
          <cell r="G726"/>
          <cell r="H726">
            <v>3076269.26</v>
          </cell>
          <cell r="I726"/>
          <cell r="J726">
            <v>0</v>
          </cell>
          <cell r="K726"/>
          <cell r="L726">
            <v>3076269.26</v>
          </cell>
          <cell r="M726"/>
          <cell r="N726">
            <v>0</v>
          </cell>
          <cell r="O726"/>
          <cell r="P726">
            <v>3076269.26</v>
          </cell>
          <cell r="Q726"/>
          <cell r="R726">
            <v>439135</v>
          </cell>
          <cell r="S726"/>
          <cell r="T726">
            <v>3.5859446334649747</v>
          </cell>
          <cell r="U726"/>
          <cell r="V726">
            <v>110313</v>
          </cell>
          <cell r="W726"/>
          <cell r="X726">
            <v>0</v>
          </cell>
          <cell r="Y726"/>
          <cell r="Z726">
            <v>64</v>
          </cell>
          <cell r="AA726"/>
          <cell r="AB726">
            <v>0</v>
          </cell>
          <cell r="AC726"/>
          <cell r="AD726">
            <v>549448</v>
          </cell>
          <cell r="AE726"/>
          <cell r="AF726">
            <v>3.5859446334649747</v>
          </cell>
          <cell r="AG726"/>
          <cell r="AH726">
            <v>110313</v>
          </cell>
          <cell r="AI726"/>
          <cell r="AJ726">
            <v>0</v>
          </cell>
          <cell r="AK726"/>
          <cell r="AL726">
            <v>64</v>
          </cell>
          <cell r="AM726"/>
          <cell r="AN726">
            <v>0</v>
          </cell>
          <cell r="AO726"/>
          <cell r="AP726">
            <v>659761</v>
          </cell>
        </row>
        <row r="727">
          <cell r="A727" t="str">
            <v>39205Utah</v>
          </cell>
          <cell r="B727" t="str">
            <v>Utah</v>
          </cell>
          <cell r="C727" t="str">
            <v>Utah</v>
          </cell>
          <cell r="D727">
            <v>392.05</v>
          </cell>
          <cell r="E727">
            <v>392.05</v>
          </cell>
          <cell r="F727" t="str">
            <v>Transportation Equipment - Medium Trucks</v>
          </cell>
          <cell r="G727"/>
          <cell r="H727">
            <v>21495245.66</v>
          </cell>
          <cell r="I727"/>
          <cell r="J727">
            <v>-1248519.2799999998</v>
          </cell>
          <cell r="K727"/>
          <cell r="L727">
            <v>20246726.379999999</v>
          </cell>
          <cell r="M727"/>
          <cell r="N727">
            <v>-1288510.19</v>
          </cell>
          <cell r="O727"/>
          <cell r="P727">
            <v>18958216.189999998</v>
          </cell>
          <cell r="Q727"/>
          <cell r="R727">
            <v>8322264</v>
          </cell>
          <cell r="S727"/>
          <cell r="T727">
            <v>5.0511041420662437</v>
          </cell>
          <cell r="U727"/>
          <cell r="V727">
            <v>1054215</v>
          </cell>
          <cell r="W727"/>
          <cell r="X727">
            <v>-1248519.2799999998</v>
          </cell>
          <cell r="Y727"/>
          <cell r="Z727">
            <v>10</v>
          </cell>
          <cell r="AA727"/>
          <cell r="AB727">
            <v>124851.92799999997</v>
          </cell>
          <cell r="AC727"/>
          <cell r="AD727">
            <v>8252811.648000001</v>
          </cell>
          <cell r="AE727"/>
          <cell r="AF727">
            <v>5.0511041420662437</v>
          </cell>
          <cell r="AG727"/>
          <cell r="AH727">
            <v>990141</v>
          </cell>
          <cell r="AI727"/>
          <cell r="AJ727">
            <v>-1288510.19</v>
          </cell>
          <cell r="AK727"/>
          <cell r="AL727">
            <v>10</v>
          </cell>
          <cell r="AM727"/>
          <cell r="AN727">
            <v>128851.01899999999</v>
          </cell>
          <cell r="AO727"/>
          <cell r="AP727">
            <v>8083293.4770000027</v>
          </cell>
        </row>
        <row r="728">
          <cell r="A728" t="str">
            <v>39209Utah</v>
          </cell>
          <cell r="B728" t="str">
            <v>Utah</v>
          </cell>
          <cell r="C728" t="str">
            <v>Utah</v>
          </cell>
          <cell r="D728">
            <v>392.09</v>
          </cell>
          <cell r="E728">
            <v>392.09</v>
          </cell>
          <cell r="F728" t="str">
            <v>Transportation Equipment - Trailers</v>
          </cell>
          <cell r="G728"/>
          <cell r="H728">
            <v>7090753.1299999999</v>
          </cell>
          <cell r="I728"/>
          <cell r="J728">
            <v>-248428.84999999998</v>
          </cell>
          <cell r="K728"/>
          <cell r="L728">
            <v>6842324.2800000003</v>
          </cell>
          <cell r="M728"/>
          <cell r="N728">
            <v>-244173.82999999996</v>
          </cell>
          <cell r="O728"/>
          <cell r="P728">
            <v>6598150.4500000002</v>
          </cell>
          <cell r="Q728"/>
          <cell r="R728">
            <v>2285961</v>
          </cell>
          <cell r="S728"/>
          <cell r="T728">
            <v>2.4524502195796849</v>
          </cell>
          <cell r="U728"/>
          <cell r="V728">
            <v>170851</v>
          </cell>
          <cell r="W728"/>
          <cell r="X728">
            <v>-248428.84999999998</v>
          </cell>
          <cell r="Y728"/>
          <cell r="Z728">
            <v>25</v>
          </cell>
          <cell r="AA728"/>
          <cell r="AB728">
            <v>62107.212499999994</v>
          </cell>
          <cell r="AC728"/>
          <cell r="AD728">
            <v>2270490.3624999998</v>
          </cell>
          <cell r="AE728"/>
          <cell r="AF728">
            <v>2.4524502195796849</v>
          </cell>
          <cell r="AG728"/>
          <cell r="AH728">
            <v>164810</v>
          </cell>
          <cell r="AI728"/>
          <cell r="AJ728">
            <v>-244173.82999999996</v>
          </cell>
          <cell r="AK728"/>
          <cell r="AL728">
            <v>25</v>
          </cell>
          <cell r="AM728"/>
          <cell r="AN728">
            <v>61043.45749999999</v>
          </cell>
          <cell r="AO728"/>
          <cell r="AP728">
            <v>2252169.9899999998</v>
          </cell>
        </row>
        <row r="729">
          <cell r="A729" t="str">
            <v>39603Utah</v>
          </cell>
          <cell r="B729" t="str">
            <v>Utah</v>
          </cell>
          <cell r="C729" t="str">
            <v>Utah</v>
          </cell>
          <cell r="D729">
            <v>396.03</v>
          </cell>
          <cell r="E729">
            <v>396.03</v>
          </cell>
          <cell r="F729" t="str">
            <v>Light Power Operated Equipment</v>
          </cell>
          <cell r="G729"/>
          <cell r="H729">
            <v>6295956.5300000003</v>
          </cell>
          <cell r="I729"/>
          <cell r="J729">
            <v>-404696.10000000003</v>
          </cell>
          <cell r="K729"/>
          <cell r="L729">
            <v>5891260.4300000006</v>
          </cell>
          <cell r="M729"/>
          <cell r="N729">
            <v>-409862.18</v>
          </cell>
          <cell r="O729"/>
          <cell r="P729">
            <v>5481398.2500000009</v>
          </cell>
          <cell r="Q729"/>
          <cell r="R729">
            <v>1752852</v>
          </cell>
          <cell r="S729"/>
          <cell r="T729">
            <v>9.7067622610240765</v>
          </cell>
          <cell r="U729"/>
          <cell r="V729">
            <v>591492</v>
          </cell>
          <cell r="W729"/>
          <cell r="X729">
            <v>-404696.10000000003</v>
          </cell>
          <cell r="Y729"/>
          <cell r="Z729">
            <v>10</v>
          </cell>
          <cell r="AA729"/>
          <cell r="AB729">
            <v>40469.610000000008</v>
          </cell>
          <cell r="AC729"/>
          <cell r="AD729">
            <v>1980117.51</v>
          </cell>
          <cell r="AE729"/>
          <cell r="AF729">
            <v>9.7067622610240765</v>
          </cell>
          <cell r="AG729"/>
          <cell r="AH729">
            <v>551958</v>
          </cell>
          <cell r="AI729"/>
          <cell r="AJ729">
            <v>-409862.18</v>
          </cell>
          <cell r="AK729"/>
          <cell r="AL729">
            <v>10</v>
          </cell>
          <cell r="AM729"/>
          <cell r="AN729">
            <v>40986.218000000001</v>
          </cell>
          <cell r="AO729"/>
          <cell r="AP729">
            <v>2163199.5479999995</v>
          </cell>
        </row>
        <row r="730">
          <cell r="A730" t="str">
            <v>39607Utah</v>
          </cell>
          <cell r="B730" t="str">
            <v>Utah</v>
          </cell>
          <cell r="C730" t="str">
            <v>Utah</v>
          </cell>
          <cell r="D730">
            <v>396.07</v>
          </cell>
          <cell r="E730">
            <v>396.07</v>
          </cell>
          <cell r="F730" t="str">
            <v>Heavy Power Operated Equipment</v>
          </cell>
          <cell r="G730"/>
          <cell r="H730">
            <v>50520185.100000001</v>
          </cell>
          <cell r="I730"/>
          <cell r="J730">
            <v>-3322603.9200000004</v>
          </cell>
          <cell r="K730"/>
          <cell r="L730">
            <v>47197581.18</v>
          </cell>
          <cell r="M730"/>
          <cell r="N730">
            <v>-3299351.9</v>
          </cell>
          <cell r="O730"/>
          <cell r="P730">
            <v>43898229.280000001</v>
          </cell>
          <cell r="Q730"/>
          <cell r="R730">
            <v>13443662</v>
          </cell>
          <cell r="S730"/>
          <cell r="T730">
            <v>5.3912563839152963</v>
          </cell>
          <cell r="U730"/>
          <cell r="V730">
            <v>2634108</v>
          </cell>
          <cell r="W730"/>
          <cell r="X730">
            <v>-3322603.9200000004</v>
          </cell>
          <cell r="Y730"/>
          <cell r="Z730">
            <v>15</v>
          </cell>
          <cell r="AA730"/>
          <cell r="AB730">
            <v>498390.58800000005</v>
          </cell>
          <cell r="AC730"/>
          <cell r="AD730">
            <v>13253556.668</v>
          </cell>
          <cell r="AE730"/>
          <cell r="AF730">
            <v>5.3912563839152963</v>
          </cell>
          <cell r="AG730"/>
          <cell r="AH730">
            <v>2455604</v>
          </cell>
          <cell r="AI730"/>
          <cell r="AJ730">
            <v>-3299351.9</v>
          </cell>
          <cell r="AK730"/>
          <cell r="AL730">
            <v>15</v>
          </cell>
          <cell r="AM730"/>
          <cell r="AN730">
            <v>494902.78499999997</v>
          </cell>
          <cell r="AO730"/>
          <cell r="AP730">
            <v>12904711.552999999</v>
          </cell>
        </row>
        <row r="731">
          <cell r="A731"/>
          <cell r="B731"/>
          <cell r="C731"/>
          <cell r="D731"/>
          <cell r="E731"/>
          <cell r="F731" t="str">
            <v>TOTAL UTAH - GENERAL</v>
          </cell>
          <cell r="G731"/>
          <cell r="H731">
            <v>194647202.19</v>
          </cell>
          <cell r="I731"/>
          <cell r="J731">
            <v>-8222047.7699999996</v>
          </cell>
          <cell r="K731"/>
          <cell r="L731">
            <v>186425154.41999999</v>
          </cell>
          <cell r="M731"/>
          <cell r="N731">
            <v>-8159135.4900000002</v>
          </cell>
          <cell r="O731"/>
          <cell r="P731">
            <v>178266018.93000001</v>
          </cell>
          <cell r="Q731"/>
          <cell r="R731">
            <v>60504981</v>
          </cell>
          <cell r="S731"/>
          <cell r="T731"/>
          <cell r="U731"/>
          <cell r="V731">
            <v>7685504</v>
          </cell>
          <cell r="W731"/>
          <cell r="X731">
            <v>-8222047.7699999996</v>
          </cell>
          <cell r="Y731"/>
          <cell r="Z731"/>
          <cell r="AA731"/>
          <cell r="AB731">
            <v>960273.92149999994</v>
          </cell>
          <cell r="AC731"/>
          <cell r="AD731">
            <v>60928711.151499994</v>
          </cell>
          <cell r="AE731"/>
          <cell r="AF731"/>
          <cell r="AG731"/>
          <cell r="AH731">
            <v>7241202</v>
          </cell>
          <cell r="AI731"/>
          <cell r="AJ731">
            <v>-8159135.4900000002</v>
          </cell>
          <cell r="AK731"/>
          <cell r="AL731"/>
          <cell r="AM731"/>
          <cell r="AN731">
            <v>954589.53749999986</v>
          </cell>
          <cell r="AO731"/>
          <cell r="AP731">
            <v>60965367.199000016</v>
          </cell>
        </row>
        <row r="732">
          <cell r="A732"/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T732"/>
          <cell r="U732"/>
          <cell r="V732"/>
          <cell r="W732"/>
          <cell r="X732"/>
          <cell r="Y732"/>
          <cell r="Z732"/>
          <cell r="AA732"/>
          <cell r="AB732"/>
          <cell r="AC732"/>
          <cell r="AD732"/>
          <cell r="AE732"/>
          <cell r="AF732"/>
          <cell r="AG732"/>
          <cell r="AH732"/>
          <cell r="AI732"/>
          <cell r="AJ732"/>
          <cell r="AK732"/>
          <cell r="AL732"/>
          <cell r="AM732"/>
          <cell r="AN732"/>
          <cell r="AO732"/>
          <cell r="AP732"/>
        </row>
        <row r="733">
          <cell r="A733"/>
          <cell r="B733"/>
          <cell r="C733"/>
          <cell r="D733"/>
          <cell r="E733"/>
          <cell r="F733" t="str">
            <v>TOTAL GENERAL PLANT</v>
          </cell>
          <cell r="G733"/>
          <cell r="H733">
            <v>454793010.87000006</v>
          </cell>
          <cell r="I733"/>
          <cell r="J733">
            <v>-18779318.710000005</v>
          </cell>
          <cell r="K733"/>
          <cell r="L733">
            <v>436013692.16000003</v>
          </cell>
          <cell r="M733"/>
          <cell r="N733">
            <v>-18052548.369999997</v>
          </cell>
          <cell r="O733"/>
          <cell r="P733">
            <v>417961143.78999996</v>
          </cell>
          <cell r="Q733"/>
          <cell r="R733">
            <v>133453357</v>
          </cell>
          <cell r="S733"/>
          <cell r="T733"/>
          <cell r="U733"/>
          <cell r="V733">
            <v>18796986</v>
          </cell>
          <cell r="W733"/>
          <cell r="X733">
            <v>-18779318.710000005</v>
          </cell>
          <cell r="Y733"/>
          <cell r="Z733"/>
          <cell r="AA733"/>
          <cell r="AB733">
            <v>2433336.4670000006</v>
          </cell>
          <cell r="AC733"/>
          <cell r="AD733">
            <v>135904360.757</v>
          </cell>
          <cell r="AE733"/>
          <cell r="AF733"/>
          <cell r="AG733"/>
          <cell r="AH733">
            <v>17706065</v>
          </cell>
          <cell r="AI733"/>
          <cell r="AJ733">
            <v>-18052548.369999997</v>
          </cell>
          <cell r="AK733"/>
          <cell r="AL733"/>
          <cell r="AM733"/>
          <cell r="AN733">
            <v>2336377.3480000007</v>
          </cell>
          <cell r="AO733"/>
          <cell r="AP733">
            <v>137894254.73499998</v>
          </cell>
        </row>
        <row r="734">
          <cell r="A734"/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  <cell r="L734"/>
          <cell r="M734"/>
          <cell r="N734"/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Y734"/>
          <cell r="Z734"/>
          <cell r="AA734"/>
          <cell r="AB734"/>
          <cell r="AC734"/>
          <cell r="AD734"/>
          <cell r="AE734"/>
          <cell r="AF734"/>
          <cell r="AG734"/>
          <cell r="AH734"/>
          <cell r="AI734"/>
          <cell r="AJ734"/>
          <cell r="AK734"/>
          <cell r="AL734"/>
          <cell r="AM734"/>
          <cell r="AN734"/>
          <cell r="AO734"/>
          <cell r="AP734"/>
        </row>
        <row r="735">
          <cell r="A735"/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Y735"/>
          <cell r="Z735"/>
          <cell r="AA735"/>
          <cell r="AB735"/>
          <cell r="AC735"/>
          <cell r="AD735"/>
          <cell r="AE735"/>
          <cell r="AF735"/>
          <cell r="AG735"/>
          <cell r="AH735"/>
          <cell r="AI735"/>
          <cell r="AJ735"/>
          <cell r="AK735"/>
          <cell r="AL735"/>
          <cell r="AM735"/>
          <cell r="AN735"/>
          <cell r="AO735"/>
          <cell r="AP735"/>
        </row>
        <row r="736">
          <cell r="A736"/>
          <cell r="B736"/>
          <cell r="C736"/>
          <cell r="D736"/>
          <cell r="E736" t="str">
            <v>UTAH MINING</v>
          </cell>
          <cell r="F736"/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Y736"/>
          <cell r="Z736"/>
          <cell r="AA736"/>
          <cell r="AB736"/>
          <cell r="AC736"/>
          <cell r="AD736"/>
          <cell r="AE736"/>
          <cell r="AF736"/>
          <cell r="AG736"/>
          <cell r="AH736"/>
          <cell r="AI736"/>
          <cell r="AJ736"/>
          <cell r="AK736"/>
          <cell r="AL736"/>
          <cell r="AM736"/>
          <cell r="AN736"/>
          <cell r="AO736"/>
          <cell r="AP736"/>
        </row>
        <row r="737">
          <cell r="A737" t="str">
            <v>39930Utah</v>
          </cell>
          <cell r="B737" t="str">
            <v>Utah</v>
          </cell>
          <cell r="C737" t="str">
            <v>Utah</v>
          </cell>
          <cell r="D737">
            <v>399.3</v>
          </cell>
          <cell r="E737">
            <v>399.3</v>
          </cell>
          <cell r="F737" t="str">
            <v>Structures and Improvements</v>
          </cell>
          <cell r="G737"/>
          <cell r="H737">
            <v>15693192.640000001</v>
          </cell>
          <cell r="I737"/>
          <cell r="J737">
            <v>-307822.59000000003</v>
          </cell>
          <cell r="K737"/>
          <cell r="L737">
            <v>15385370.050000001</v>
          </cell>
          <cell r="M737"/>
          <cell r="N737">
            <v>-317895.15000000002</v>
          </cell>
          <cell r="O737"/>
          <cell r="P737">
            <v>15067474.9</v>
          </cell>
          <cell r="Q737"/>
          <cell r="R737">
            <v>9679311</v>
          </cell>
          <cell r="S737"/>
          <cell r="T737">
            <v>0.81441230043344026</v>
          </cell>
          <cell r="U737"/>
          <cell r="V737">
            <v>126554</v>
          </cell>
          <cell r="W737"/>
          <cell r="X737">
            <v>-307822.59000000003</v>
          </cell>
          <cell r="Y737"/>
          <cell r="Z737">
            <v>-1</v>
          </cell>
          <cell r="AA737"/>
          <cell r="AB737">
            <v>-3078.2259000000004</v>
          </cell>
          <cell r="AC737"/>
          <cell r="AD737">
            <v>9494964.1841000002</v>
          </cell>
          <cell r="AE737"/>
          <cell r="AF737">
            <v>0.81441230043344026</v>
          </cell>
          <cell r="AG737"/>
          <cell r="AH737">
            <v>124006</v>
          </cell>
          <cell r="AI737"/>
          <cell r="AJ737">
            <v>-317895.15000000002</v>
          </cell>
          <cell r="AK737"/>
          <cell r="AL737">
            <v>-1</v>
          </cell>
          <cell r="AM737"/>
          <cell r="AN737">
            <v>-3178.9515000000001</v>
          </cell>
          <cell r="AO737"/>
          <cell r="AP737">
            <v>9297896.0825999994</v>
          </cell>
        </row>
        <row r="738">
          <cell r="A738" t="str">
            <v>39931Utah</v>
          </cell>
          <cell r="B738" t="str">
            <v>Utah</v>
          </cell>
          <cell r="C738" t="str">
            <v>Utah</v>
          </cell>
          <cell r="D738">
            <v>399.31</v>
          </cell>
          <cell r="E738">
            <v>399.31</v>
          </cell>
          <cell r="F738" t="str">
            <v>Structures and Improvements - Prep Plant</v>
          </cell>
          <cell r="G738"/>
          <cell r="H738">
            <v>24395253.870000001</v>
          </cell>
          <cell r="I738"/>
          <cell r="J738">
            <v>-58721.290000000008</v>
          </cell>
          <cell r="K738"/>
          <cell r="L738">
            <v>24336532.580000002</v>
          </cell>
          <cell r="M738"/>
          <cell r="N738">
            <v>-67064.369999999981</v>
          </cell>
          <cell r="O738"/>
          <cell r="P738">
            <v>24269468.210000001</v>
          </cell>
          <cell r="Q738"/>
          <cell r="R738">
            <v>15333506</v>
          </cell>
          <cell r="S738"/>
          <cell r="T738">
            <v>1.8562799192858557</v>
          </cell>
          <cell r="U738"/>
          <cell r="V738">
            <v>452299</v>
          </cell>
          <cell r="W738"/>
          <cell r="X738">
            <v>-58721.290000000008</v>
          </cell>
          <cell r="Y738"/>
          <cell r="Z738">
            <v>-7</v>
          </cell>
          <cell r="AA738"/>
          <cell r="AB738">
            <v>-4110.4903000000004</v>
          </cell>
          <cell r="AC738"/>
          <cell r="AD738">
            <v>15722973.219700001</v>
          </cell>
          <cell r="AE738"/>
          <cell r="AF738">
            <v>1.8562799192858557</v>
          </cell>
          <cell r="AG738"/>
          <cell r="AH738">
            <v>451132</v>
          </cell>
          <cell r="AI738"/>
          <cell r="AJ738">
            <v>-67064.369999999981</v>
          </cell>
          <cell r="AK738"/>
          <cell r="AL738">
            <v>-7</v>
          </cell>
          <cell r="AM738"/>
          <cell r="AN738">
            <v>-4694.5058999999983</v>
          </cell>
          <cell r="AO738"/>
          <cell r="AP738">
            <v>16102346.343800003</v>
          </cell>
        </row>
        <row r="739">
          <cell r="A739" t="str">
            <v>39941Utah</v>
          </cell>
          <cell r="B739" t="str">
            <v>Utah</v>
          </cell>
          <cell r="C739" t="str">
            <v>Utah</v>
          </cell>
          <cell r="D739">
            <v>399.41</v>
          </cell>
          <cell r="E739">
            <v>399.41</v>
          </cell>
          <cell r="F739" t="str">
            <v>Surface Processing Equipment - Prep Plant</v>
          </cell>
          <cell r="G739"/>
          <cell r="H739">
            <v>8155178.0899999999</v>
          </cell>
          <cell r="I739"/>
          <cell r="J739">
            <v>-18161.119999999995</v>
          </cell>
          <cell r="K739"/>
          <cell r="L739">
            <v>8137016.9699999997</v>
          </cell>
          <cell r="M739"/>
          <cell r="N739">
            <v>-20883.11</v>
          </cell>
          <cell r="O739"/>
          <cell r="P739">
            <v>8116133.8599999994</v>
          </cell>
          <cell r="Q739"/>
          <cell r="R739">
            <v>5102375</v>
          </cell>
          <cell r="S739"/>
          <cell r="T739">
            <v>1.8810951381994572</v>
          </cell>
          <cell r="U739"/>
          <cell r="V739">
            <v>153236</v>
          </cell>
          <cell r="W739"/>
          <cell r="X739">
            <v>-18161.119999999995</v>
          </cell>
          <cell r="Y739"/>
          <cell r="Z739">
            <v>-7</v>
          </cell>
          <cell r="AA739"/>
          <cell r="AB739">
            <v>-1271.2783999999997</v>
          </cell>
          <cell r="AC739"/>
          <cell r="AD739">
            <v>5236178.6015999997</v>
          </cell>
          <cell r="AE739"/>
          <cell r="AF739">
            <v>1.8810951381994572</v>
          </cell>
          <cell r="AG739"/>
          <cell r="AH739">
            <v>152869</v>
          </cell>
          <cell r="AI739"/>
          <cell r="AJ739">
            <v>-20883.11</v>
          </cell>
          <cell r="AK739"/>
          <cell r="AL739">
            <v>-7</v>
          </cell>
          <cell r="AM739"/>
          <cell r="AN739">
            <v>-1461.8177000000003</v>
          </cell>
          <cell r="AO739"/>
          <cell r="AP739">
            <v>5366702.6738999998</v>
          </cell>
        </row>
        <row r="740">
          <cell r="A740" t="str">
            <v>39944Utah</v>
          </cell>
          <cell r="B740" t="str">
            <v>Utah</v>
          </cell>
          <cell r="C740" t="str">
            <v>Utah</v>
          </cell>
          <cell r="D740">
            <v>399.44</v>
          </cell>
          <cell r="E740">
            <v>399.44</v>
          </cell>
          <cell r="F740" t="str">
            <v>Surface Electric Power Facilities</v>
          </cell>
          <cell r="G740"/>
          <cell r="H740">
            <v>3424574.61</v>
          </cell>
          <cell r="I740"/>
          <cell r="J740">
            <v>-4006.84</v>
          </cell>
          <cell r="K740"/>
          <cell r="L740">
            <v>3420567.77</v>
          </cell>
          <cell r="M740"/>
          <cell r="N740">
            <v>-4732</v>
          </cell>
          <cell r="O740"/>
          <cell r="P740">
            <v>3415835.77</v>
          </cell>
          <cell r="Q740"/>
          <cell r="R740">
            <v>855172</v>
          </cell>
          <cell r="S740"/>
          <cell r="T740">
            <v>7.440333829974441</v>
          </cell>
          <cell r="U740"/>
          <cell r="V740">
            <v>254651</v>
          </cell>
          <cell r="W740"/>
          <cell r="X740">
            <v>-4006.84</v>
          </cell>
          <cell r="Y740"/>
          <cell r="Z740">
            <v>0</v>
          </cell>
          <cell r="AA740"/>
          <cell r="AB740">
            <v>0</v>
          </cell>
          <cell r="AC740"/>
          <cell r="AD740">
            <v>1105816.1599999999</v>
          </cell>
          <cell r="AE740"/>
          <cell r="AF740">
            <v>7.440333829974441</v>
          </cell>
          <cell r="AG740"/>
          <cell r="AH740">
            <v>254326</v>
          </cell>
          <cell r="AI740"/>
          <cell r="AJ740">
            <v>-4732</v>
          </cell>
          <cell r="AK740"/>
          <cell r="AL740">
            <v>0</v>
          </cell>
          <cell r="AM740"/>
          <cell r="AN740">
            <v>0</v>
          </cell>
          <cell r="AO740"/>
          <cell r="AP740">
            <v>1355410.16</v>
          </cell>
        </row>
        <row r="741">
          <cell r="A741" t="str">
            <v>39945Utah</v>
          </cell>
          <cell r="B741" t="str">
            <v>Utah</v>
          </cell>
          <cell r="C741" t="str">
            <v>Utah</v>
          </cell>
          <cell r="D741">
            <v>399.45</v>
          </cell>
          <cell r="E741">
            <v>399.45</v>
          </cell>
          <cell r="F741" t="str">
            <v>Underground Equipment</v>
          </cell>
          <cell r="G741"/>
          <cell r="H741">
            <v>135138069.09999999</v>
          </cell>
          <cell r="I741"/>
          <cell r="J741">
            <v>-17378845.600000001</v>
          </cell>
          <cell r="K741"/>
          <cell r="L741">
            <v>117759223.5</v>
          </cell>
          <cell r="M741"/>
          <cell r="N741">
            <v>-11581401.02</v>
          </cell>
          <cell r="O741"/>
          <cell r="P741">
            <v>106177822.48</v>
          </cell>
          <cell r="Q741"/>
          <cell r="R741">
            <v>66892475</v>
          </cell>
          <cell r="S741"/>
          <cell r="T741">
            <v>4.6158263048663963</v>
          </cell>
          <cell r="U741"/>
          <cell r="V741">
            <v>5836650</v>
          </cell>
          <cell r="W741"/>
          <cell r="X741">
            <v>-17378845.600000001</v>
          </cell>
          <cell r="Y741"/>
          <cell r="Z741">
            <v>5</v>
          </cell>
          <cell r="AA741"/>
          <cell r="AB741">
            <v>868942.28</v>
          </cell>
          <cell r="AC741"/>
          <cell r="AD741">
            <v>56219221.68</v>
          </cell>
          <cell r="AE741"/>
          <cell r="AF741">
            <v>4.6158263048663963</v>
          </cell>
          <cell r="AG741"/>
          <cell r="AH741">
            <v>5168273</v>
          </cell>
          <cell r="AI741"/>
          <cell r="AJ741">
            <v>-11581401.02</v>
          </cell>
          <cell r="AK741"/>
          <cell r="AL741">
            <v>5</v>
          </cell>
          <cell r="AM741"/>
          <cell r="AN741">
            <v>579070.05099999998</v>
          </cell>
          <cell r="AO741"/>
          <cell r="AP741">
            <v>50385163.710999995</v>
          </cell>
        </row>
        <row r="742">
          <cell r="A742" t="str">
            <v>39951Utah</v>
          </cell>
          <cell r="B742" t="str">
            <v>Utah</v>
          </cell>
          <cell r="C742" t="str">
            <v>Utah</v>
          </cell>
          <cell r="D742">
            <v>399.51</v>
          </cell>
          <cell r="E742">
            <v>399.51</v>
          </cell>
          <cell r="F742" t="str">
            <v>Vehicles</v>
          </cell>
          <cell r="G742"/>
          <cell r="H742">
            <v>1191523.48</v>
          </cell>
          <cell r="I742"/>
          <cell r="J742">
            <v>-88321.590000000011</v>
          </cell>
          <cell r="K742"/>
          <cell r="L742">
            <v>1103201.8899999999</v>
          </cell>
          <cell r="M742"/>
          <cell r="N742">
            <v>-90008.98</v>
          </cell>
          <cell r="O742"/>
          <cell r="P742">
            <v>1013192.9099999999</v>
          </cell>
          <cell r="Q742"/>
          <cell r="R742">
            <v>698773</v>
          </cell>
          <cell r="S742"/>
          <cell r="T742">
            <v>4.4861089230611473</v>
          </cell>
          <cell r="U742"/>
          <cell r="V742">
            <v>51472</v>
          </cell>
          <cell r="W742"/>
          <cell r="X742">
            <v>-88321.590000000011</v>
          </cell>
          <cell r="Y742"/>
          <cell r="Z742">
            <v>5</v>
          </cell>
          <cell r="AA742"/>
          <cell r="AB742">
            <v>4416.0795000000007</v>
          </cell>
          <cell r="AC742"/>
          <cell r="AD742">
            <v>666339.48950000003</v>
          </cell>
          <cell r="AE742"/>
          <cell r="AF742">
            <v>4.4861089230611473</v>
          </cell>
          <cell r="AG742"/>
          <cell r="AH742">
            <v>47472</v>
          </cell>
          <cell r="AI742"/>
          <cell r="AJ742">
            <v>-90008.98</v>
          </cell>
          <cell r="AK742"/>
          <cell r="AL742">
            <v>5</v>
          </cell>
          <cell r="AM742"/>
          <cell r="AN742">
            <v>4500.4489999999996</v>
          </cell>
          <cell r="AO742"/>
          <cell r="AP742">
            <v>628302.95850000007</v>
          </cell>
        </row>
        <row r="743">
          <cell r="A743" t="str">
            <v>39952Utah</v>
          </cell>
          <cell r="B743" t="str">
            <v>Utah</v>
          </cell>
          <cell r="C743" t="str">
            <v>Utah</v>
          </cell>
          <cell r="D743">
            <v>399.52</v>
          </cell>
          <cell r="E743">
            <v>399.52</v>
          </cell>
          <cell r="F743" t="str">
            <v>Heavy Construction Equipment</v>
          </cell>
          <cell r="G743"/>
          <cell r="H743">
            <v>5988395.7199999997</v>
          </cell>
          <cell r="I743"/>
          <cell r="J743">
            <v>-351435.85000000009</v>
          </cell>
          <cell r="K743"/>
          <cell r="L743">
            <v>5636959.8699999992</v>
          </cell>
          <cell r="M743"/>
          <cell r="N743">
            <v>-224882.39000000007</v>
          </cell>
          <cell r="O743"/>
          <cell r="P743">
            <v>5412077.4799999995</v>
          </cell>
          <cell r="Q743"/>
          <cell r="R743">
            <v>2432657</v>
          </cell>
          <cell r="S743"/>
          <cell r="T743">
            <v>3.0797610783351681</v>
          </cell>
          <cell r="U743"/>
          <cell r="V743">
            <v>179017</v>
          </cell>
          <cell r="W743"/>
          <cell r="X743">
            <v>-351435.85000000009</v>
          </cell>
          <cell r="Y743"/>
          <cell r="Z743">
            <v>5</v>
          </cell>
          <cell r="AA743"/>
          <cell r="AB743">
            <v>17571.792500000003</v>
          </cell>
          <cell r="AC743"/>
          <cell r="AD743">
            <v>2277809.9424999999</v>
          </cell>
          <cell r="AE743"/>
          <cell r="AF743">
            <v>3.0797610783351681</v>
          </cell>
          <cell r="AG743"/>
          <cell r="AH743">
            <v>170142</v>
          </cell>
          <cell r="AI743"/>
          <cell r="AJ743">
            <v>-224882.39000000007</v>
          </cell>
          <cell r="AK743"/>
          <cell r="AL743">
            <v>5</v>
          </cell>
          <cell r="AM743"/>
          <cell r="AN743">
            <v>11244.119500000004</v>
          </cell>
          <cell r="AO743"/>
          <cell r="AP743">
            <v>2234313.6719999998</v>
          </cell>
        </row>
        <row r="744">
          <cell r="A744" t="str">
            <v>39960Utah</v>
          </cell>
          <cell r="B744" t="str">
            <v>Utah</v>
          </cell>
          <cell r="C744" t="str">
            <v>Utah</v>
          </cell>
          <cell r="D744">
            <v>399.6</v>
          </cell>
          <cell r="E744">
            <v>399.6</v>
          </cell>
          <cell r="F744" t="str">
            <v>Miscellaneous Equipment</v>
          </cell>
          <cell r="G744"/>
          <cell r="H744">
            <v>2331379.02</v>
          </cell>
          <cell r="I744"/>
          <cell r="J744">
            <v>-213514.59</v>
          </cell>
          <cell r="K744"/>
          <cell r="L744">
            <v>2117864.4300000002</v>
          </cell>
          <cell r="M744"/>
          <cell r="N744">
            <v>-201158.04000000007</v>
          </cell>
          <cell r="O744"/>
          <cell r="P744">
            <v>1916706.3900000001</v>
          </cell>
          <cell r="Q744"/>
          <cell r="R744">
            <v>1237403</v>
          </cell>
          <cell r="S744"/>
          <cell r="T744">
            <v>4.9664658726555153</v>
          </cell>
          <cell r="U744"/>
          <cell r="V744">
            <v>110485</v>
          </cell>
          <cell r="W744"/>
          <cell r="X744">
            <v>-213514.59</v>
          </cell>
          <cell r="Y744"/>
          <cell r="Z744">
            <v>1</v>
          </cell>
          <cell r="AA744"/>
          <cell r="AB744">
            <v>2135.1459</v>
          </cell>
          <cell r="AC744"/>
          <cell r="AD744">
            <v>1136508.5558999998</v>
          </cell>
          <cell r="AE744"/>
          <cell r="AF744">
            <v>4.9664658726555153</v>
          </cell>
          <cell r="AG744"/>
          <cell r="AH744">
            <v>100188</v>
          </cell>
          <cell r="AI744"/>
          <cell r="AJ744">
            <v>-201158.04000000007</v>
          </cell>
          <cell r="AK744"/>
          <cell r="AL744">
            <v>1</v>
          </cell>
          <cell r="AM744"/>
          <cell r="AN744">
            <v>2011.5804000000007</v>
          </cell>
          <cell r="AO744"/>
          <cell r="AP744">
            <v>1037550.0962999997</v>
          </cell>
        </row>
        <row r="745">
          <cell r="A745" t="str">
            <v>39961Utah</v>
          </cell>
          <cell r="B745" t="str">
            <v>Utah</v>
          </cell>
          <cell r="C745" t="str">
            <v>Utah</v>
          </cell>
          <cell r="D745">
            <v>399.61</v>
          </cell>
          <cell r="E745">
            <v>399.61</v>
          </cell>
          <cell r="F745" t="str">
            <v>Computer Equipment</v>
          </cell>
          <cell r="G745"/>
          <cell r="H745">
            <v>392405.87</v>
          </cell>
          <cell r="I745"/>
          <cell r="J745">
            <v>-157531.34</v>
          </cell>
          <cell r="K745"/>
          <cell r="L745">
            <v>234874.53</v>
          </cell>
          <cell r="M745"/>
          <cell r="N745">
            <v>-56658.109999999993</v>
          </cell>
          <cell r="O745"/>
          <cell r="P745">
            <v>178216.42</v>
          </cell>
          <cell r="Q745"/>
          <cell r="R745">
            <v>353253</v>
          </cell>
          <cell r="S745"/>
          <cell r="T745">
            <v>1.7550807640166213</v>
          </cell>
          <cell r="U745"/>
          <cell r="V745">
            <v>5505</v>
          </cell>
          <cell r="W745"/>
          <cell r="X745">
            <v>-157531.34</v>
          </cell>
          <cell r="Y745"/>
          <cell r="Z745">
            <v>0</v>
          </cell>
          <cell r="AA745"/>
          <cell r="AB745">
            <v>0</v>
          </cell>
          <cell r="AC745"/>
          <cell r="AD745">
            <v>201226.66</v>
          </cell>
          <cell r="AE745"/>
          <cell r="AF745">
            <v>1.7550807640166213</v>
          </cell>
          <cell r="AG745"/>
          <cell r="AH745">
            <v>3625</v>
          </cell>
          <cell r="AI745"/>
          <cell r="AJ745">
            <v>-56658.109999999993</v>
          </cell>
          <cell r="AK745"/>
          <cell r="AL745">
            <v>0</v>
          </cell>
          <cell r="AM745"/>
          <cell r="AN745">
            <v>0</v>
          </cell>
          <cell r="AO745"/>
          <cell r="AP745">
            <v>148193.55000000002</v>
          </cell>
        </row>
        <row r="746">
          <cell r="A746" t="str">
            <v>39970Utah</v>
          </cell>
          <cell r="B746" t="str">
            <v>Utah</v>
          </cell>
          <cell r="C746" t="str">
            <v>Utah</v>
          </cell>
          <cell r="D746">
            <v>399.7</v>
          </cell>
          <cell r="E746">
            <v>399.7</v>
          </cell>
          <cell r="F746" t="str">
            <v>Mine Development</v>
          </cell>
          <cell r="G746"/>
          <cell r="H746">
            <v>38414876.890000001</v>
          </cell>
          <cell r="I746"/>
          <cell r="J746">
            <v>0</v>
          </cell>
          <cell r="K746"/>
          <cell r="L746">
            <v>38414876.890000001</v>
          </cell>
          <cell r="M746"/>
          <cell r="N746">
            <v>0</v>
          </cell>
          <cell r="O746"/>
          <cell r="P746">
            <v>38414876.890000001</v>
          </cell>
          <cell r="Q746"/>
          <cell r="R746">
            <v>17773786</v>
          </cell>
          <cell r="S746"/>
          <cell r="T746">
            <v>2.5384343267296816</v>
          </cell>
          <cell r="U746"/>
          <cell r="V746">
            <v>975136</v>
          </cell>
          <cell r="W746"/>
          <cell r="X746">
            <v>0</v>
          </cell>
          <cell r="Y746"/>
          <cell r="Z746">
            <v>0</v>
          </cell>
          <cell r="AA746"/>
          <cell r="AB746">
            <v>0</v>
          </cell>
          <cell r="AC746"/>
          <cell r="AD746">
            <v>18748922</v>
          </cell>
          <cell r="AE746"/>
          <cell r="AF746">
            <v>2.5384343267296816</v>
          </cell>
          <cell r="AG746"/>
          <cell r="AH746">
            <v>975136</v>
          </cell>
          <cell r="AI746"/>
          <cell r="AJ746">
            <v>0</v>
          </cell>
          <cell r="AK746"/>
          <cell r="AL746">
            <v>0</v>
          </cell>
          <cell r="AM746"/>
          <cell r="AN746">
            <v>0</v>
          </cell>
          <cell r="AO746"/>
          <cell r="AP746">
            <v>19724058</v>
          </cell>
        </row>
        <row r="747">
          <cell r="A747"/>
          <cell r="B747"/>
          <cell r="C747"/>
          <cell r="D747"/>
          <cell r="E747"/>
          <cell r="F747" t="str">
            <v>TOTAL UTAH MINING</v>
          </cell>
          <cell r="G747"/>
          <cell r="H747">
            <v>235124849.29000002</v>
          </cell>
          <cell r="I747"/>
          <cell r="J747">
            <v>-18578360.810000002</v>
          </cell>
          <cell r="K747"/>
          <cell r="L747">
            <v>216546488.48000002</v>
          </cell>
          <cell r="M747"/>
          <cell r="N747">
            <v>-12564683.170000002</v>
          </cell>
          <cell r="O747"/>
          <cell r="P747">
            <v>203981805.30999994</v>
          </cell>
          <cell r="Q747"/>
          <cell r="R747">
            <v>120358711</v>
          </cell>
          <cell r="S747"/>
          <cell r="T747"/>
          <cell r="U747"/>
          <cell r="V747">
            <v>8145005</v>
          </cell>
          <cell r="W747"/>
          <cell r="X747">
            <v>-18578360.810000002</v>
          </cell>
          <cell r="Y747"/>
          <cell r="Z747"/>
          <cell r="AA747"/>
          <cell r="AB747">
            <v>884605.30330000003</v>
          </cell>
          <cell r="AC747"/>
          <cell r="AD747">
            <v>110809960.49329999</v>
          </cell>
          <cell r="AE747"/>
          <cell r="AF747"/>
          <cell r="AG747"/>
          <cell r="AH747">
            <v>7447169</v>
          </cell>
          <cell r="AI747"/>
          <cell r="AJ747">
            <v>-12564683.170000002</v>
          </cell>
          <cell r="AK747"/>
          <cell r="AL747"/>
          <cell r="AM747"/>
          <cell r="AN747">
            <v>587490.92480000004</v>
          </cell>
          <cell r="AO747"/>
          <cell r="AP747">
            <v>106279937.24810001</v>
          </cell>
        </row>
        <row r="748">
          <cell r="A748"/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/>
          <cell r="W748"/>
          <cell r="X748"/>
          <cell r="Y748"/>
          <cell r="Z748"/>
          <cell r="AA748"/>
          <cell r="AB748"/>
          <cell r="AC748"/>
          <cell r="AD748"/>
          <cell r="AE748"/>
          <cell r="AF748"/>
          <cell r="AG748"/>
          <cell r="AH748"/>
          <cell r="AI748"/>
          <cell r="AJ748"/>
          <cell r="AK748"/>
          <cell r="AL748"/>
          <cell r="AM748"/>
          <cell r="AN748"/>
          <cell r="AO748"/>
          <cell r="AP748"/>
        </row>
        <row r="749">
          <cell r="A749"/>
          <cell r="B749"/>
          <cell r="C749"/>
          <cell r="D749"/>
          <cell r="E749"/>
          <cell r="F749" t="str">
            <v>TOTAL ELECTRIC PLANT</v>
          </cell>
          <cell r="G749"/>
          <cell r="H749">
            <v>21091685846.220005</v>
          </cell>
          <cell r="I749"/>
          <cell r="J749">
            <v>-177165799.84000012</v>
          </cell>
          <cell r="K749"/>
          <cell r="L749">
            <v>20914520046.380005</v>
          </cell>
          <cell r="M749"/>
          <cell r="N749">
            <v>-162507860.54000011</v>
          </cell>
          <cell r="O749"/>
          <cell r="P749">
            <v>20752012185.84</v>
          </cell>
          <cell r="Q749"/>
          <cell r="R749">
            <v>6811625346</v>
          </cell>
          <cell r="S749"/>
          <cell r="T749"/>
          <cell r="U749"/>
          <cell r="V749">
            <v>539844361</v>
          </cell>
          <cell r="W749"/>
          <cell r="X749">
            <v>-177165799.84000012</v>
          </cell>
          <cell r="Y749"/>
          <cell r="Z749"/>
          <cell r="AA749"/>
          <cell r="AB749">
            <v>-6405065.0900000036</v>
          </cell>
          <cell r="AC749"/>
          <cell r="AD749">
            <v>7150478655.5799952</v>
          </cell>
          <cell r="AE749"/>
          <cell r="AF749"/>
          <cell r="AG749"/>
          <cell r="AH749">
            <v>534357663</v>
          </cell>
          <cell r="AI749"/>
          <cell r="AJ749">
            <v>-162507860.54000011</v>
          </cell>
          <cell r="AK749"/>
          <cell r="AL749"/>
          <cell r="AM749"/>
          <cell r="AN749">
            <v>-7275381.8122000033</v>
          </cell>
          <cell r="AO749"/>
          <cell r="AP749">
            <v>7497632889.7378025</v>
          </cell>
        </row>
        <row r="750">
          <cell r="A750"/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  <cell r="L750"/>
          <cell r="M750"/>
          <cell r="N750"/>
          <cell r="O750"/>
          <cell r="P750"/>
          <cell r="Q750"/>
          <cell r="R750"/>
          <cell r="S750"/>
          <cell r="T750"/>
          <cell r="U750"/>
          <cell r="V750"/>
          <cell r="W750"/>
          <cell r="X750"/>
          <cell r="Y750"/>
          <cell r="Z750"/>
          <cell r="AA750"/>
          <cell r="AB750"/>
          <cell r="AC750"/>
          <cell r="AD750"/>
          <cell r="AE750"/>
          <cell r="AF750"/>
          <cell r="AG750"/>
          <cell r="AH750"/>
          <cell r="AI750"/>
          <cell r="AJ750"/>
          <cell r="AK750"/>
          <cell r="AL750"/>
          <cell r="AM750"/>
          <cell r="AN750"/>
          <cell r="AO750"/>
          <cell r="AP750"/>
        </row>
        <row r="751">
          <cell r="A751"/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Y751"/>
          <cell r="Z751"/>
          <cell r="AA751"/>
          <cell r="AB751"/>
          <cell r="AC751"/>
          <cell r="AD751"/>
          <cell r="AE751"/>
          <cell r="AF751"/>
          <cell r="AG751"/>
          <cell r="AH751"/>
          <cell r="AI751"/>
          <cell r="AJ751"/>
          <cell r="AK751"/>
          <cell r="AL751"/>
          <cell r="AM751"/>
          <cell r="AN751"/>
          <cell r="AO751"/>
          <cell r="AP751"/>
        </row>
        <row r="752">
          <cell r="A752"/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Y752"/>
          <cell r="Z752"/>
          <cell r="AA752"/>
          <cell r="AB752"/>
          <cell r="AC752"/>
          <cell r="AD752"/>
          <cell r="AE752"/>
          <cell r="AF752"/>
          <cell r="AG752"/>
          <cell r="AH752"/>
          <cell r="AI752"/>
          <cell r="AJ752"/>
          <cell r="AK752"/>
          <cell r="AL752"/>
          <cell r="AM752"/>
          <cell r="AN752"/>
          <cell r="AO752"/>
          <cell r="AP752"/>
        </row>
        <row r="753">
          <cell r="A753"/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  <cell r="L753"/>
          <cell r="M753"/>
          <cell r="N753"/>
          <cell r="O753"/>
          <cell r="P753"/>
          <cell r="Q753"/>
          <cell r="R753"/>
          <cell r="S753"/>
          <cell r="T753"/>
          <cell r="U753"/>
          <cell r="V753"/>
          <cell r="W753"/>
          <cell r="X753"/>
          <cell r="Y753"/>
          <cell r="Z753"/>
          <cell r="AA753"/>
          <cell r="AB753"/>
          <cell r="AC753"/>
          <cell r="AD753"/>
          <cell r="AE753"/>
          <cell r="AF753"/>
          <cell r="AG753"/>
          <cell r="AH753"/>
          <cell r="AI753"/>
          <cell r="AJ753"/>
          <cell r="AK753"/>
          <cell r="AL753"/>
          <cell r="AM753"/>
          <cell r="AN753"/>
          <cell r="AO753"/>
          <cell r="AP753"/>
        </row>
        <row r="754">
          <cell r="A754"/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  <cell r="L754"/>
          <cell r="M754"/>
          <cell r="N754"/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Y754"/>
          <cell r="Z754"/>
          <cell r="AA754"/>
          <cell r="AB754"/>
          <cell r="AC754"/>
          <cell r="AD754"/>
          <cell r="AE754"/>
          <cell r="AF754"/>
          <cell r="AG754"/>
          <cell r="AH754"/>
          <cell r="AI754"/>
          <cell r="AJ754"/>
          <cell r="AK754"/>
          <cell r="AL754"/>
          <cell r="AM754"/>
          <cell r="AN754"/>
          <cell r="AO754"/>
          <cell r="AP754"/>
        </row>
        <row r="755">
          <cell r="A755"/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Y755"/>
          <cell r="Z755"/>
          <cell r="AA755"/>
          <cell r="AB755"/>
          <cell r="AC755"/>
          <cell r="AD755"/>
          <cell r="AE755"/>
          <cell r="AF755"/>
          <cell r="AG755"/>
          <cell r="AH755"/>
          <cell r="AI755"/>
          <cell r="AJ755"/>
          <cell r="AK755"/>
          <cell r="AL755"/>
          <cell r="AM755"/>
          <cell r="AN755"/>
          <cell r="AO755"/>
          <cell r="AP755"/>
        </row>
        <row r="756">
          <cell r="A756"/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Y756"/>
          <cell r="Z756"/>
          <cell r="AA756"/>
          <cell r="AB756"/>
          <cell r="AC756"/>
          <cell r="AD756"/>
          <cell r="AE756"/>
          <cell r="AF756"/>
          <cell r="AG756"/>
          <cell r="AH756"/>
          <cell r="AI756"/>
          <cell r="AJ756"/>
          <cell r="AK756"/>
          <cell r="AL756"/>
          <cell r="AM756"/>
          <cell r="AN756"/>
          <cell r="AO756"/>
          <cell r="AP756"/>
        </row>
        <row r="757">
          <cell r="A757"/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Y757"/>
          <cell r="Z757"/>
          <cell r="AA757"/>
          <cell r="AB757"/>
          <cell r="AC757"/>
          <cell r="AD757"/>
          <cell r="AE757"/>
          <cell r="AF757"/>
          <cell r="AG757"/>
          <cell r="AH757"/>
          <cell r="AI757"/>
          <cell r="AJ757"/>
          <cell r="AK757"/>
          <cell r="AL757"/>
          <cell r="AM757"/>
          <cell r="AN757"/>
          <cell r="AO757"/>
          <cell r="AP757"/>
        </row>
        <row r="758">
          <cell r="A758"/>
          <cell r="B758"/>
          <cell r="C758"/>
          <cell r="D758"/>
          <cell r="E758" t="str">
            <v>RECONCILIATION</v>
          </cell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Y758"/>
          <cell r="Z758"/>
          <cell r="AA758"/>
          <cell r="AB758"/>
          <cell r="AC758"/>
          <cell r="AD758"/>
          <cell r="AE758"/>
          <cell r="AF758"/>
          <cell r="AG758"/>
          <cell r="AH758"/>
          <cell r="AI758"/>
          <cell r="AJ758"/>
          <cell r="AK758"/>
          <cell r="AL758"/>
          <cell r="AM758"/>
          <cell r="AN758"/>
          <cell r="AO758"/>
          <cell r="AP758"/>
        </row>
        <row r="759">
          <cell r="A759"/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  <cell r="L759"/>
          <cell r="M759"/>
          <cell r="N759"/>
          <cell r="O759"/>
          <cell r="P759"/>
          <cell r="Q759"/>
          <cell r="R759"/>
          <cell r="S759"/>
          <cell r="T759"/>
          <cell r="U759"/>
          <cell r="V759"/>
          <cell r="W759"/>
          <cell r="X759"/>
          <cell r="Y759"/>
          <cell r="Z759"/>
          <cell r="AA759"/>
          <cell r="AB759"/>
          <cell r="AC759"/>
          <cell r="AD759"/>
          <cell r="AE759"/>
          <cell r="AF759"/>
          <cell r="AG759"/>
          <cell r="AH759"/>
          <cell r="AI759"/>
          <cell r="AJ759"/>
          <cell r="AK759"/>
          <cell r="AL759"/>
          <cell r="AM759"/>
          <cell r="AN759"/>
          <cell r="AO759"/>
          <cell r="AP759"/>
        </row>
        <row r="760">
          <cell r="A760"/>
          <cell r="B760"/>
          <cell r="C760"/>
          <cell r="D760"/>
          <cell r="E760" t="str">
            <v>Amortization Accounts</v>
          </cell>
          <cell r="F760"/>
          <cell r="G760"/>
          <cell r="H760"/>
          <cell r="I760"/>
          <cell r="J760"/>
          <cell r="K760"/>
          <cell r="L760"/>
          <cell r="M760"/>
          <cell r="N760"/>
          <cell r="O760"/>
          <cell r="P760"/>
          <cell r="Q760"/>
          <cell r="R760"/>
          <cell r="S760"/>
          <cell r="T760"/>
          <cell r="U760"/>
          <cell r="V760"/>
          <cell r="W760"/>
          <cell r="X760"/>
          <cell r="Y760"/>
          <cell r="Z760"/>
          <cell r="AA760"/>
          <cell r="AB760"/>
          <cell r="AC760"/>
          <cell r="AD760"/>
          <cell r="AE760"/>
          <cell r="AF760"/>
          <cell r="AG760"/>
          <cell r="AH760"/>
          <cell r="AI760"/>
          <cell r="AJ760"/>
          <cell r="AK760"/>
          <cell r="AL760"/>
          <cell r="AM760"/>
          <cell r="AN760"/>
          <cell r="AO760"/>
          <cell r="AP760"/>
        </row>
        <row r="761">
          <cell r="A761"/>
          <cell r="B761"/>
          <cell r="C761"/>
          <cell r="D761">
            <v>390.3</v>
          </cell>
          <cell r="E761" t="str">
            <v>390.30</v>
          </cell>
          <cell r="F761" t="str">
            <v>Structures and Improvements - Panels</v>
          </cell>
          <cell r="G761"/>
          <cell r="H761">
            <v>12769896.23</v>
          </cell>
          <cell r="I761"/>
          <cell r="J761"/>
          <cell r="K761"/>
          <cell r="L761"/>
          <cell r="M761"/>
          <cell r="N761"/>
          <cell r="O761"/>
          <cell r="P761"/>
          <cell r="Q761"/>
          <cell r="R761"/>
          <cell r="S761"/>
          <cell r="T761"/>
          <cell r="U761"/>
          <cell r="V761"/>
          <cell r="W761"/>
          <cell r="X761"/>
          <cell r="Y761"/>
          <cell r="Z761"/>
          <cell r="AA761"/>
          <cell r="AB761"/>
          <cell r="AC761"/>
          <cell r="AD761"/>
          <cell r="AE761"/>
          <cell r="AF761"/>
          <cell r="AG761"/>
          <cell r="AH761" t="e">
            <v>#N/A</v>
          </cell>
          <cell r="AI761"/>
          <cell r="AJ761" t="e">
            <v>#N/A</v>
          </cell>
          <cell r="AK761"/>
          <cell r="AL761"/>
          <cell r="AM761"/>
          <cell r="AN761"/>
          <cell r="AO761"/>
          <cell r="AP761"/>
        </row>
        <row r="762">
          <cell r="A762"/>
          <cell r="B762"/>
          <cell r="C762"/>
          <cell r="D762">
            <v>391</v>
          </cell>
          <cell r="E762" t="str">
            <v>391.00</v>
          </cell>
          <cell r="F762" t="str">
            <v>Office Furniture</v>
          </cell>
          <cell r="G762"/>
          <cell r="H762">
            <v>20976668.91</v>
          </cell>
          <cell r="I762"/>
          <cell r="J762"/>
          <cell r="K762"/>
          <cell r="L762"/>
          <cell r="M762"/>
          <cell r="N762"/>
          <cell r="O762"/>
          <cell r="P762"/>
          <cell r="Q762"/>
          <cell r="R762"/>
          <cell r="S762"/>
          <cell r="T762"/>
          <cell r="U762"/>
          <cell r="V762"/>
          <cell r="W762"/>
          <cell r="X762"/>
          <cell r="Y762"/>
          <cell r="Z762"/>
          <cell r="AA762"/>
          <cell r="AB762"/>
          <cell r="AC762"/>
          <cell r="AD762"/>
          <cell r="AE762"/>
          <cell r="AF762"/>
          <cell r="AG762"/>
          <cell r="AH762" t="e">
            <v>#N/A</v>
          </cell>
          <cell r="AI762"/>
          <cell r="AJ762" t="e">
            <v>#N/A</v>
          </cell>
          <cell r="AK762"/>
          <cell r="AL762"/>
          <cell r="AM762"/>
          <cell r="AN762"/>
          <cell r="AO762"/>
          <cell r="AP762"/>
        </row>
      </sheetData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167178458.81</v>
          </cell>
          <cell r="G2">
            <v>32894221</v>
          </cell>
          <cell r="H2">
            <v>134284238</v>
          </cell>
          <cell r="I2">
            <v>2115671</v>
          </cell>
          <cell r="J2">
            <v>1.27</v>
          </cell>
          <cell r="K2">
            <v>63.5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19.7</v>
          </cell>
          <cell r="P2">
            <v>13.2</v>
          </cell>
          <cell r="Q2">
            <v>28578366</v>
          </cell>
          <cell r="R2">
            <v>2223474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75</v>
          </cell>
          <cell r="D3" t="str">
            <v xml:space="preserve"> R2.5</v>
          </cell>
          <cell r="E3">
            <v>-10</v>
          </cell>
          <cell r="F3">
            <v>176270707.69999999</v>
          </cell>
          <cell r="G3">
            <v>27267672</v>
          </cell>
          <cell r="H3">
            <v>166630106</v>
          </cell>
          <cell r="I3">
            <v>2510457</v>
          </cell>
          <cell r="J3">
            <v>1.42</v>
          </cell>
          <cell r="K3">
            <v>66.400000000000006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15.5</v>
          </cell>
          <cell r="P3">
            <v>10.199999999999999</v>
          </cell>
          <cell r="Q3">
            <v>23690043</v>
          </cell>
          <cell r="R3">
            <v>2578840</v>
          </cell>
          <cell r="S3">
            <v>1.46</v>
          </cell>
        </row>
        <row r="4">
          <cell r="A4">
            <v>353</v>
          </cell>
          <cell r="B4" t="str">
            <v xml:space="preserve">          </v>
          </cell>
          <cell r="C4">
            <v>58</v>
          </cell>
          <cell r="D4" t="str">
            <v xml:space="preserve">   S0</v>
          </cell>
          <cell r="E4">
            <v>-5</v>
          </cell>
          <cell r="F4">
            <v>1752348598.2</v>
          </cell>
          <cell r="G4">
            <v>344667485.64999998</v>
          </cell>
          <cell r="H4">
            <v>1495298542</v>
          </cell>
          <cell r="I4">
            <v>30551519</v>
          </cell>
          <cell r="J4">
            <v>1.74</v>
          </cell>
          <cell r="K4">
            <v>48.9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19.7</v>
          </cell>
          <cell r="P4">
            <v>12.7</v>
          </cell>
          <cell r="Q4">
            <v>299445718</v>
          </cell>
          <cell r="R4">
            <v>31647416</v>
          </cell>
          <cell r="S4">
            <v>1.81</v>
          </cell>
        </row>
        <row r="5">
          <cell r="A5">
            <v>354</v>
          </cell>
          <cell r="B5" t="str">
            <v xml:space="preserve">          </v>
          </cell>
          <cell r="C5">
            <v>68</v>
          </cell>
          <cell r="D5" t="str">
            <v xml:space="preserve">   R4</v>
          </cell>
          <cell r="E5">
            <v>-10</v>
          </cell>
          <cell r="F5">
            <v>999134396.80999994</v>
          </cell>
          <cell r="G5">
            <v>245622436</v>
          </cell>
          <cell r="H5">
            <v>853425400</v>
          </cell>
          <cell r="I5">
            <v>15322481</v>
          </cell>
          <cell r="J5">
            <v>1.53</v>
          </cell>
          <cell r="K5">
            <v>55.7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24.6</v>
          </cell>
          <cell r="P5">
            <v>13.5</v>
          </cell>
          <cell r="Q5">
            <v>213395779</v>
          </cell>
          <cell r="R5">
            <v>16156003</v>
          </cell>
          <cell r="S5">
            <v>1.62</v>
          </cell>
        </row>
        <row r="6">
          <cell r="A6">
            <v>355</v>
          </cell>
          <cell r="B6" t="str">
            <v xml:space="preserve">          </v>
          </cell>
          <cell r="C6">
            <v>60</v>
          </cell>
          <cell r="D6" t="str">
            <v xml:space="preserve">   R2</v>
          </cell>
          <cell r="E6">
            <v>-40</v>
          </cell>
          <cell r="F6">
            <v>682627069.52999997</v>
          </cell>
          <cell r="G6">
            <v>269941053</v>
          </cell>
          <cell r="H6">
            <v>685736844</v>
          </cell>
          <cell r="I6">
            <v>14875167</v>
          </cell>
          <cell r="J6">
            <v>2.1800000000000002</v>
          </cell>
          <cell r="K6">
            <v>46.1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39.5</v>
          </cell>
          <cell r="P6">
            <v>17.7</v>
          </cell>
          <cell r="Q6">
            <v>234523695</v>
          </cell>
          <cell r="R6">
            <v>15959821</v>
          </cell>
          <cell r="S6">
            <v>2.34</v>
          </cell>
        </row>
        <row r="7">
          <cell r="A7">
            <v>356</v>
          </cell>
          <cell r="B7" t="str">
            <v xml:space="preserve">          </v>
          </cell>
          <cell r="C7">
            <v>63</v>
          </cell>
          <cell r="D7" t="str">
            <v xml:space="preserve">   R3</v>
          </cell>
          <cell r="E7">
            <v>-30</v>
          </cell>
          <cell r="F7">
            <v>920382840.80999994</v>
          </cell>
          <cell r="G7">
            <v>401810096</v>
          </cell>
          <cell r="H7">
            <v>794687597</v>
          </cell>
          <cell r="I7">
            <v>17290805</v>
          </cell>
          <cell r="J7">
            <v>1.88</v>
          </cell>
          <cell r="K7">
            <v>46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43.7</v>
          </cell>
          <cell r="P7">
            <v>20</v>
          </cell>
          <cell r="Q7">
            <v>349090986</v>
          </cell>
          <cell r="R7">
            <v>19024313</v>
          </cell>
          <cell r="S7">
            <v>2.0699999999999998</v>
          </cell>
        </row>
        <row r="8">
          <cell r="A8">
            <v>357</v>
          </cell>
          <cell r="B8" t="str">
            <v xml:space="preserve">          </v>
          </cell>
          <cell r="C8">
            <v>60</v>
          </cell>
          <cell r="D8" t="str">
            <v xml:space="preserve">   R2</v>
          </cell>
          <cell r="E8">
            <v>0</v>
          </cell>
          <cell r="F8">
            <v>3327627.05</v>
          </cell>
          <cell r="G8">
            <v>751093</v>
          </cell>
          <cell r="H8">
            <v>2576534</v>
          </cell>
          <cell r="I8">
            <v>53109</v>
          </cell>
          <cell r="J8">
            <v>1.6</v>
          </cell>
          <cell r="K8">
            <v>48.5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22.6</v>
          </cell>
          <cell r="P8">
            <v>13.7</v>
          </cell>
          <cell r="Q8">
            <v>652547</v>
          </cell>
          <cell r="R8">
            <v>55571</v>
          </cell>
          <cell r="S8">
            <v>1.67</v>
          </cell>
        </row>
        <row r="9">
          <cell r="A9">
            <v>358</v>
          </cell>
          <cell r="B9" t="str">
            <v xml:space="preserve">          </v>
          </cell>
          <cell r="C9">
            <v>60</v>
          </cell>
          <cell r="D9" t="str">
            <v xml:space="preserve">   R2</v>
          </cell>
          <cell r="E9">
            <v>-5</v>
          </cell>
          <cell r="F9">
            <v>7499459.6799999997</v>
          </cell>
          <cell r="G9">
            <v>1881007</v>
          </cell>
          <cell r="H9">
            <v>5993426</v>
          </cell>
          <cell r="I9">
            <v>124453</v>
          </cell>
          <cell r="J9">
            <v>1.66</v>
          </cell>
          <cell r="K9">
            <v>48.2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25.1</v>
          </cell>
          <cell r="P9">
            <v>14.8</v>
          </cell>
          <cell r="Q9">
            <v>1634211</v>
          </cell>
          <cell r="R9">
            <v>131503</v>
          </cell>
          <cell r="S9">
            <v>1.75</v>
          </cell>
        </row>
        <row r="10">
          <cell r="A10">
            <v>359</v>
          </cell>
          <cell r="B10" t="str">
            <v xml:space="preserve">          </v>
          </cell>
          <cell r="C10">
            <v>70</v>
          </cell>
          <cell r="D10" t="str">
            <v xml:space="preserve">   R5</v>
          </cell>
          <cell r="E10">
            <v>0</v>
          </cell>
          <cell r="F10">
            <v>11912914.77</v>
          </cell>
          <cell r="G10">
            <v>4159086</v>
          </cell>
          <cell r="H10">
            <v>7753829</v>
          </cell>
          <cell r="I10">
            <v>156986</v>
          </cell>
          <cell r="J10">
            <v>1.32</v>
          </cell>
          <cell r="K10">
            <v>49.4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34.9</v>
          </cell>
          <cell r="P10">
            <v>21.3</v>
          </cell>
          <cell r="Q10">
            <v>3613397</v>
          </cell>
          <cell r="R10">
            <v>170355</v>
          </cell>
          <cell r="S10">
            <v>1.43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version"/>
    </sheetNames>
    <sheetDataSet>
      <sheetData sheetId="0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2016 YTD"/>
      <sheetName val="144135"/>
      <sheetName val="145132"/>
      <sheetName val="ARO Cash Flows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Y2016 YTD"/>
      <sheetName val="144135"/>
      <sheetName val="145132"/>
      <sheetName val="ARO Cash Flow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te Rates WY,ID,CA"/>
      <sheetName val="Composite Rates OR"/>
      <sheetName val="Composite Rates UT Non Acc Klam"/>
      <sheetName val="JAM Extract Method Data"/>
      <sheetName val="Composite Rates WA"/>
      <sheetName val="WCA Method Data"/>
      <sheetName val="Klamath"/>
      <sheetName val="Intangible"/>
      <sheetName val="390.1"/>
      <sheetName val="Est Ret &amp; 106"/>
    </sheetNames>
    <sheetDataSet>
      <sheetData sheetId="0"/>
      <sheetData sheetId="1"/>
      <sheetData sheetId="2"/>
      <sheetData sheetId="3">
        <row r="1">
          <cell r="G1" t="str">
            <v>Key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t 04"/>
      <sheetName val="Sep 04 (2)"/>
      <sheetName val="Sep 04"/>
      <sheetName val="Aug 04"/>
      <sheetName val="Jul 04"/>
      <sheetName val="Jun 04"/>
      <sheetName val="May 04"/>
      <sheetName val="Apr 04"/>
      <sheetName val="Mar 04"/>
      <sheetName val="Feb 04"/>
      <sheetName val="Jan 04"/>
      <sheetName val="Dec 03"/>
      <sheetName val="Nov 03"/>
      <sheetName val="Oct 03"/>
      <sheetName val="Sep 03 Revised"/>
      <sheetName val="Sep 03"/>
      <sheetName val="Aug 03"/>
      <sheetName val="True-up"/>
      <sheetName val="Deer Creek Royalties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</sheetNames>
    <sheetDataSet>
      <sheetData sheetId="0"/>
      <sheetData sheetId="1"/>
      <sheetData sheetId="2"/>
      <sheetData sheetId="3"/>
      <sheetData sheetId="4"/>
      <sheetData sheetId="5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P2">
            <v>0</v>
          </cell>
        </row>
        <row r="36">
          <cell r="P36">
            <v>9360000</v>
          </cell>
          <cell r="S36" t="str">
            <v>Unassigned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ic"/>
      <sheetName val="Existing"/>
      <sheetName val="ExistRepwr"/>
      <sheetName val="Repower"/>
      <sheetName val="Repower Info"/>
      <sheetName val=" WD O&amp;M"/>
      <sheetName val="WD Capital Invest &amp; Run Rate"/>
      <sheetName val="Generation"/>
      <sheetName val="PTC"/>
      <sheetName val="Allocation Note"/>
      <sheetName val="Repower Case LJ"/>
    </sheetNames>
    <sheetDataSet>
      <sheetData sheetId="0">
        <row r="4">
          <cell r="C4" t="str">
            <v>Leaning Juniper 67 WTGs - Repower Case</v>
          </cell>
        </row>
      </sheetData>
      <sheetData sheetId="1">
        <row r="24">
          <cell r="G24">
            <v>0</v>
          </cell>
        </row>
      </sheetData>
      <sheetData sheetId="2">
        <row r="24">
          <cell r="G24">
            <v>0</v>
          </cell>
        </row>
      </sheetData>
      <sheetData sheetId="3">
        <row r="24">
          <cell r="G24">
            <v>0</v>
          </cell>
        </row>
      </sheetData>
      <sheetData sheetId="4">
        <row r="5">
          <cell r="A5" t="str">
            <v>Glenrock I</v>
          </cell>
          <cell r="B5">
            <v>99</v>
          </cell>
          <cell r="C5">
            <v>303722.84860208892</v>
          </cell>
          <cell r="D5">
            <v>0.35021775817776962</v>
          </cell>
          <cell r="E5">
            <v>39813</v>
          </cell>
          <cell r="F5">
            <v>43464</v>
          </cell>
          <cell r="G5">
            <v>50770</v>
          </cell>
          <cell r="H5">
            <v>66</v>
          </cell>
          <cell r="I5" t="str">
            <v>GE 1.5-77</v>
          </cell>
          <cell r="J5" t="str">
            <v>GE 1.85-91</v>
          </cell>
          <cell r="K5" t="str">
            <v>1.5 / 1.6 / 1.75</v>
          </cell>
          <cell r="L5">
            <v>111.97</v>
          </cell>
          <cell r="M5">
            <v>99</v>
          </cell>
          <cell r="N5">
            <v>369722.69706834259</v>
          </cell>
          <cell r="O5">
            <v>0.42632108420776554</v>
          </cell>
          <cell r="P5">
            <v>106512153</v>
          </cell>
          <cell r="Q5">
            <v>43739</v>
          </cell>
          <cell r="R5">
            <v>47391</v>
          </cell>
          <cell r="S5">
            <v>54697</v>
          </cell>
          <cell r="T5">
            <v>65999.848466253665</v>
          </cell>
          <cell r="U5">
            <v>0.21730287586206876</v>
          </cell>
          <cell r="V5">
            <v>0.2268</v>
          </cell>
          <cell r="W5">
            <v>0.9922586206896552</v>
          </cell>
          <cell r="X5" t="str">
            <v>Brute Force</v>
          </cell>
          <cell r="Z5" t="str">
            <v>WY</v>
          </cell>
          <cell r="AA5">
            <v>77</v>
          </cell>
          <cell r="AB5">
            <v>91</v>
          </cell>
          <cell r="AC5">
            <v>0.39669421487603307</v>
          </cell>
          <cell r="AD5">
            <v>0.54778433290229833</v>
          </cell>
        </row>
        <row r="6">
          <cell r="A6" t="str">
            <v>Glenrock III</v>
          </cell>
          <cell r="B6">
            <v>39</v>
          </cell>
          <cell r="C6">
            <v>113437.68983445913</v>
          </cell>
          <cell r="D6">
            <v>0.33203866594795439</v>
          </cell>
          <cell r="E6">
            <v>39830</v>
          </cell>
          <cell r="F6">
            <v>43481</v>
          </cell>
          <cell r="G6">
            <v>50770</v>
          </cell>
          <cell r="H6">
            <v>26</v>
          </cell>
          <cell r="I6" t="str">
            <v>GE 1.5-77</v>
          </cell>
          <cell r="J6" t="str">
            <v>GE 1.85-91</v>
          </cell>
          <cell r="K6" t="str">
            <v>1.5 / 1.75</v>
          </cell>
          <cell r="L6">
            <v>44.269999999999996</v>
          </cell>
          <cell r="M6">
            <v>39</v>
          </cell>
          <cell r="N6">
            <v>136864.29703816041</v>
          </cell>
          <cell r="O6">
            <v>0.40060969745392933</v>
          </cell>
          <cell r="P6">
            <v>36486686</v>
          </cell>
          <cell r="Q6">
            <v>43739</v>
          </cell>
          <cell r="R6">
            <v>47391</v>
          </cell>
          <cell r="S6">
            <v>54697</v>
          </cell>
          <cell r="T6">
            <v>23426.607203701278</v>
          </cell>
          <cell r="U6">
            <v>0.2065151999999999</v>
          </cell>
          <cell r="V6">
            <v>0.216</v>
          </cell>
          <cell r="W6">
            <v>0.99219999999999997</v>
          </cell>
          <cell r="X6" t="str">
            <v>Brute Force</v>
          </cell>
          <cell r="Z6" t="str">
            <v>WY</v>
          </cell>
          <cell r="AA6">
            <v>77</v>
          </cell>
          <cell r="AB6">
            <v>91</v>
          </cell>
          <cell r="AC6">
            <v>0.39669421487603307</v>
          </cell>
          <cell r="AD6">
            <v>0.52059039999999968</v>
          </cell>
        </row>
        <row r="7">
          <cell r="A7" t="str">
            <v>Seven Mile Hill I</v>
          </cell>
          <cell r="B7">
            <v>99</v>
          </cell>
          <cell r="C7">
            <v>339195.13770985621</v>
          </cell>
          <cell r="D7">
            <v>0.39112026395214272</v>
          </cell>
          <cell r="E7">
            <v>39813</v>
          </cell>
          <cell r="F7">
            <v>43464</v>
          </cell>
          <cell r="G7">
            <v>50770</v>
          </cell>
          <cell r="H7">
            <v>66</v>
          </cell>
          <cell r="I7" t="str">
            <v>GE 1.5-77</v>
          </cell>
          <cell r="J7" t="str">
            <v>GE 1.85-91</v>
          </cell>
          <cell r="K7" t="str">
            <v>1.6 / 1.75</v>
          </cell>
          <cell r="L7">
            <v>110.88</v>
          </cell>
          <cell r="M7">
            <v>99</v>
          </cell>
          <cell r="N7">
            <v>417257.70569688332</v>
          </cell>
          <cell r="O7">
            <v>0.4811329109553103</v>
          </cell>
          <cell r="P7">
            <v>121627804</v>
          </cell>
          <cell r="Q7">
            <v>43647</v>
          </cell>
          <cell r="R7">
            <v>47299</v>
          </cell>
          <cell r="S7">
            <v>54605</v>
          </cell>
          <cell r="T7">
            <v>78062.567987027112</v>
          </cell>
          <cell r="U7">
            <v>0.23014058666666681</v>
          </cell>
          <cell r="V7">
            <v>0.2374</v>
          </cell>
          <cell r="W7">
            <v>0.99413333333333331</v>
          </cell>
          <cell r="X7" t="str">
            <v>Brute Force</v>
          </cell>
          <cell r="Z7" t="str">
            <v>WY</v>
          </cell>
          <cell r="AA7">
            <v>77</v>
          </cell>
          <cell r="AB7">
            <v>91</v>
          </cell>
          <cell r="AC7">
            <v>0.39669421487603307</v>
          </cell>
          <cell r="AD7">
            <v>0.58014606222222254</v>
          </cell>
        </row>
        <row r="8">
          <cell r="A8" t="str">
            <v>Seven Mile Hill II</v>
          </cell>
          <cell r="B8">
            <v>19.5</v>
          </cell>
          <cell r="C8">
            <v>71223.898936098107</v>
          </cell>
          <cell r="D8">
            <v>0.4169529266836326</v>
          </cell>
          <cell r="E8">
            <v>39813</v>
          </cell>
          <cell r="F8">
            <v>43464</v>
          </cell>
          <cell r="G8">
            <v>50770</v>
          </cell>
          <cell r="H8">
            <v>13</v>
          </cell>
          <cell r="I8" t="str">
            <v>GE 1.5-77</v>
          </cell>
          <cell r="J8" t="str">
            <v>GE 1.85-91</v>
          </cell>
          <cell r="K8">
            <v>1.75</v>
          </cell>
          <cell r="L8">
            <v>22.75</v>
          </cell>
          <cell r="M8">
            <v>19.5</v>
          </cell>
          <cell r="N8">
            <v>87480.272394705709</v>
          </cell>
          <cell r="O8">
            <v>0.51211961359738734</v>
          </cell>
          <cell r="P8">
            <v>24110117</v>
          </cell>
          <cell r="Q8">
            <v>43647</v>
          </cell>
          <cell r="R8">
            <v>47299</v>
          </cell>
          <cell r="S8">
            <v>54605</v>
          </cell>
          <cell r="T8">
            <v>16256.373458607603</v>
          </cell>
          <cell r="U8">
            <v>0.22824324000000029</v>
          </cell>
          <cell r="V8">
            <v>0.2374</v>
          </cell>
          <cell r="W8">
            <v>0.99260000000000004</v>
          </cell>
          <cell r="X8" t="str">
            <v>Brute Force</v>
          </cell>
          <cell r="Z8" t="str">
            <v>WY</v>
          </cell>
          <cell r="AA8">
            <v>77</v>
          </cell>
          <cell r="AB8">
            <v>91</v>
          </cell>
          <cell r="AC8">
            <v>0.39669421487603307</v>
          </cell>
          <cell r="AD8">
            <v>0.57536316750000072</v>
          </cell>
        </row>
        <row r="9">
          <cell r="A9" t="str">
            <v>High Plains</v>
          </cell>
          <cell r="B9">
            <v>99</v>
          </cell>
          <cell r="C9">
            <v>306144.94044412131</v>
          </cell>
          <cell r="D9">
            <v>0.35301063194054855</v>
          </cell>
          <cell r="E9">
            <v>40069</v>
          </cell>
          <cell r="F9">
            <v>43720</v>
          </cell>
          <cell r="G9">
            <v>50770</v>
          </cell>
          <cell r="H9">
            <v>66</v>
          </cell>
          <cell r="I9" t="str">
            <v>GE 1.5-77</v>
          </cell>
          <cell r="J9" t="str">
            <v>GE 1.85-91</v>
          </cell>
          <cell r="K9">
            <v>1.75</v>
          </cell>
          <cell r="L9">
            <v>115.5</v>
          </cell>
          <cell r="M9">
            <v>99</v>
          </cell>
          <cell r="N9">
            <v>382400.4406447644</v>
          </cell>
          <cell r="O9">
            <v>0.44093957917619619</v>
          </cell>
          <cell r="P9">
            <v>119510354</v>
          </cell>
          <cell r="Q9">
            <v>43770</v>
          </cell>
          <cell r="R9">
            <v>47422</v>
          </cell>
          <cell r="S9">
            <v>54728</v>
          </cell>
          <cell r="T9">
            <v>76255.500200643088</v>
          </cell>
          <cell r="U9">
            <v>0.24908300000000017</v>
          </cell>
          <cell r="V9">
            <v>0.26169999999999999</v>
          </cell>
          <cell r="W9">
            <v>0.99</v>
          </cell>
          <cell r="X9" t="str">
            <v>Brute Force</v>
          </cell>
          <cell r="Z9" t="str">
            <v>WY</v>
          </cell>
          <cell r="AA9">
            <v>77</v>
          </cell>
          <cell r="AB9">
            <v>91</v>
          </cell>
          <cell r="AC9">
            <v>0.39669421487603307</v>
          </cell>
          <cell r="AD9">
            <v>0.62789672916666706</v>
          </cell>
        </row>
        <row r="10">
          <cell r="A10" t="str">
            <v>McFadden Ridge</v>
          </cell>
          <cell r="B10">
            <v>28.5</v>
          </cell>
          <cell r="C10">
            <v>93101.281621314381</v>
          </cell>
          <cell r="D10">
            <v>0.37291228719584385</v>
          </cell>
          <cell r="E10">
            <v>40085</v>
          </cell>
          <cell r="F10">
            <v>43736</v>
          </cell>
          <cell r="G10">
            <v>50770</v>
          </cell>
          <cell r="H10">
            <v>19</v>
          </cell>
          <cell r="I10" t="str">
            <v>GE 1.5-77</v>
          </cell>
          <cell r="J10" t="str">
            <v>GE 1.85-91</v>
          </cell>
          <cell r="K10">
            <v>1.75</v>
          </cell>
          <cell r="L10">
            <v>33.25</v>
          </cell>
          <cell r="M10">
            <v>28.5</v>
          </cell>
          <cell r="N10">
            <v>116643.62581246108</v>
          </cell>
          <cell r="O10">
            <v>0.46720990872571128</v>
          </cell>
          <cell r="P10">
            <v>34455284</v>
          </cell>
          <cell r="Q10">
            <v>43770</v>
          </cell>
          <cell r="R10">
            <v>47422</v>
          </cell>
          <cell r="S10">
            <v>54728</v>
          </cell>
          <cell r="T10">
            <v>23542.344191146694</v>
          </cell>
          <cell r="U10">
            <v>0.25286810000000015</v>
          </cell>
          <cell r="V10">
            <v>0.26169999999999999</v>
          </cell>
          <cell r="W10">
            <v>0.99299999999999999</v>
          </cell>
          <cell r="X10" t="str">
            <v>Brute Force</v>
          </cell>
          <cell r="Z10" t="str">
            <v>WY</v>
          </cell>
          <cell r="AA10">
            <v>77</v>
          </cell>
          <cell r="AB10">
            <v>91</v>
          </cell>
          <cell r="AC10">
            <v>0.39669421487603307</v>
          </cell>
          <cell r="AD10">
            <v>0.63743833541666706</v>
          </cell>
        </row>
        <row r="11">
          <cell r="A11" t="str">
            <v>Dunlap I</v>
          </cell>
          <cell r="B11">
            <v>111</v>
          </cell>
          <cell r="C11">
            <v>389044.57030760375</v>
          </cell>
          <cell r="D11">
            <v>0.40010342908758456</v>
          </cell>
          <cell r="E11">
            <v>40452</v>
          </cell>
          <cell r="F11">
            <v>44104</v>
          </cell>
          <cell r="G11">
            <v>51410</v>
          </cell>
          <cell r="H11">
            <v>74</v>
          </cell>
          <cell r="I11" t="str">
            <v>GE 1.5-77</v>
          </cell>
          <cell r="J11" t="str">
            <v>GE 1.85-91</v>
          </cell>
          <cell r="K11">
            <v>1.75</v>
          </cell>
          <cell r="L11">
            <v>129.5</v>
          </cell>
          <cell r="M11">
            <v>111</v>
          </cell>
          <cell r="N11">
            <v>476748.52566968784</v>
          </cell>
          <cell r="O11">
            <v>0.49030042954223524</v>
          </cell>
          <cell r="P11">
            <v>133894855</v>
          </cell>
          <cell r="Q11">
            <v>44166</v>
          </cell>
          <cell r="R11">
            <v>47817</v>
          </cell>
          <cell r="S11">
            <v>55123</v>
          </cell>
          <cell r="T11">
            <v>87703.955362084089</v>
          </cell>
          <cell r="U11">
            <v>0.22543420999999997</v>
          </cell>
          <cell r="V11">
            <v>0.23369999999999999</v>
          </cell>
          <cell r="W11">
            <v>0.99329999999999996</v>
          </cell>
          <cell r="X11" t="str">
            <v>Brute Force</v>
          </cell>
          <cell r="Z11" t="str">
            <v>WY</v>
          </cell>
          <cell r="AA11">
            <v>77</v>
          </cell>
          <cell r="AB11">
            <v>91</v>
          </cell>
          <cell r="AC11">
            <v>0.39669421487603307</v>
          </cell>
          <cell r="AD11">
            <v>0.56828207104166661</v>
          </cell>
        </row>
        <row r="12">
          <cell r="A12" t="str">
            <v>Rolling Hills</v>
          </cell>
          <cell r="B12">
            <v>99</v>
          </cell>
          <cell r="C12">
            <v>271635.35191749263</v>
          </cell>
          <cell r="D12">
            <v>0.31321820017237745</v>
          </cell>
          <cell r="E12">
            <v>39830</v>
          </cell>
          <cell r="F12">
            <v>43481</v>
          </cell>
          <cell r="G12">
            <v>50770</v>
          </cell>
          <cell r="H12">
            <v>66</v>
          </cell>
          <cell r="I12" t="str">
            <v>GE 1.5-77</v>
          </cell>
          <cell r="J12" t="str">
            <v>GE 1.85-91</v>
          </cell>
          <cell r="K12" t="str">
            <v>1.5 / 1.6 / 1.75</v>
          </cell>
          <cell r="L12">
            <v>107.50500000000001</v>
          </cell>
          <cell r="M12">
            <v>99</v>
          </cell>
          <cell r="N12">
            <v>319021.92209076189</v>
          </cell>
          <cell r="O12">
            <v>0.36785886500941134</v>
          </cell>
          <cell r="P12">
            <v>87392779</v>
          </cell>
          <cell r="Q12">
            <v>43739</v>
          </cell>
          <cell r="R12">
            <v>47391</v>
          </cell>
          <cell r="S12">
            <v>54697</v>
          </cell>
          <cell r="T12">
            <v>47386.570173269254</v>
          </cell>
          <cell r="U12">
            <v>0.17444920125000007</v>
          </cell>
          <cell r="V12">
            <v>0.1822</v>
          </cell>
          <cell r="W12">
            <v>0.99344374999999996</v>
          </cell>
          <cell r="X12" t="str">
            <v>Brute Force</v>
          </cell>
          <cell r="Z12" t="str">
            <v>WY</v>
          </cell>
          <cell r="AA12">
            <v>77</v>
          </cell>
          <cell r="AB12">
            <v>91</v>
          </cell>
          <cell r="AC12">
            <v>0.39669421487603307</v>
          </cell>
          <cell r="AD12">
            <v>0.43975736148437516</v>
          </cell>
        </row>
        <row r="13">
          <cell r="A13" t="str">
            <v>Leaning Juniper</v>
          </cell>
          <cell r="B13">
            <v>100.5</v>
          </cell>
          <cell r="C13">
            <v>233591.57033041769</v>
          </cell>
          <cell r="D13">
            <v>0.26533039179719858</v>
          </cell>
          <cell r="E13">
            <v>38974</v>
          </cell>
          <cell r="F13">
            <v>42626</v>
          </cell>
          <cell r="G13">
            <v>49932</v>
          </cell>
          <cell r="H13">
            <v>67</v>
          </cell>
          <cell r="I13" t="str">
            <v>GE 1.5-77</v>
          </cell>
          <cell r="J13" t="str">
            <v>Vestas V90-1.65</v>
          </cell>
          <cell r="K13">
            <v>1.65</v>
          </cell>
          <cell r="L13">
            <v>110.55</v>
          </cell>
          <cell r="M13">
            <v>100.5</v>
          </cell>
          <cell r="N13">
            <v>296590.31284915417</v>
          </cell>
          <cell r="O13">
            <v>0.33688897163628678</v>
          </cell>
          <cell r="P13">
            <v>122098572.09633332</v>
          </cell>
          <cell r="Q13">
            <v>43739</v>
          </cell>
          <cell r="R13">
            <v>47391</v>
          </cell>
          <cell r="S13">
            <v>54697</v>
          </cell>
          <cell r="T13">
            <v>62998.742518736486</v>
          </cell>
          <cell r="U13">
            <v>0.26969613000000003</v>
          </cell>
          <cell r="V13">
            <v>0.27389999999999998</v>
          </cell>
          <cell r="W13">
            <v>0.99670000000000003</v>
          </cell>
          <cell r="X13" t="str">
            <v>Brute Force</v>
          </cell>
          <cell r="Z13" t="str">
            <v>OR</v>
          </cell>
          <cell r="AA13">
            <v>77</v>
          </cell>
          <cell r="AB13">
            <v>90</v>
          </cell>
          <cell r="AC13">
            <v>0.36616630123123639</v>
          </cell>
          <cell r="AD13">
            <v>0.73654000680331633</v>
          </cell>
        </row>
        <row r="14">
          <cell r="A14" t="str">
            <v>Sub total</v>
          </cell>
          <cell r="B14">
            <v>694.5</v>
          </cell>
          <cell r="C14">
            <v>2121097.289703452</v>
          </cell>
          <cell r="D14">
            <v>0.34864563542370619</v>
          </cell>
          <cell r="E14">
            <v>0</v>
          </cell>
          <cell r="H14">
            <v>463</v>
          </cell>
          <cell r="I14">
            <v>0</v>
          </cell>
          <cell r="J14">
            <v>0</v>
          </cell>
          <cell r="K14">
            <v>0</v>
          </cell>
          <cell r="L14">
            <v>786.17499999999995</v>
          </cell>
          <cell r="M14">
            <v>694.5</v>
          </cell>
          <cell r="N14">
            <v>2602729.7992649218</v>
          </cell>
          <cell r="O14">
            <v>0.42781176945815652</v>
          </cell>
          <cell r="P14">
            <v>786088604.09633327</v>
          </cell>
          <cell r="T14">
            <v>481632.50956146931</v>
          </cell>
          <cell r="U14">
            <v>0.22706761820850097</v>
          </cell>
          <cell r="V14">
            <v>0</v>
          </cell>
          <cell r="W14">
            <v>0</v>
          </cell>
          <cell r="Z14">
            <v>0</v>
          </cell>
          <cell r="AA14">
            <v>0</v>
          </cell>
        </row>
        <row r="15">
          <cell r="B15">
            <v>0</v>
          </cell>
          <cell r="C15">
            <v>688795.89035404078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Z15">
            <v>0</v>
          </cell>
          <cell r="AA15">
            <v>0</v>
          </cell>
        </row>
        <row r="16">
          <cell r="A16" t="str">
            <v>Marengo I</v>
          </cell>
          <cell r="B16">
            <v>140.4</v>
          </cell>
          <cell r="C16">
            <v>360279.25733646052</v>
          </cell>
          <cell r="D16">
            <v>0.29293282836421419</v>
          </cell>
          <cell r="E16">
            <v>39297</v>
          </cell>
          <cell r="F16">
            <v>42949</v>
          </cell>
          <cell r="G16">
            <v>50253</v>
          </cell>
          <cell r="H16">
            <v>78</v>
          </cell>
          <cell r="I16" t="str">
            <v>Vestas V80-1.8</v>
          </cell>
          <cell r="J16" t="str">
            <v>Vestas V100-2.0</v>
          </cell>
          <cell r="K16">
            <v>2</v>
          </cell>
          <cell r="L16">
            <v>156</v>
          </cell>
          <cell r="M16">
            <v>156</v>
          </cell>
          <cell r="N16">
            <v>488206.62600493612</v>
          </cell>
          <cell r="O16">
            <v>0.35725224359335567</v>
          </cell>
          <cell r="P16">
            <v>140398920</v>
          </cell>
          <cell r="Q16">
            <v>43770</v>
          </cell>
          <cell r="R16">
            <v>47422</v>
          </cell>
          <cell r="S16">
            <v>54728</v>
          </cell>
          <cell r="T16">
            <v>127927.3686684756</v>
          </cell>
          <cell r="U16">
            <v>0.35507836230772982</v>
          </cell>
          <cell r="V16">
            <v>0.37028856538348665</v>
          </cell>
          <cell r="W16">
            <v>0.9889</v>
          </cell>
          <cell r="X16" t="str">
            <v>Brute Force w/ WSM</v>
          </cell>
          <cell r="Z16" t="str">
            <v>WA</v>
          </cell>
          <cell r="AA16">
            <v>80</v>
          </cell>
          <cell r="AB16">
            <v>100</v>
          </cell>
          <cell r="AC16">
            <v>0.5625</v>
          </cell>
          <cell r="AD16">
            <v>0.63125042188040859</v>
          </cell>
        </row>
        <row r="17">
          <cell r="A17" t="str">
            <v>Marengo II</v>
          </cell>
          <cell r="B17">
            <v>70.2</v>
          </cell>
          <cell r="C17">
            <v>166741.71668545029</v>
          </cell>
          <cell r="D17">
            <v>0.27114590518520187</v>
          </cell>
          <cell r="E17">
            <v>39625</v>
          </cell>
          <cell r="F17">
            <v>43276</v>
          </cell>
          <cell r="G17">
            <v>50557</v>
          </cell>
          <cell r="H17">
            <v>39</v>
          </cell>
          <cell r="I17" t="str">
            <v>Vestas V80-1.8</v>
          </cell>
          <cell r="J17" t="str">
            <v>Vestas V100-2.0</v>
          </cell>
          <cell r="K17">
            <v>2</v>
          </cell>
          <cell r="L17">
            <v>78</v>
          </cell>
          <cell r="M17">
            <v>78</v>
          </cell>
          <cell r="N17">
            <v>232424.31020484198</v>
          </cell>
          <cell r="O17">
            <v>0.34015968593379287</v>
          </cell>
          <cell r="P17">
            <v>70357281</v>
          </cell>
          <cell r="Q17">
            <v>43770</v>
          </cell>
          <cell r="R17">
            <v>47422</v>
          </cell>
          <cell r="S17">
            <v>54728</v>
          </cell>
          <cell r="T17">
            <v>65682.593519391696</v>
          </cell>
          <cell r="U17">
            <v>0.39391817971562904</v>
          </cell>
          <cell r="V17">
            <v>0.40956434393328833</v>
          </cell>
          <cell r="W17">
            <v>0.9889</v>
          </cell>
          <cell r="X17" t="str">
            <v>Brute Force w/ WSM</v>
          </cell>
          <cell r="Z17" t="str">
            <v>WA</v>
          </cell>
          <cell r="AA17">
            <v>80</v>
          </cell>
          <cell r="AB17">
            <v>100</v>
          </cell>
          <cell r="AC17">
            <v>0.5625</v>
          </cell>
          <cell r="AD17">
            <v>0.7002989861611183</v>
          </cell>
        </row>
        <row r="18">
          <cell r="A18" t="str">
            <v>Sub total</v>
          </cell>
          <cell r="B18">
            <v>210.60000000000002</v>
          </cell>
          <cell r="C18">
            <v>527020.97402191081</v>
          </cell>
          <cell r="D18">
            <v>0.28567052063787673</v>
          </cell>
          <cell r="E18">
            <v>0</v>
          </cell>
          <cell r="H18">
            <v>117</v>
          </cell>
          <cell r="I18">
            <v>0</v>
          </cell>
          <cell r="J18">
            <v>0</v>
          </cell>
          <cell r="K18">
            <v>0</v>
          </cell>
          <cell r="L18">
            <v>234</v>
          </cell>
          <cell r="M18">
            <v>234</v>
          </cell>
          <cell r="N18">
            <v>720630.93620977807</v>
          </cell>
          <cell r="O18">
            <v>0.35155472437350138</v>
          </cell>
          <cell r="P18">
            <v>210756201</v>
          </cell>
          <cell r="T18">
            <v>193609.96218786729</v>
          </cell>
          <cell r="U18">
            <v>0.36736671163265311</v>
          </cell>
          <cell r="V18">
            <v>0</v>
          </cell>
          <cell r="W18">
            <v>0</v>
          </cell>
          <cell r="Z18">
            <v>0</v>
          </cell>
          <cell r="AA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Z19">
            <v>0</v>
          </cell>
          <cell r="AA19">
            <v>0</v>
          </cell>
        </row>
        <row r="20">
          <cell r="A20" t="str">
            <v>Goodnoe Hills</v>
          </cell>
          <cell r="B20">
            <v>94</v>
          </cell>
          <cell r="C20">
            <v>220897.6048449032</v>
          </cell>
          <cell r="D20">
            <v>0.26826193146422711</v>
          </cell>
          <cell r="E20">
            <v>39599</v>
          </cell>
          <cell r="F20">
            <v>43251</v>
          </cell>
          <cell r="G20">
            <v>50770</v>
          </cell>
          <cell r="H20">
            <v>47</v>
          </cell>
          <cell r="I20" t="str">
            <v>Senvion MM92</v>
          </cell>
          <cell r="J20" t="str">
            <v>Vestas V110-2.2</v>
          </cell>
          <cell r="K20">
            <v>2.2000000000000002</v>
          </cell>
          <cell r="L20">
            <v>103.4</v>
          </cell>
          <cell r="M20">
            <v>94</v>
          </cell>
          <cell r="N20">
            <v>283696.30438630254</v>
          </cell>
          <cell r="O20">
            <v>0.34452577526753925</v>
          </cell>
          <cell r="P20">
            <v>104050350</v>
          </cell>
          <cell r="Q20">
            <v>43739</v>
          </cell>
          <cell r="R20">
            <v>47391</v>
          </cell>
          <cell r="S20">
            <v>54697</v>
          </cell>
          <cell r="T20">
            <v>62798.699541399343</v>
          </cell>
          <cell r="U20">
            <v>0.28428872999999988</v>
          </cell>
          <cell r="V20">
            <v>0.31090000000000001</v>
          </cell>
          <cell r="W20">
            <v>0.97970000000000002</v>
          </cell>
          <cell r="X20" t="str">
            <v>Brute Force</v>
          </cell>
          <cell r="Z20" t="str">
            <v>WA</v>
          </cell>
          <cell r="AA20">
            <v>92.5</v>
          </cell>
          <cell r="AB20">
            <v>110</v>
          </cell>
          <cell r="AC20">
            <v>0.41417092768444119</v>
          </cell>
          <cell r="AD20">
            <v>0.68640435867724836</v>
          </cell>
        </row>
        <row r="21">
          <cell r="A21" t="str">
            <v>Sub total</v>
          </cell>
          <cell r="B21">
            <v>94</v>
          </cell>
          <cell r="C21">
            <v>220897.6048449032</v>
          </cell>
          <cell r="D21">
            <v>0.26826193146422717</v>
          </cell>
          <cell r="E21">
            <v>0</v>
          </cell>
          <cell r="H21">
            <v>47</v>
          </cell>
          <cell r="I21">
            <v>0</v>
          </cell>
          <cell r="J21">
            <v>0</v>
          </cell>
          <cell r="K21">
            <v>0</v>
          </cell>
          <cell r="L21">
            <v>103.4</v>
          </cell>
          <cell r="M21">
            <v>94</v>
          </cell>
          <cell r="N21">
            <v>283696.30438630254</v>
          </cell>
          <cell r="O21">
            <v>0.34452577526753925</v>
          </cell>
          <cell r="P21">
            <v>104050350</v>
          </cell>
          <cell r="T21">
            <v>62798.699541399343</v>
          </cell>
          <cell r="U21">
            <v>0.28428872999999988</v>
          </cell>
          <cell r="V21">
            <v>0</v>
          </cell>
          <cell r="W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>Sub total</v>
          </cell>
          <cell r="B23">
            <v>999.1</v>
          </cell>
          <cell r="C23">
            <v>2869015.8685702658</v>
          </cell>
          <cell r="D23">
            <v>0.32780825443472938</v>
          </cell>
          <cell r="E23">
            <v>0</v>
          </cell>
          <cell r="H23">
            <v>627</v>
          </cell>
          <cell r="I23">
            <v>0</v>
          </cell>
          <cell r="J23">
            <v>0</v>
          </cell>
          <cell r="K23">
            <v>0</v>
          </cell>
          <cell r="L23">
            <v>1123.575</v>
          </cell>
          <cell r="M23">
            <v>1022.5</v>
          </cell>
          <cell r="N23">
            <v>3607057.0398610025</v>
          </cell>
          <cell r="O23">
            <v>0.40270366969901</v>
          </cell>
          <cell r="P23">
            <v>1100895155.0963333</v>
          </cell>
          <cell r="T23">
            <v>738041.17129073595</v>
          </cell>
          <cell r="U23">
            <v>0.25724541274793622</v>
          </cell>
          <cell r="V23">
            <v>0</v>
          </cell>
          <cell r="W23">
            <v>0</v>
          </cell>
          <cell r="Z23">
            <v>0</v>
          </cell>
          <cell r="AA2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FY2006"/>
      <sheetName val="2006 Plan "/>
      <sheetName val="Alloc % FY2006"/>
      <sheetName val="Allocation FY2005"/>
      <sheetName val="2005 Plan "/>
      <sheetName val="Allocation FY2004"/>
      <sheetName val="2004 Plan"/>
      <sheetName val="Allocation FY2003"/>
      <sheetName val="2003 Plan"/>
      <sheetName val="Prior Year Da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G "/>
    </sheetNames>
    <sheetDataSet>
      <sheetData sheetId="0">
        <row r="53">
          <cell r="D53">
            <v>7.6724662968274293E-2</v>
          </cell>
        </row>
        <row r="58">
          <cell r="D58">
            <v>8.1268700519883191E-2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d to Corp Acctg"/>
      <sheetName val="Cap Surchg and JO Cutback rates"/>
      <sheetName val="Base Estimates"/>
      <sheetName val="Notes &amp; Dropdowns"/>
      <sheetName val="10 year plan detail"/>
    </sheetNames>
    <sheetDataSet>
      <sheetData sheetId="0">
        <row r="55">
          <cell r="G55" t="str">
            <v>Asbestos - Colstrip</v>
          </cell>
          <cell r="H55"/>
          <cell r="I55" t="str">
            <v>COLA01</v>
          </cell>
          <cell r="J55">
            <v>284946</v>
          </cell>
          <cell r="K55">
            <v>43182</v>
          </cell>
          <cell r="L55"/>
          <cell r="M55"/>
          <cell r="N55"/>
          <cell r="O55" t="str">
            <v>Y</v>
          </cell>
          <cell r="P55" t="str">
            <v>Other</v>
          </cell>
          <cell r="Q55" t="str">
            <v>Existing ARO</v>
          </cell>
          <cell r="R55">
            <v>2004</v>
          </cell>
          <cell r="S55">
            <v>0</v>
          </cell>
          <cell r="T55">
            <v>0</v>
          </cell>
          <cell r="U55">
            <v>0</v>
          </cell>
          <cell r="V55" t="str">
            <v>n/a</v>
          </cell>
          <cell r="W55" t="str">
            <v>n/a</v>
          </cell>
          <cell r="X55" t="str">
            <v>n/a</v>
          </cell>
          <cell r="Y55" t="str">
            <v>n/a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G55" t="str">
            <v>n/a</v>
          </cell>
          <cell r="AH55" t="str">
            <v>n/a</v>
          </cell>
          <cell r="AI55" t="str">
            <v>n/a</v>
          </cell>
          <cell r="AJ55" t="str">
            <v>n/a</v>
          </cell>
          <cell r="AK55" t="str">
            <v>n/a</v>
          </cell>
          <cell r="AL55" t="str">
            <v>n/a</v>
          </cell>
          <cell r="AM55" t="str">
            <v>n/a</v>
          </cell>
          <cell r="AN55" t="str">
            <v>n/a</v>
          </cell>
          <cell r="AO55" t="str">
            <v>n/a</v>
          </cell>
          <cell r="AP55" t="str">
            <v>n/a</v>
          </cell>
          <cell r="AQ55" t="str">
            <v>n/a</v>
          </cell>
          <cell r="AR55">
            <v>0</v>
          </cell>
        </row>
        <row r="56">
          <cell r="G56" t="str">
            <v>Close EHP J Cell</v>
          </cell>
          <cell r="H56" t="str">
            <v>SCOL/2106/C/004</v>
          </cell>
          <cell r="I56"/>
          <cell r="J56">
            <v>284920</v>
          </cell>
          <cell r="K56">
            <v>43586</v>
          </cell>
          <cell r="L56"/>
          <cell r="M56">
            <v>2016</v>
          </cell>
          <cell r="N56">
            <v>2017</v>
          </cell>
          <cell r="O56" t="str">
            <v>Complete</v>
          </cell>
          <cell r="P56" t="str">
            <v>CCR</v>
          </cell>
          <cell r="Q56" t="str">
            <v>New Due to CCR Reg</v>
          </cell>
          <cell r="R56">
            <v>2016</v>
          </cell>
          <cell r="S56">
            <v>0</v>
          </cell>
          <cell r="T56">
            <v>0</v>
          </cell>
          <cell r="U56">
            <v>0</v>
          </cell>
          <cell r="V56" t="str">
            <v>n/a</v>
          </cell>
          <cell r="W56" t="str">
            <v>n/a</v>
          </cell>
          <cell r="X56" t="str">
            <v>n/a</v>
          </cell>
          <cell r="Y56" t="str">
            <v>n/a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  <cell r="AG56" t="str">
            <v>n/a</v>
          </cell>
          <cell r="AH56" t="str">
            <v>n/a</v>
          </cell>
          <cell r="AI56" t="str">
            <v>n/a</v>
          </cell>
          <cell r="AJ56" t="str">
            <v>n/a</v>
          </cell>
          <cell r="AK56" t="str">
            <v>n/a</v>
          </cell>
          <cell r="AL56" t="str">
            <v>n/a</v>
          </cell>
          <cell r="AM56" t="str">
            <v>n/a</v>
          </cell>
          <cell r="AN56" t="str">
            <v>n/a</v>
          </cell>
          <cell r="AO56" t="str">
            <v>n/a</v>
          </cell>
          <cell r="AP56" t="str">
            <v>n/a</v>
          </cell>
          <cell r="AQ56" t="str">
            <v>n/a</v>
          </cell>
          <cell r="AR56">
            <v>0</v>
          </cell>
        </row>
        <row r="57">
          <cell r="G57" t="str">
            <v>Design/Close A Cell Closure</v>
          </cell>
          <cell r="H57" t="str">
            <v>10024896</v>
          </cell>
          <cell r="I57"/>
          <cell r="J57">
            <v>284920</v>
          </cell>
          <cell r="K57">
            <v>43586</v>
          </cell>
          <cell r="L57"/>
          <cell r="M57">
            <v>2016</v>
          </cell>
          <cell r="N57">
            <v>2017</v>
          </cell>
          <cell r="O57" t="str">
            <v>Complete</v>
          </cell>
          <cell r="P57" t="str">
            <v>CCR</v>
          </cell>
          <cell r="Q57" t="str">
            <v>New Due to CCR Reg</v>
          </cell>
          <cell r="R57">
            <v>2016</v>
          </cell>
          <cell r="S57">
            <v>0</v>
          </cell>
          <cell r="T57">
            <v>0</v>
          </cell>
          <cell r="U57">
            <v>0</v>
          </cell>
          <cell r="V57" t="str">
            <v>n/a</v>
          </cell>
          <cell r="W57" t="str">
            <v>n/a</v>
          </cell>
          <cell r="X57" t="str">
            <v>n/a</v>
          </cell>
          <cell r="Y57" t="str">
            <v>n/a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  <cell r="AG57" t="str">
            <v>n/a</v>
          </cell>
          <cell r="AH57" t="str">
            <v>n/a</v>
          </cell>
          <cell r="AI57" t="str">
            <v>n/a</v>
          </cell>
          <cell r="AJ57" t="str">
            <v>n/a</v>
          </cell>
          <cell r="AK57" t="str">
            <v>n/a</v>
          </cell>
          <cell r="AL57" t="str">
            <v>n/a</v>
          </cell>
          <cell r="AM57" t="str">
            <v>n/a</v>
          </cell>
          <cell r="AN57" t="str">
            <v>n/a</v>
          </cell>
          <cell r="AO57" t="str">
            <v>n/a</v>
          </cell>
          <cell r="AP57" t="str">
            <v>n/a</v>
          </cell>
          <cell r="AQ57" t="str">
            <v>n/a</v>
          </cell>
          <cell r="AR57">
            <v>0</v>
          </cell>
        </row>
        <row r="58">
          <cell r="G58" t="str">
            <v>Forced Evaporation</v>
          </cell>
          <cell r="H58" t="str">
            <v>SCOL/2018/C/028</v>
          </cell>
          <cell r="I58"/>
          <cell r="J58">
            <v>284920</v>
          </cell>
          <cell r="K58">
            <v>43586</v>
          </cell>
          <cell r="L58"/>
          <cell r="M58">
            <v>2018</v>
          </cell>
          <cell r="N58">
            <v>2022</v>
          </cell>
          <cell r="O58" t="str">
            <v>Y</v>
          </cell>
          <cell r="P58" t="str">
            <v>CCR</v>
          </cell>
          <cell r="Q58" t="str">
            <v>New Due to CCR Reg</v>
          </cell>
          <cell r="R58">
            <v>2018</v>
          </cell>
          <cell r="S58">
            <v>128216</v>
          </cell>
          <cell r="T58">
            <v>0</v>
          </cell>
          <cell r="U58">
            <v>0</v>
          </cell>
          <cell r="V58" t="str">
            <v>n/a</v>
          </cell>
          <cell r="W58" t="str">
            <v>n/a</v>
          </cell>
          <cell r="X58" t="str">
            <v>n/a</v>
          </cell>
          <cell r="Y58" t="str">
            <v>n/a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  <cell r="AG58" t="str">
            <v>n/a</v>
          </cell>
          <cell r="AH58" t="str">
            <v>n/a</v>
          </cell>
          <cell r="AI58" t="str">
            <v>n/a</v>
          </cell>
          <cell r="AJ58" t="str">
            <v>n/a</v>
          </cell>
          <cell r="AK58" t="str">
            <v>n/a</v>
          </cell>
          <cell r="AL58" t="str">
            <v>n/a</v>
          </cell>
          <cell r="AM58" t="str">
            <v>n/a</v>
          </cell>
          <cell r="AN58" t="str">
            <v>n/a</v>
          </cell>
          <cell r="AO58" t="str">
            <v>n/a</v>
          </cell>
          <cell r="AP58" t="str">
            <v>n/a</v>
          </cell>
          <cell r="AQ58" t="str">
            <v>n/a</v>
          </cell>
          <cell r="AR58">
            <v>128216</v>
          </cell>
        </row>
        <row r="59">
          <cell r="G59" t="str">
            <v>Design/Close G Cell Closure</v>
          </cell>
          <cell r="H59" t="str">
            <v>SCOL/2016/C/048; SCOL/2017/C/045/C25220R</v>
          </cell>
          <cell r="I59"/>
          <cell r="J59">
            <v>284920</v>
          </cell>
          <cell r="K59">
            <v>43586</v>
          </cell>
          <cell r="L59"/>
          <cell r="M59">
            <v>2023</v>
          </cell>
          <cell r="N59">
            <v>2023</v>
          </cell>
          <cell r="O59" t="str">
            <v>Y</v>
          </cell>
          <cell r="P59" t="str">
            <v>CCR</v>
          </cell>
          <cell r="Q59" t="str">
            <v>New Due to CCR Reg</v>
          </cell>
          <cell r="R59">
            <v>2018</v>
          </cell>
          <cell r="S59">
            <v>545952</v>
          </cell>
          <cell r="T59">
            <v>0</v>
          </cell>
          <cell r="U59">
            <v>0</v>
          </cell>
          <cell r="V59" t="str">
            <v>n/a</v>
          </cell>
          <cell r="W59" t="str">
            <v>n/a</v>
          </cell>
          <cell r="X59" t="str">
            <v>n/a</v>
          </cell>
          <cell r="Y59" t="str">
            <v>n/a</v>
          </cell>
          <cell r="Z59" t="str">
            <v>n/a</v>
          </cell>
          <cell r="AA59" t="str">
            <v>n/a</v>
          </cell>
          <cell r="AB59" t="str">
            <v>n/a</v>
          </cell>
          <cell r="AC59" t="str">
            <v>n/a</v>
          </cell>
          <cell r="AD59" t="str">
            <v>n/a</v>
          </cell>
          <cell r="AE59" t="str">
            <v>n/a</v>
          </cell>
          <cell r="AF59" t="str">
            <v>n/a</v>
          </cell>
          <cell r="AG59" t="str">
            <v>n/a</v>
          </cell>
          <cell r="AH59" t="str">
            <v>n/a</v>
          </cell>
          <cell r="AI59" t="str">
            <v>n/a</v>
          </cell>
          <cell r="AJ59" t="str">
            <v>n/a</v>
          </cell>
          <cell r="AK59" t="str">
            <v>n/a</v>
          </cell>
          <cell r="AL59" t="str">
            <v>n/a</v>
          </cell>
          <cell r="AM59" t="str">
            <v>n/a</v>
          </cell>
          <cell r="AN59" t="str">
            <v>n/a</v>
          </cell>
          <cell r="AO59" t="str">
            <v>n/a</v>
          </cell>
          <cell r="AP59" t="str">
            <v>n/a</v>
          </cell>
          <cell r="AQ59" t="str">
            <v>n/a</v>
          </cell>
          <cell r="AR59">
            <v>545952</v>
          </cell>
        </row>
        <row r="60">
          <cell r="G60" t="str">
            <v>Design/Close EHP B Cell Closure</v>
          </cell>
          <cell r="H60" t="str">
            <v>10024888</v>
          </cell>
          <cell r="I60"/>
          <cell r="J60">
            <v>284920</v>
          </cell>
          <cell r="K60">
            <v>43586</v>
          </cell>
          <cell r="L60"/>
          <cell r="M60">
            <v>2022</v>
          </cell>
          <cell r="N60">
            <v>2022</v>
          </cell>
          <cell r="O60" t="str">
            <v>Y</v>
          </cell>
          <cell r="P60" t="str">
            <v>CCR</v>
          </cell>
          <cell r="Q60" t="str">
            <v>New Due to CCR Reg</v>
          </cell>
          <cell r="R60">
            <v>2018</v>
          </cell>
          <cell r="S60">
            <v>816860</v>
          </cell>
          <cell r="T60">
            <v>0</v>
          </cell>
          <cell r="U60">
            <v>0</v>
          </cell>
          <cell r="V60" t="str">
            <v>n/a</v>
          </cell>
          <cell r="W60" t="str">
            <v>n/a</v>
          </cell>
          <cell r="X60" t="str">
            <v>n/a</v>
          </cell>
          <cell r="Y60" t="str">
            <v>n/a</v>
          </cell>
          <cell r="Z60" t="str">
            <v>n/a</v>
          </cell>
          <cell r="AA60" t="str">
            <v>n/a</v>
          </cell>
          <cell r="AB60" t="str">
            <v>n/a</v>
          </cell>
          <cell r="AC60" t="str">
            <v>n/a</v>
          </cell>
          <cell r="AD60" t="str">
            <v>n/a</v>
          </cell>
          <cell r="AE60" t="str">
            <v>n/a</v>
          </cell>
          <cell r="AF60" t="str">
            <v>n/a</v>
          </cell>
          <cell r="AG60" t="str">
            <v>n/a</v>
          </cell>
          <cell r="AH60" t="str">
            <v>n/a</v>
          </cell>
          <cell r="AI60" t="str">
            <v>n/a</v>
          </cell>
          <cell r="AJ60" t="str">
            <v>n/a</v>
          </cell>
          <cell r="AK60" t="str">
            <v>n/a</v>
          </cell>
          <cell r="AL60" t="str">
            <v>n/a</v>
          </cell>
          <cell r="AM60" t="str">
            <v>n/a</v>
          </cell>
          <cell r="AN60" t="str">
            <v>n/a</v>
          </cell>
          <cell r="AO60" t="str">
            <v>n/a</v>
          </cell>
          <cell r="AP60" t="str">
            <v>n/a</v>
          </cell>
          <cell r="AQ60" t="str">
            <v>n/a</v>
          </cell>
          <cell r="AR60">
            <v>816860</v>
          </cell>
        </row>
        <row r="61">
          <cell r="G61" t="str">
            <v>Colstrip Post Closure Care (All)</v>
          </cell>
          <cell r="H61" t="str">
            <v>10025342</v>
          </cell>
          <cell r="I61"/>
          <cell r="J61">
            <v>284920</v>
          </cell>
          <cell r="K61">
            <v>43586</v>
          </cell>
          <cell r="L61" t="str">
            <v>n/a</v>
          </cell>
          <cell r="M61">
            <v>2019</v>
          </cell>
          <cell r="N61">
            <v>2069</v>
          </cell>
          <cell r="O61" t="str">
            <v>Y</v>
          </cell>
          <cell r="P61" t="str">
            <v>CCR</v>
          </cell>
          <cell r="Q61" t="str">
            <v>New Due to CCR Reg</v>
          </cell>
          <cell r="R61">
            <v>2018</v>
          </cell>
          <cell r="S61">
            <v>1138154.820000001</v>
          </cell>
          <cell r="T61">
            <v>0</v>
          </cell>
          <cell r="U61">
            <v>0</v>
          </cell>
          <cell r="V61" t="str">
            <v>n/a</v>
          </cell>
          <cell r="W61" t="str">
            <v>n/a</v>
          </cell>
          <cell r="X61" t="str">
            <v>n/a</v>
          </cell>
          <cell r="Y61" t="str">
            <v>n/a</v>
          </cell>
          <cell r="Z61" t="str">
            <v>n/a</v>
          </cell>
          <cell r="AA61" t="str">
            <v>n/a</v>
          </cell>
          <cell r="AB61" t="str">
            <v>n/a</v>
          </cell>
          <cell r="AC61" t="str">
            <v>n/a</v>
          </cell>
          <cell r="AD61" t="str">
            <v>n/a</v>
          </cell>
          <cell r="AE61" t="str">
            <v>n/a</v>
          </cell>
          <cell r="AF61" t="str">
            <v>n/a</v>
          </cell>
          <cell r="AG61" t="str">
            <v>n/a</v>
          </cell>
          <cell r="AH61" t="str">
            <v>n/a</v>
          </cell>
          <cell r="AI61" t="str">
            <v>n/a</v>
          </cell>
          <cell r="AJ61" t="str">
            <v>n/a</v>
          </cell>
          <cell r="AK61" t="str">
            <v>n/a</v>
          </cell>
          <cell r="AL61" t="str">
            <v>n/a</v>
          </cell>
          <cell r="AM61" t="str">
            <v>n/a</v>
          </cell>
          <cell r="AN61" t="str">
            <v>n/a</v>
          </cell>
          <cell r="AO61" t="str">
            <v>n/a</v>
          </cell>
          <cell r="AP61" t="str">
            <v>n/a</v>
          </cell>
          <cell r="AQ61" t="str">
            <v>n/a</v>
          </cell>
          <cell r="AR61">
            <v>1138154.820000001</v>
          </cell>
        </row>
        <row r="62">
          <cell r="G62" t="str">
            <v>Design/Close Plant Area Bottom Ash Pond</v>
          </cell>
          <cell r="H62" t="str">
            <v>10025343</v>
          </cell>
          <cell r="I62"/>
          <cell r="J62">
            <v>284920</v>
          </cell>
          <cell r="K62">
            <v>43586</v>
          </cell>
          <cell r="L62"/>
          <cell r="M62">
            <v>2019</v>
          </cell>
          <cell r="N62">
            <v>2019</v>
          </cell>
          <cell r="O62" t="str">
            <v>Y</v>
          </cell>
          <cell r="P62" t="str">
            <v>CCR</v>
          </cell>
          <cell r="Q62" t="str">
            <v>New Due to CCR Reg</v>
          </cell>
          <cell r="R62">
            <v>2018</v>
          </cell>
          <cell r="S62">
            <v>351560</v>
          </cell>
          <cell r="T62">
            <v>0</v>
          </cell>
          <cell r="U62">
            <v>0</v>
          </cell>
          <cell r="V62" t="str">
            <v>n/a</v>
          </cell>
          <cell r="W62" t="str">
            <v>n/a</v>
          </cell>
          <cell r="X62" t="str">
            <v>n/a</v>
          </cell>
          <cell r="Y62" t="str">
            <v>n/a</v>
          </cell>
          <cell r="Z62" t="str">
            <v>n/a</v>
          </cell>
          <cell r="AA62" t="str">
            <v>n/a</v>
          </cell>
          <cell r="AB62" t="str">
            <v>n/a</v>
          </cell>
          <cell r="AC62" t="str">
            <v>n/a</v>
          </cell>
          <cell r="AD62" t="str">
            <v>n/a</v>
          </cell>
          <cell r="AE62" t="str">
            <v>n/a</v>
          </cell>
          <cell r="AF62" t="str">
            <v>n/a</v>
          </cell>
          <cell r="AG62" t="str">
            <v>n/a</v>
          </cell>
          <cell r="AH62" t="str">
            <v>n/a</v>
          </cell>
          <cell r="AI62" t="str">
            <v>n/a</v>
          </cell>
          <cell r="AJ62" t="str">
            <v>n/a</v>
          </cell>
          <cell r="AK62" t="str">
            <v>n/a</v>
          </cell>
          <cell r="AL62" t="str">
            <v>n/a</v>
          </cell>
          <cell r="AM62" t="str">
            <v>n/a</v>
          </cell>
          <cell r="AN62" t="str">
            <v>n/a</v>
          </cell>
          <cell r="AO62" t="str">
            <v>n/a</v>
          </cell>
          <cell r="AP62" t="str">
            <v>n/a</v>
          </cell>
          <cell r="AQ62" t="str">
            <v>n/a</v>
          </cell>
          <cell r="AR62">
            <v>351560</v>
          </cell>
        </row>
        <row r="63">
          <cell r="G63" t="str">
            <v>Design/Close EHP D/E Cells</v>
          </cell>
          <cell r="H63" t="str">
            <v>10024899</v>
          </cell>
          <cell r="I63"/>
          <cell r="J63">
            <v>284920</v>
          </cell>
          <cell r="K63">
            <v>43586</v>
          </cell>
          <cell r="L63"/>
          <cell r="M63">
            <v>2021</v>
          </cell>
          <cell r="N63">
            <v>2022</v>
          </cell>
          <cell r="O63" t="str">
            <v>Y</v>
          </cell>
          <cell r="P63" t="str">
            <v>CCR</v>
          </cell>
          <cell r="Q63" t="str">
            <v>New Due to CCR Reg</v>
          </cell>
          <cell r="R63">
            <v>2018</v>
          </cell>
          <cell r="S63">
            <v>878900</v>
          </cell>
          <cell r="T63">
            <v>0</v>
          </cell>
          <cell r="U63">
            <v>0</v>
          </cell>
          <cell r="V63" t="str">
            <v>n/a</v>
          </cell>
          <cell r="W63" t="str">
            <v>n/a</v>
          </cell>
          <cell r="X63" t="str">
            <v>n/a</v>
          </cell>
          <cell r="Y63" t="str">
            <v>n/a</v>
          </cell>
          <cell r="Z63" t="str">
            <v>n/a</v>
          </cell>
          <cell r="AA63" t="str">
            <v>n/a</v>
          </cell>
          <cell r="AB63" t="str">
            <v>n/a</v>
          </cell>
          <cell r="AC63" t="str">
            <v>n/a</v>
          </cell>
          <cell r="AD63" t="str">
            <v>n/a</v>
          </cell>
          <cell r="AE63" t="str">
            <v>n/a</v>
          </cell>
          <cell r="AF63" t="str">
            <v>n/a</v>
          </cell>
          <cell r="AG63" t="str">
            <v>n/a</v>
          </cell>
          <cell r="AH63" t="str">
            <v>n/a</v>
          </cell>
          <cell r="AI63" t="str">
            <v>n/a</v>
          </cell>
          <cell r="AJ63" t="str">
            <v>n/a</v>
          </cell>
          <cell r="AK63" t="str">
            <v>n/a</v>
          </cell>
          <cell r="AL63" t="str">
            <v>n/a</v>
          </cell>
          <cell r="AM63" t="str">
            <v>n/a</v>
          </cell>
          <cell r="AN63" t="str">
            <v>n/a</v>
          </cell>
          <cell r="AO63" t="str">
            <v>n/a</v>
          </cell>
          <cell r="AP63" t="str">
            <v>n/a</v>
          </cell>
          <cell r="AQ63" t="str">
            <v>n/a</v>
          </cell>
          <cell r="AR63">
            <v>878900</v>
          </cell>
        </row>
        <row r="64">
          <cell r="G64" t="str">
            <v>Design/Close EHP C Cell Closure</v>
          </cell>
          <cell r="H64" t="str">
            <v>10025344</v>
          </cell>
          <cell r="I64"/>
          <cell r="J64">
            <v>284920</v>
          </cell>
          <cell r="K64">
            <v>43586</v>
          </cell>
          <cell r="L64"/>
          <cell r="M64">
            <v>2022</v>
          </cell>
          <cell r="N64">
            <v>2023</v>
          </cell>
          <cell r="O64" t="str">
            <v>Y</v>
          </cell>
          <cell r="P64" t="str">
            <v>CCR</v>
          </cell>
          <cell r="Q64" t="str">
            <v>New Due to CCR Reg</v>
          </cell>
          <cell r="R64">
            <v>2018</v>
          </cell>
          <cell r="S64">
            <v>739310</v>
          </cell>
          <cell r="T64">
            <v>0</v>
          </cell>
          <cell r="U64">
            <v>0</v>
          </cell>
          <cell r="V64" t="str">
            <v>n/a</v>
          </cell>
          <cell r="W64" t="str">
            <v>n/a</v>
          </cell>
          <cell r="X64" t="str">
            <v>n/a</v>
          </cell>
          <cell r="Y64" t="str">
            <v>n/a</v>
          </cell>
          <cell r="Z64" t="str">
            <v>n/a</v>
          </cell>
          <cell r="AA64" t="str">
            <v>n/a</v>
          </cell>
          <cell r="AB64" t="str">
            <v>n/a</v>
          </cell>
          <cell r="AC64" t="str">
            <v>n/a</v>
          </cell>
          <cell r="AD64" t="str">
            <v>n/a</v>
          </cell>
          <cell r="AE64" t="str">
            <v>n/a</v>
          </cell>
          <cell r="AF64" t="str">
            <v>n/a</v>
          </cell>
          <cell r="AG64" t="str">
            <v>n/a</v>
          </cell>
          <cell r="AH64" t="str">
            <v>n/a</v>
          </cell>
          <cell r="AI64" t="str">
            <v>n/a</v>
          </cell>
          <cell r="AJ64" t="str">
            <v>n/a</v>
          </cell>
          <cell r="AK64" t="str">
            <v>n/a</v>
          </cell>
          <cell r="AL64" t="str">
            <v>n/a</v>
          </cell>
          <cell r="AM64" t="str">
            <v>n/a</v>
          </cell>
          <cell r="AN64" t="str">
            <v>n/a</v>
          </cell>
          <cell r="AO64" t="str">
            <v>n/a</v>
          </cell>
          <cell r="AP64" t="str">
            <v>n/a</v>
          </cell>
          <cell r="AQ64" t="str">
            <v>n/a</v>
          </cell>
          <cell r="AR64">
            <v>739310</v>
          </cell>
        </row>
        <row r="65">
          <cell r="G65" t="str">
            <v>Design/Close EHP J-1 Cell</v>
          </cell>
          <cell r="H65" t="str">
            <v>10024900</v>
          </cell>
          <cell r="I65"/>
          <cell r="J65">
            <v>284920</v>
          </cell>
          <cell r="K65">
            <v>43586</v>
          </cell>
          <cell r="L65"/>
          <cell r="M65">
            <v>2023</v>
          </cell>
          <cell r="N65">
            <v>2024</v>
          </cell>
          <cell r="O65" t="str">
            <v>Y</v>
          </cell>
          <cell r="P65" t="str">
            <v>CCR</v>
          </cell>
          <cell r="Q65" t="str">
            <v>New Due to CCR Reg</v>
          </cell>
          <cell r="R65">
            <v>2018</v>
          </cell>
          <cell r="S65">
            <v>1240800</v>
          </cell>
          <cell r="T65">
            <v>0</v>
          </cell>
          <cell r="U65">
            <v>0</v>
          </cell>
          <cell r="V65" t="str">
            <v>n/a</v>
          </cell>
          <cell r="W65" t="str">
            <v>n/a</v>
          </cell>
          <cell r="X65" t="str">
            <v>n/a</v>
          </cell>
          <cell r="Y65" t="str">
            <v>n/a</v>
          </cell>
          <cell r="Z65" t="str">
            <v>n/a</v>
          </cell>
          <cell r="AA65" t="str">
            <v>n/a</v>
          </cell>
          <cell r="AB65" t="str">
            <v>n/a</v>
          </cell>
          <cell r="AC65" t="str">
            <v>n/a</v>
          </cell>
          <cell r="AD65" t="str">
            <v>n/a</v>
          </cell>
          <cell r="AE65" t="str">
            <v>n/a</v>
          </cell>
          <cell r="AF65" t="str">
            <v>n/a</v>
          </cell>
          <cell r="AG65" t="str">
            <v>n/a</v>
          </cell>
          <cell r="AH65" t="str">
            <v>n/a</v>
          </cell>
          <cell r="AI65" t="str">
            <v>n/a</v>
          </cell>
          <cell r="AJ65" t="str">
            <v>n/a</v>
          </cell>
          <cell r="AK65" t="str">
            <v>n/a</v>
          </cell>
          <cell r="AL65" t="str">
            <v>n/a</v>
          </cell>
          <cell r="AM65" t="str">
            <v>n/a</v>
          </cell>
          <cell r="AN65" t="str">
            <v>n/a</v>
          </cell>
          <cell r="AO65" t="str">
            <v>n/a</v>
          </cell>
          <cell r="AP65" t="str">
            <v>n/a</v>
          </cell>
          <cell r="AQ65" t="str">
            <v>n/a</v>
          </cell>
          <cell r="AR65">
            <v>1240800</v>
          </cell>
        </row>
        <row r="66">
          <cell r="G66" t="str">
            <v>Design/Close C/G</v>
          </cell>
          <cell r="H66" t="str">
            <v>10025057</v>
          </cell>
          <cell r="I66"/>
          <cell r="J66">
            <v>284920</v>
          </cell>
          <cell r="K66">
            <v>43586</v>
          </cell>
          <cell r="L66"/>
          <cell r="M66">
            <v>2039</v>
          </cell>
          <cell r="N66">
            <v>2040</v>
          </cell>
          <cell r="O66" t="str">
            <v>Y</v>
          </cell>
          <cell r="P66" t="str">
            <v>CCR</v>
          </cell>
          <cell r="Q66" t="str">
            <v>New Due to CCR Reg</v>
          </cell>
          <cell r="R66">
            <v>2018</v>
          </cell>
          <cell r="S66">
            <v>1935648</v>
          </cell>
          <cell r="T66">
            <v>0</v>
          </cell>
          <cell r="U66">
            <v>0</v>
          </cell>
          <cell r="V66" t="str">
            <v>n/a</v>
          </cell>
          <cell r="W66" t="str">
            <v>n/a</v>
          </cell>
          <cell r="X66" t="str">
            <v>n/a</v>
          </cell>
          <cell r="Y66" t="str">
            <v>n/a</v>
          </cell>
          <cell r="Z66" t="str">
            <v>n/a</v>
          </cell>
          <cell r="AA66" t="str">
            <v>n/a</v>
          </cell>
          <cell r="AB66" t="str">
            <v>n/a</v>
          </cell>
          <cell r="AC66" t="str">
            <v>n/a</v>
          </cell>
          <cell r="AD66" t="str">
            <v>n/a</v>
          </cell>
          <cell r="AE66" t="str">
            <v>n/a</v>
          </cell>
          <cell r="AF66" t="str">
            <v>n/a</v>
          </cell>
          <cell r="AG66" t="str">
            <v>n/a</v>
          </cell>
          <cell r="AH66" t="str">
            <v>n/a</v>
          </cell>
          <cell r="AI66" t="str">
            <v>n/a</v>
          </cell>
          <cell r="AJ66" t="str">
            <v>n/a</v>
          </cell>
          <cell r="AK66" t="str">
            <v>n/a</v>
          </cell>
          <cell r="AL66" t="str">
            <v>n/a</v>
          </cell>
          <cell r="AM66" t="str">
            <v>n/a</v>
          </cell>
          <cell r="AN66" t="str">
            <v>n/a</v>
          </cell>
          <cell r="AO66" t="str">
            <v>n/a</v>
          </cell>
          <cell r="AP66" t="str">
            <v>n/a</v>
          </cell>
          <cell r="AQ66" t="str">
            <v>n/a</v>
          </cell>
          <cell r="AR66">
            <v>1935648</v>
          </cell>
        </row>
        <row r="67">
          <cell r="G67" t="str">
            <v>Monitoring</v>
          </cell>
          <cell r="H67" t="str">
            <v>10025293</v>
          </cell>
          <cell r="I67"/>
          <cell r="J67">
            <v>284920</v>
          </cell>
          <cell r="K67">
            <v>43586</v>
          </cell>
          <cell r="L67"/>
          <cell r="M67">
            <v>2041</v>
          </cell>
          <cell r="N67">
            <v>2055</v>
          </cell>
          <cell r="O67" t="str">
            <v>Y</v>
          </cell>
          <cell r="P67" t="str">
            <v>CCR</v>
          </cell>
          <cell r="Q67" t="str">
            <v>New Due to CCR Reg</v>
          </cell>
          <cell r="R67">
            <v>2018</v>
          </cell>
          <cell r="S67">
            <v>0</v>
          </cell>
          <cell r="T67">
            <v>0</v>
          </cell>
          <cell r="U67">
            <v>0</v>
          </cell>
          <cell r="V67" t="str">
            <v>n/a</v>
          </cell>
          <cell r="W67" t="str">
            <v>n/a</v>
          </cell>
          <cell r="X67" t="str">
            <v>n/a</v>
          </cell>
          <cell r="Y67" t="str">
            <v>n/a</v>
          </cell>
          <cell r="Z67" t="str">
            <v>n/a</v>
          </cell>
          <cell r="AA67" t="str">
            <v>n/a</v>
          </cell>
          <cell r="AB67" t="str">
            <v>n/a</v>
          </cell>
          <cell r="AC67" t="str">
            <v>n/a</v>
          </cell>
          <cell r="AD67" t="str">
            <v>n/a</v>
          </cell>
          <cell r="AE67" t="str">
            <v>n/a</v>
          </cell>
          <cell r="AF67" t="str">
            <v>n/a</v>
          </cell>
          <cell r="AG67" t="str">
            <v>n/a</v>
          </cell>
          <cell r="AH67" t="str">
            <v>n/a</v>
          </cell>
          <cell r="AI67" t="str">
            <v>n/a</v>
          </cell>
          <cell r="AJ67" t="str">
            <v>n/a</v>
          </cell>
          <cell r="AK67" t="str">
            <v>n/a</v>
          </cell>
          <cell r="AL67" t="str">
            <v>n/a</v>
          </cell>
          <cell r="AM67" t="str">
            <v>n/a</v>
          </cell>
          <cell r="AN67" t="str">
            <v>n/a</v>
          </cell>
          <cell r="AO67" t="str">
            <v>n/a</v>
          </cell>
          <cell r="AP67" t="str">
            <v>n/a</v>
          </cell>
          <cell r="AQ67" t="str">
            <v>n/a</v>
          </cell>
          <cell r="AR67">
            <v>0</v>
          </cell>
        </row>
        <row r="68">
          <cell r="G68" t="str">
            <v>Design/Close EHP New Clearwell</v>
          </cell>
          <cell r="H68" t="str">
            <v>10027594</v>
          </cell>
          <cell r="I68"/>
          <cell r="J68">
            <v>284920</v>
          </cell>
          <cell r="K68">
            <v>43586</v>
          </cell>
          <cell r="L68"/>
          <cell r="M68">
            <v>2039</v>
          </cell>
          <cell r="N68">
            <v>2040</v>
          </cell>
          <cell r="O68" t="str">
            <v>Y</v>
          </cell>
          <cell r="P68" t="str">
            <v>CCR</v>
          </cell>
          <cell r="Q68"/>
          <cell r="R68">
            <v>2018</v>
          </cell>
          <cell r="S68">
            <v>0</v>
          </cell>
          <cell r="T68">
            <v>0</v>
          </cell>
          <cell r="U68">
            <v>0</v>
          </cell>
          <cell r="V68" t="str">
            <v>n/a</v>
          </cell>
          <cell r="W68" t="str">
            <v>n/a</v>
          </cell>
          <cell r="X68" t="str">
            <v>n/a</v>
          </cell>
          <cell r="Y68" t="str">
            <v>n/a</v>
          </cell>
          <cell r="Z68" t="str">
            <v>n/a</v>
          </cell>
          <cell r="AA68" t="str">
            <v>n/a</v>
          </cell>
          <cell r="AB68" t="str">
            <v>n/a</v>
          </cell>
          <cell r="AC68" t="str">
            <v>n/a</v>
          </cell>
          <cell r="AD68" t="str">
            <v>n/a</v>
          </cell>
          <cell r="AE68" t="str">
            <v>n/a</v>
          </cell>
          <cell r="AF68" t="str">
            <v>n/a</v>
          </cell>
          <cell r="AG68" t="str">
            <v>n/a</v>
          </cell>
          <cell r="AH68" t="str">
            <v>n/a</v>
          </cell>
          <cell r="AI68" t="str">
            <v>n/a</v>
          </cell>
          <cell r="AJ68" t="str">
            <v>n/a</v>
          </cell>
          <cell r="AK68" t="str">
            <v>n/a</v>
          </cell>
          <cell r="AL68" t="str">
            <v>n/a</v>
          </cell>
          <cell r="AM68" t="str">
            <v>n/a</v>
          </cell>
          <cell r="AN68" t="str">
            <v>n/a</v>
          </cell>
          <cell r="AO68" t="str">
            <v>n/a</v>
          </cell>
          <cell r="AP68" t="str">
            <v>n/a</v>
          </cell>
          <cell r="AQ68" t="str">
            <v>n/a</v>
          </cell>
          <cell r="AR68">
            <v>0</v>
          </cell>
        </row>
        <row r="69">
          <cell r="G69" t="str">
            <v>Close 3&amp;4 North Plant Drain Pond</v>
          </cell>
          <cell r="H69" t="str">
            <v>10027620</v>
          </cell>
          <cell r="I69"/>
          <cell r="J69">
            <v>284920</v>
          </cell>
          <cell r="K69">
            <v>43586</v>
          </cell>
          <cell r="L69"/>
          <cell r="M69">
            <v>2040</v>
          </cell>
          <cell r="N69">
            <v>2040</v>
          </cell>
          <cell r="O69" t="str">
            <v>Y</v>
          </cell>
          <cell r="P69" t="str">
            <v>CCR</v>
          </cell>
          <cell r="Q69"/>
          <cell r="R69">
            <v>2018</v>
          </cell>
          <cell r="S69">
            <v>22748</v>
          </cell>
          <cell r="T69">
            <v>0</v>
          </cell>
          <cell r="U69">
            <v>0</v>
          </cell>
          <cell r="V69" t="str">
            <v>n/a</v>
          </cell>
          <cell r="W69" t="str">
            <v>n/a</v>
          </cell>
          <cell r="X69" t="str">
            <v>n/a</v>
          </cell>
          <cell r="Y69" t="str">
            <v>n/a</v>
          </cell>
          <cell r="Z69" t="str">
            <v>n/a</v>
          </cell>
          <cell r="AA69" t="str">
            <v>n/a</v>
          </cell>
          <cell r="AB69" t="str">
            <v>n/a</v>
          </cell>
          <cell r="AC69" t="str">
            <v>n/a</v>
          </cell>
          <cell r="AD69" t="str">
            <v>n/a</v>
          </cell>
          <cell r="AE69" t="str">
            <v>n/a</v>
          </cell>
          <cell r="AF69" t="str">
            <v>n/a</v>
          </cell>
          <cell r="AG69" t="str">
            <v>n/a</v>
          </cell>
          <cell r="AH69" t="str">
            <v>n/a</v>
          </cell>
          <cell r="AI69" t="str">
            <v>n/a</v>
          </cell>
          <cell r="AJ69" t="str">
            <v>n/a</v>
          </cell>
          <cell r="AK69" t="str">
            <v>n/a</v>
          </cell>
          <cell r="AL69" t="str">
            <v>n/a</v>
          </cell>
          <cell r="AM69" t="str">
            <v>n/a</v>
          </cell>
          <cell r="AN69" t="str">
            <v>n/a</v>
          </cell>
          <cell r="AO69" t="str">
            <v>n/a</v>
          </cell>
          <cell r="AP69" t="str">
            <v>n/a</v>
          </cell>
          <cell r="AQ69" t="str">
            <v>n/a</v>
          </cell>
          <cell r="AR69">
            <v>22748</v>
          </cell>
        </row>
        <row r="70">
          <cell r="G70" t="str">
            <v>Close EHP F Cell for post-close stormwater mgmt</v>
          </cell>
          <cell r="H70" t="str">
            <v>10027621</v>
          </cell>
          <cell r="I70"/>
          <cell r="J70">
            <v>284920</v>
          </cell>
          <cell r="K70">
            <v>43586</v>
          </cell>
          <cell r="L70"/>
          <cell r="M70">
            <v>2040</v>
          </cell>
          <cell r="N70">
            <v>2040</v>
          </cell>
          <cell r="O70" t="str">
            <v>Y</v>
          </cell>
          <cell r="P70" t="str">
            <v>CCR</v>
          </cell>
          <cell r="Q70"/>
          <cell r="R70">
            <v>2018</v>
          </cell>
          <cell r="S70">
            <v>51700</v>
          </cell>
          <cell r="T70">
            <v>0</v>
          </cell>
          <cell r="U70">
            <v>0</v>
          </cell>
          <cell r="V70" t="str">
            <v>n/a</v>
          </cell>
          <cell r="W70" t="str">
            <v>n/a</v>
          </cell>
          <cell r="X70" t="str">
            <v>n/a</v>
          </cell>
          <cell r="Y70" t="str">
            <v>n/a</v>
          </cell>
          <cell r="Z70" t="str">
            <v>n/a</v>
          </cell>
          <cell r="AA70" t="str">
            <v>n/a</v>
          </cell>
          <cell r="AB70" t="str">
            <v>n/a</v>
          </cell>
          <cell r="AC70" t="str">
            <v>n/a</v>
          </cell>
          <cell r="AD70" t="str">
            <v>n/a</v>
          </cell>
          <cell r="AE70" t="str">
            <v>n/a</v>
          </cell>
          <cell r="AF70" t="str">
            <v>n/a</v>
          </cell>
          <cell r="AG70" t="str">
            <v>n/a</v>
          </cell>
          <cell r="AH70" t="str">
            <v>n/a</v>
          </cell>
          <cell r="AI70" t="str">
            <v>n/a</v>
          </cell>
          <cell r="AJ70" t="str">
            <v>n/a</v>
          </cell>
          <cell r="AK70" t="str">
            <v>n/a</v>
          </cell>
          <cell r="AL70" t="str">
            <v>n/a</v>
          </cell>
          <cell r="AM70" t="str">
            <v>n/a</v>
          </cell>
          <cell r="AN70" t="str">
            <v>n/a</v>
          </cell>
          <cell r="AO70" t="str">
            <v>n/a</v>
          </cell>
          <cell r="AP70" t="str">
            <v>n/a</v>
          </cell>
          <cell r="AQ70" t="str">
            <v>n/a</v>
          </cell>
          <cell r="AR70">
            <v>51700</v>
          </cell>
        </row>
        <row r="71">
          <cell r="G71" t="str">
            <v>Close EHP H Cell for post-close stormwater mgmt</v>
          </cell>
          <cell r="H71" t="str">
            <v>10027622</v>
          </cell>
          <cell r="I71"/>
          <cell r="J71">
            <v>284920</v>
          </cell>
          <cell r="K71">
            <v>43586</v>
          </cell>
          <cell r="L71"/>
          <cell r="M71">
            <v>2040</v>
          </cell>
          <cell r="N71">
            <v>2040</v>
          </cell>
          <cell r="O71" t="str">
            <v>Y</v>
          </cell>
          <cell r="P71" t="str">
            <v>CCR</v>
          </cell>
          <cell r="Q71"/>
          <cell r="R71">
            <v>2018</v>
          </cell>
          <cell r="S71">
            <v>51700</v>
          </cell>
          <cell r="T71">
            <v>0</v>
          </cell>
          <cell r="U71">
            <v>0</v>
          </cell>
          <cell r="V71" t="str">
            <v>n/a</v>
          </cell>
          <cell r="W71" t="str">
            <v>n/a</v>
          </cell>
          <cell r="X71" t="str">
            <v>n/a</v>
          </cell>
          <cell r="Y71" t="str">
            <v>n/a</v>
          </cell>
          <cell r="Z71" t="str">
            <v>n/a</v>
          </cell>
          <cell r="AA71" t="str">
            <v>n/a</v>
          </cell>
          <cell r="AB71" t="str">
            <v>n/a</v>
          </cell>
          <cell r="AC71" t="str">
            <v>n/a</v>
          </cell>
          <cell r="AD71" t="str">
            <v>n/a</v>
          </cell>
          <cell r="AE71" t="str">
            <v>n/a</v>
          </cell>
          <cell r="AF71" t="str">
            <v>n/a</v>
          </cell>
          <cell r="AG71" t="str">
            <v>n/a</v>
          </cell>
          <cell r="AH71" t="str">
            <v>n/a</v>
          </cell>
          <cell r="AI71" t="str">
            <v>n/a</v>
          </cell>
          <cell r="AJ71" t="str">
            <v>n/a</v>
          </cell>
          <cell r="AK71" t="str">
            <v>n/a</v>
          </cell>
          <cell r="AL71" t="str">
            <v>n/a</v>
          </cell>
          <cell r="AM71" t="str">
            <v>n/a</v>
          </cell>
          <cell r="AN71" t="str">
            <v>n/a</v>
          </cell>
          <cell r="AO71" t="str">
            <v>n/a</v>
          </cell>
          <cell r="AP71" t="str">
            <v>n/a</v>
          </cell>
          <cell r="AQ71" t="str">
            <v>n/a</v>
          </cell>
          <cell r="AR71">
            <v>51700</v>
          </cell>
        </row>
        <row r="72">
          <cell r="G72" t="str">
            <v>Close Scrubber Pipeline &amp; Drain Ponds</v>
          </cell>
          <cell r="H72" t="str">
            <v>10027623</v>
          </cell>
          <cell r="I72"/>
          <cell r="J72">
            <v>284920</v>
          </cell>
          <cell r="K72">
            <v>43586</v>
          </cell>
          <cell r="L72"/>
          <cell r="M72">
            <v>2040</v>
          </cell>
          <cell r="N72">
            <v>2040</v>
          </cell>
          <cell r="O72" t="str">
            <v>Y</v>
          </cell>
          <cell r="P72" t="str">
            <v>CCR</v>
          </cell>
          <cell r="Q72"/>
          <cell r="R72">
            <v>2018</v>
          </cell>
          <cell r="S72">
            <v>19646</v>
          </cell>
          <cell r="T72">
            <v>0</v>
          </cell>
          <cell r="U72">
            <v>0</v>
          </cell>
          <cell r="V72" t="str">
            <v>n/a</v>
          </cell>
          <cell r="W72" t="str">
            <v>n/a</v>
          </cell>
          <cell r="X72" t="str">
            <v>n/a</v>
          </cell>
          <cell r="Y72" t="str">
            <v>n/a</v>
          </cell>
          <cell r="Z72" t="str">
            <v>n/a</v>
          </cell>
          <cell r="AA72" t="str">
            <v>n/a</v>
          </cell>
          <cell r="AB72" t="str">
            <v>n/a</v>
          </cell>
          <cell r="AC72" t="str">
            <v>n/a</v>
          </cell>
          <cell r="AD72" t="str">
            <v>n/a</v>
          </cell>
          <cell r="AE72" t="str">
            <v>n/a</v>
          </cell>
          <cell r="AF72" t="str">
            <v>n/a</v>
          </cell>
          <cell r="AG72" t="str">
            <v>n/a</v>
          </cell>
          <cell r="AH72" t="str">
            <v>n/a</v>
          </cell>
          <cell r="AI72" t="str">
            <v>n/a</v>
          </cell>
          <cell r="AJ72" t="str">
            <v>n/a</v>
          </cell>
          <cell r="AK72" t="str">
            <v>n/a</v>
          </cell>
          <cell r="AL72" t="str">
            <v>n/a</v>
          </cell>
          <cell r="AM72" t="str">
            <v>n/a</v>
          </cell>
          <cell r="AN72" t="str">
            <v>n/a</v>
          </cell>
          <cell r="AO72" t="str">
            <v>n/a</v>
          </cell>
          <cell r="AP72" t="str">
            <v>n/a</v>
          </cell>
          <cell r="AQ72" t="str">
            <v>n/a</v>
          </cell>
          <cell r="AR72">
            <v>19646</v>
          </cell>
        </row>
        <row r="73">
          <cell r="G73" t="str">
            <v>Close SWP-1 (old 3&amp;4 Wash Tray Pond)</v>
          </cell>
          <cell r="H73" t="str">
            <v>10027624</v>
          </cell>
          <cell r="I73"/>
          <cell r="J73">
            <v>284920</v>
          </cell>
          <cell r="K73">
            <v>43586</v>
          </cell>
          <cell r="L73"/>
          <cell r="M73">
            <v>2040</v>
          </cell>
          <cell r="N73">
            <v>2040</v>
          </cell>
          <cell r="O73" t="str">
            <v>Y</v>
          </cell>
          <cell r="P73" t="str">
            <v>CCR</v>
          </cell>
          <cell r="Q73"/>
          <cell r="R73">
            <v>2018</v>
          </cell>
          <cell r="S73">
            <v>72380</v>
          </cell>
          <cell r="T73">
            <v>0</v>
          </cell>
          <cell r="U73">
            <v>0</v>
          </cell>
          <cell r="V73" t="str">
            <v>n/a</v>
          </cell>
          <cell r="W73" t="str">
            <v>n/a</v>
          </cell>
          <cell r="X73" t="str">
            <v>n/a</v>
          </cell>
          <cell r="Y73" t="str">
            <v>n/a</v>
          </cell>
          <cell r="Z73" t="str">
            <v>n/a</v>
          </cell>
          <cell r="AA73" t="str">
            <v>n/a</v>
          </cell>
          <cell r="AB73" t="str">
            <v>n/a</v>
          </cell>
          <cell r="AC73" t="str">
            <v>n/a</v>
          </cell>
          <cell r="AD73" t="str">
            <v>n/a</v>
          </cell>
          <cell r="AE73" t="str">
            <v>n/a</v>
          </cell>
          <cell r="AF73" t="str">
            <v>n/a</v>
          </cell>
          <cell r="AG73" t="str">
            <v>n/a</v>
          </cell>
          <cell r="AH73" t="str">
            <v>n/a</v>
          </cell>
          <cell r="AI73" t="str">
            <v>n/a</v>
          </cell>
          <cell r="AJ73" t="str">
            <v>n/a</v>
          </cell>
          <cell r="AK73" t="str">
            <v>n/a</v>
          </cell>
          <cell r="AL73" t="str">
            <v>n/a</v>
          </cell>
          <cell r="AM73" t="str">
            <v>n/a</v>
          </cell>
          <cell r="AN73" t="str">
            <v>n/a</v>
          </cell>
          <cell r="AO73" t="str">
            <v>n/a</v>
          </cell>
          <cell r="AP73" t="str">
            <v>n/a</v>
          </cell>
          <cell r="AQ73" t="str">
            <v>n/a</v>
          </cell>
          <cell r="AR73">
            <v>72380</v>
          </cell>
        </row>
        <row r="74">
          <cell r="G74" t="str">
            <v>Close SWP-2 (old 3&amp;4 Scrubber DC Pond)</v>
          </cell>
          <cell r="H74" t="str">
            <v>10027625</v>
          </cell>
          <cell r="I74"/>
          <cell r="J74">
            <v>284920</v>
          </cell>
          <cell r="K74">
            <v>43586</v>
          </cell>
          <cell r="L74"/>
          <cell r="M74">
            <v>2040</v>
          </cell>
          <cell r="N74">
            <v>2040</v>
          </cell>
          <cell r="O74" t="str">
            <v>Y</v>
          </cell>
          <cell r="P74" t="str">
            <v>CCR</v>
          </cell>
          <cell r="Q74"/>
          <cell r="R74">
            <v>2018</v>
          </cell>
          <cell r="S74">
            <v>53768</v>
          </cell>
          <cell r="T74">
            <v>0</v>
          </cell>
          <cell r="U74">
            <v>0</v>
          </cell>
          <cell r="V74" t="str">
            <v>n/a</v>
          </cell>
          <cell r="W74" t="str">
            <v>n/a</v>
          </cell>
          <cell r="X74" t="str">
            <v>n/a</v>
          </cell>
          <cell r="Y74" t="str">
            <v>n/a</v>
          </cell>
          <cell r="Z74" t="str">
            <v>n/a</v>
          </cell>
          <cell r="AA74" t="str">
            <v>n/a</v>
          </cell>
          <cell r="AB74" t="str">
            <v>n/a</v>
          </cell>
          <cell r="AC74" t="str">
            <v>n/a</v>
          </cell>
          <cell r="AD74" t="str">
            <v>n/a</v>
          </cell>
          <cell r="AE74" t="str">
            <v>n/a</v>
          </cell>
          <cell r="AF74" t="str">
            <v>n/a</v>
          </cell>
          <cell r="AG74" t="str">
            <v>n/a</v>
          </cell>
          <cell r="AH74" t="str">
            <v>n/a</v>
          </cell>
          <cell r="AI74" t="str">
            <v>n/a</v>
          </cell>
          <cell r="AJ74" t="str">
            <v>n/a</v>
          </cell>
          <cell r="AK74" t="str">
            <v>n/a</v>
          </cell>
          <cell r="AL74" t="str">
            <v>n/a</v>
          </cell>
          <cell r="AM74" t="str">
            <v>n/a</v>
          </cell>
          <cell r="AN74" t="str">
            <v>n/a</v>
          </cell>
          <cell r="AO74" t="str">
            <v>n/a</v>
          </cell>
          <cell r="AP74" t="str">
            <v>n/a</v>
          </cell>
          <cell r="AQ74" t="str">
            <v>n/a</v>
          </cell>
          <cell r="AR74">
            <v>53768</v>
          </cell>
        </row>
        <row r="75">
          <cell r="G75" t="str">
            <v>Close Brine Concentrator Solids Disposal Area</v>
          </cell>
          <cell r="H75" t="str">
            <v>10027626</v>
          </cell>
          <cell r="I75"/>
          <cell r="J75">
            <v>284920</v>
          </cell>
          <cell r="K75">
            <v>43586</v>
          </cell>
          <cell r="L75"/>
          <cell r="M75">
            <v>2040</v>
          </cell>
          <cell r="N75">
            <v>2040</v>
          </cell>
          <cell r="O75" t="str">
            <v>Y</v>
          </cell>
          <cell r="P75" t="str">
            <v>CCR</v>
          </cell>
          <cell r="Q75"/>
          <cell r="R75">
            <v>2018</v>
          </cell>
          <cell r="S75">
            <v>850657.22060000012</v>
          </cell>
          <cell r="T75">
            <v>0</v>
          </cell>
          <cell r="U75">
            <v>0</v>
          </cell>
          <cell r="V75" t="str">
            <v>n/a</v>
          </cell>
          <cell r="W75" t="str">
            <v>n/a</v>
          </cell>
          <cell r="X75" t="str">
            <v>n/a</v>
          </cell>
          <cell r="Y75" t="str">
            <v>n/a</v>
          </cell>
          <cell r="Z75" t="str">
            <v>n/a</v>
          </cell>
          <cell r="AA75" t="str">
            <v>n/a</v>
          </cell>
          <cell r="AB75" t="str">
            <v>n/a</v>
          </cell>
          <cell r="AC75" t="str">
            <v>n/a</v>
          </cell>
          <cell r="AD75" t="str">
            <v>n/a</v>
          </cell>
          <cell r="AE75" t="str">
            <v>n/a</v>
          </cell>
          <cell r="AF75" t="str">
            <v>n/a</v>
          </cell>
          <cell r="AG75" t="str">
            <v>n/a</v>
          </cell>
          <cell r="AH75" t="str">
            <v>n/a</v>
          </cell>
          <cell r="AI75" t="str">
            <v>n/a</v>
          </cell>
          <cell r="AJ75" t="str">
            <v>n/a</v>
          </cell>
          <cell r="AK75" t="str">
            <v>n/a</v>
          </cell>
          <cell r="AL75" t="str">
            <v>n/a</v>
          </cell>
          <cell r="AM75" t="str">
            <v>n/a</v>
          </cell>
          <cell r="AN75" t="str">
            <v>n/a</v>
          </cell>
          <cell r="AO75" t="str">
            <v>n/a</v>
          </cell>
          <cell r="AP75" t="str">
            <v>n/a</v>
          </cell>
          <cell r="AQ75" t="str">
            <v>n/a</v>
          </cell>
          <cell r="AR75">
            <v>850657.22060000012</v>
          </cell>
        </row>
        <row r="76">
          <cell r="G76" t="str">
            <v>Close Sediment Retention Pond</v>
          </cell>
          <cell r="H76" t="str">
            <v>10027627</v>
          </cell>
          <cell r="I76"/>
          <cell r="J76">
            <v>284920</v>
          </cell>
          <cell r="K76">
            <v>43586</v>
          </cell>
          <cell r="L76"/>
          <cell r="M76">
            <v>2040</v>
          </cell>
          <cell r="N76">
            <v>2040</v>
          </cell>
          <cell r="O76" t="str">
            <v>Y</v>
          </cell>
          <cell r="P76" t="str">
            <v>CCR</v>
          </cell>
          <cell r="Q76"/>
          <cell r="R76">
            <v>2018</v>
          </cell>
          <cell r="S76">
            <v>46778.159999999996</v>
          </cell>
          <cell r="T76">
            <v>0</v>
          </cell>
          <cell r="U76">
            <v>0</v>
          </cell>
          <cell r="V76" t="str">
            <v>n/a</v>
          </cell>
          <cell r="W76" t="str">
            <v>n/a</v>
          </cell>
          <cell r="X76" t="str">
            <v>n/a</v>
          </cell>
          <cell r="Y76" t="str">
            <v>n/a</v>
          </cell>
          <cell r="Z76" t="str">
            <v>n/a</v>
          </cell>
          <cell r="AA76" t="str">
            <v>n/a</v>
          </cell>
          <cell r="AB76" t="str">
            <v>n/a</v>
          </cell>
          <cell r="AC76" t="str">
            <v>n/a</v>
          </cell>
          <cell r="AD76" t="str">
            <v>n/a</v>
          </cell>
          <cell r="AE76" t="str">
            <v>n/a</v>
          </cell>
          <cell r="AF76" t="str">
            <v>n/a</v>
          </cell>
          <cell r="AG76" t="str">
            <v>n/a</v>
          </cell>
          <cell r="AH76" t="str">
            <v>n/a</v>
          </cell>
          <cell r="AI76" t="str">
            <v>n/a</v>
          </cell>
          <cell r="AJ76" t="str">
            <v>n/a</v>
          </cell>
          <cell r="AK76" t="str">
            <v>n/a</v>
          </cell>
          <cell r="AL76" t="str">
            <v>n/a</v>
          </cell>
          <cell r="AM76" t="str">
            <v>n/a</v>
          </cell>
          <cell r="AN76" t="str">
            <v>n/a</v>
          </cell>
          <cell r="AO76" t="str">
            <v>n/a</v>
          </cell>
          <cell r="AP76" t="str">
            <v>n/a</v>
          </cell>
          <cell r="AQ76" t="str">
            <v>n/a</v>
          </cell>
          <cell r="AR76">
            <v>46778.159999999996</v>
          </cell>
        </row>
        <row r="77">
          <cell r="G77" t="str">
            <v>Close North Plant Sediment Retention Pond</v>
          </cell>
          <cell r="H77" t="str">
            <v>10027628</v>
          </cell>
          <cell r="I77"/>
          <cell r="J77">
            <v>284920</v>
          </cell>
          <cell r="K77">
            <v>43586</v>
          </cell>
          <cell r="L77"/>
          <cell r="M77">
            <v>2040</v>
          </cell>
          <cell r="N77">
            <v>2040</v>
          </cell>
          <cell r="O77" t="str">
            <v>Y</v>
          </cell>
          <cell r="P77" t="str">
            <v>CCR</v>
          </cell>
          <cell r="Q77"/>
          <cell r="R77">
            <v>2018</v>
          </cell>
          <cell r="S77">
            <v>2998.6</v>
          </cell>
          <cell r="T77">
            <v>0</v>
          </cell>
          <cell r="U77">
            <v>0</v>
          </cell>
          <cell r="V77" t="str">
            <v>n/a</v>
          </cell>
          <cell r="W77" t="str">
            <v>n/a</v>
          </cell>
          <cell r="X77" t="str">
            <v>n/a</v>
          </cell>
          <cell r="Y77" t="str">
            <v>n/a</v>
          </cell>
          <cell r="Z77" t="str">
            <v>n/a</v>
          </cell>
          <cell r="AA77" t="str">
            <v>n/a</v>
          </cell>
          <cell r="AB77" t="str">
            <v>n/a</v>
          </cell>
          <cell r="AC77" t="str">
            <v>n/a</v>
          </cell>
          <cell r="AD77" t="str">
            <v>n/a</v>
          </cell>
          <cell r="AE77" t="str">
            <v>n/a</v>
          </cell>
          <cell r="AF77" t="str">
            <v>n/a</v>
          </cell>
          <cell r="AG77" t="str">
            <v>n/a</v>
          </cell>
          <cell r="AH77" t="str">
            <v>n/a</v>
          </cell>
          <cell r="AI77" t="str">
            <v>n/a</v>
          </cell>
          <cell r="AJ77" t="str">
            <v>n/a</v>
          </cell>
          <cell r="AK77" t="str">
            <v>n/a</v>
          </cell>
          <cell r="AL77" t="str">
            <v>n/a</v>
          </cell>
          <cell r="AM77" t="str">
            <v>n/a</v>
          </cell>
          <cell r="AN77" t="str">
            <v>n/a</v>
          </cell>
          <cell r="AO77" t="str">
            <v>n/a</v>
          </cell>
          <cell r="AP77" t="str">
            <v>n/a</v>
          </cell>
          <cell r="AQ77" t="str">
            <v>n/a</v>
          </cell>
          <cell r="AR77">
            <v>2998.6</v>
          </cell>
        </row>
        <row r="78">
          <cell r="G78" t="str">
            <v>Design/Close Capture Sys Trtmnt Solids Disp</v>
          </cell>
          <cell r="H78"/>
          <cell r="I78"/>
          <cell r="J78">
            <v>284920</v>
          </cell>
          <cell r="K78">
            <v>43586</v>
          </cell>
          <cell r="L78"/>
          <cell r="M78">
            <v>2056</v>
          </cell>
          <cell r="N78">
            <v>2057</v>
          </cell>
          <cell r="O78" t="str">
            <v>Y</v>
          </cell>
          <cell r="P78" t="str">
            <v>CCR</v>
          </cell>
          <cell r="Q78"/>
          <cell r="R78">
            <v>2018</v>
          </cell>
          <cell r="S78">
            <v>517000</v>
          </cell>
          <cell r="T78">
            <v>0</v>
          </cell>
          <cell r="U78">
            <v>0</v>
          </cell>
          <cell r="V78" t="str">
            <v>n/a</v>
          </cell>
          <cell r="W78" t="str">
            <v>n/a</v>
          </cell>
          <cell r="X78" t="str">
            <v>n/a</v>
          </cell>
          <cell r="Y78" t="str">
            <v>n/a</v>
          </cell>
          <cell r="Z78" t="str">
            <v>n/a</v>
          </cell>
          <cell r="AA78" t="str">
            <v>n/a</v>
          </cell>
          <cell r="AB78" t="str">
            <v>n/a</v>
          </cell>
          <cell r="AC78" t="str">
            <v>n/a</v>
          </cell>
          <cell r="AD78" t="str">
            <v>n/a</v>
          </cell>
          <cell r="AE78" t="str">
            <v>n/a</v>
          </cell>
          <cell r="AF78" t="str">
            <v>n/a</v>
          </cell>
          <cell r="AG78" t="str">
            <v>n/a</v>
          </cell>
          <cell r="AH78" t="str">
            <v>n/a</v>
          </cell>
          <cell r="AI78" t="str">
            <v>n/a</v>
          </cell>
          <cell r="AJ78" t="str">
            <v>n/a</v>
          </cell>
          <cell r="AK78" t="str">
            <v>n/a</v>
          </cell>
          <cell r="AL78" t="str">
            <v>n/a</v>
          </cell>
          <cell r="AM78" t="str">
            <v>n/a</v>
          </cell>
          <cell r="AN78" t="str">
            <v>n/a</v>
          </cell>
          <cell r="AO78" t="str">
            <v>n/a</v>
          </cell>
          <cell r="AP78" t="str">
            <v>n/a</v>
          </cell>
          <cell r="AQ78" t="str">
            <v>n/a</v>
          </cell>
          <cell r="AR78">
            <v>517000</v>
          </cell>
        </row>
        <row r="79">
          <cell r="G79" t="str">
            <v>Close No. Portion EHP A Cell for post-close SW Mgmt</v>
          </cell>
          <cell r="H79"/>
          <cell r="I79"/>
          <cell r="J79">
            <v>284920</v>
          </cell>
          <cell r="K79">
            <v>43586</v>
          </cell>
          <cell r="L79"/>
          <cell r="M79">
            <v>2040</v>
          </cell>
          <cell r="N79">
            <v>2040</v>
          </cell>
          <cell r="O79" t="str">
            <v>Y</v>
          </cell>
          <cell r="P79" t="str">
            <v>CCR</v>
          </cell>
          <cell r="Q79" t="str">
            <v>New Due to CCR Reg</v>
          </cell>
          <cell r="R79">
            <v>2018</v>
          </cell>
          <cell r="S79">
            <v>25850</v>
          </cell>
          <cell r="T79">
            <v>0</v>
          </cell>
          <cell r="U79">
            <v>0</v>
          </cell>
          <cell r="V79" t="str">
            <v>n/a</v>
          </cell>
          <cell r="W79" t="str">
            <v>n/a</v>
          </cell>
          <cell r="X79" t="str">
            <v>n/a</v>
          </cell>
          <cell r="Y79" t="str">
            <v>n/a</v>
          </cell>
          <cell r="Z79" t="str">
            <v>n/a</v>
          </cell>
          <cell r="AA79" t="str">
            <v>n/a</v>
          </cell>
          <cell r="AB79" t="str">
            <v>n/a</v>
          </cell>
          <cell r="AC79" t="str">
            <v>n/a</v>
          </cell>
          <cell r="AD79" t="str">
            <v>n/a</v>
          </cell>
          <cell r="AE79" t="str">
            <v>n/a</v>
          </cell>
          <cell r="AF79" t="str">
            <v>n/a</v>
          </cell>
          <cell r="AG79" t="str">
            <v>n/a</v>
          </cell>
          <cell r="AH79" t="str">
            <v>n/a</v>
          </cell>
          <cell r="AI79" t="str">
            <v>n/a</v>
          </cell>
          <cell r="AJ79" t="str">
            <v>n/a</v>
          </cell>
          <cell r="AK79" t="str">
            <v>n/a</v>
          </cell>
          <cell r="AL79" t="str">
            <v>n/a</v>
          </cell>
          <cell r="AM79" t="str">
            <v>n/a</v>
          </cell>
          <cell r="AN79" t="str">
            <v>n/a</v>
          </cell>
          <cell r="AO79" t="str">
            <v>n/a</v>
          </cell>
          <cell r="AP79" t="str">
            <v>n/a</v>
          </cell>
          <cell r="AQ79" t="str">
            <v>n/a</v>
          </cell>
          <cell r="AR79">
            <v>25850</v>
          </cell>
        </row>
        <row r="196">
          <cell r="G196" t="str">
            <v>Industrial Landfill located on ash landfill</v>
          </cell>
          <cell r="H196" t="str">
            <v>SJIM/2004/D/064; 10014330; 10027045</v>
          </cell>
          <cell r="I196" t="str">
            <v>JIML02</v>
          </cell>
          <cell r="J196">
            <v>284926</v>
          </cell>
          <cell r="K196">
            <v>43312</v>
          </cell>
          <cell r="L196">
            <v>2037</v>
          </cell>
          <cell r="M196">
            <v>2003</v>
          </cell>
          <cell r="N196">
            <v>2037</v>
          </cell>
          <cell r="O196" t="str">
            <v>Y</v>
          </cell>
          <cell r="P196" t="str">
            <v>CCR</v>
          </cell>
          <cell r="Q196" t="str">
            <v>Existing ARO</v>
          </cell>
          <cell r="R196">
            <v>2016</v>
          </cell>
          <cell r="S196">
            <v>979199.99999999988</v>
          </cell>
          <cell r="T196">
            <v>0</v>
          </cell>
          <cell r="U196">
            <v>0</v>
          </cell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>
            <v>979199.99999999988</v>
          </cell>
        </row>
        <row r="197">
          <cell r="G197" t="str">
            <v>Post-Closure for Industrial Landfill</v>
          </cell>
          <cell r="H197"/>
          <cell r="I197" t="str">
            <v>JIML02</v>
          </cell>
          <cell r="J197">
            <v>284926</v>
          </cell>
          <cell r="K197">
            <v>38148</v>
          </cell>
          <cell r="L197" t="str">
            <v>n/a</v>
          </cell>
          <cell r="M197">
            <v>2038</v>
          </cell>
          <cell r="N197">
            <v>2067</v>
          </cell>
          <cell r="O197" t="str">
            <v>Y</v>
          </cell>
          <cell r="P197" t="str">
            <v>CCR</v>
          </cell>
          <cell r="Q197" t="str">
            <v>Existing ARO</v>
          </cell>
          <cell r="R197">
            <v>2015</v>
          </cell>
          <cell r="S197">
            <v>4629615.530666668</v>
          </cell>
          <cell r="T197">
            <v>0</v>
          </cell>
          <cell r="U197">
            <v>0</v>
          </cell>
          <cell r="V197" t="str">
            <v>n/a</v>
          </cell>
          <cell r="W197" t="str">
            <v>n/a</v>
          </cell>
          <cell r="X197" t="str">
            <v>n/a</v>
          </cell>
          <cell r="Y197" t="str">
            <v>n/a</v>
          </cell>
          <cell r="Z197" t="str">
            <v>n/a</v>
          </cell>
          <cell r="AA197" t="str">
            <v>n/a</v>
          </cell>
          <cell r="AB197" t="str">
            <v>n/a</v>
          </cell>
          <cell r="AC197" t="str">
            <v>n/a</v>
          </cell>
          <cell r="AD197" t="str">
            <v>n/a</v>
          </cell>
          <cell r="AE197" t="str">
            <v>n/a</v>
          </cell>
          <cell r="AF197" t="str">
            <v>n/a</v>
          </cell>
          <cell r="AG197" t="str">
            <v>n/a</v>
          </cell>
          <cell r="AH197" t="str">
            <v>n/a</v>
          </cell>
          <cell r="AI197" t="str">
            <v>n/a</v>
          </cell>
          <cell r="AJ197" t="str">
            <v>n/a</v>
          </cell>
          <cell r="AK197" t="str">
            <v>n/a</v>
          </cell>
          <cell r="AL197" t="str">
            <v>n/a</v>
          </cell>
          <cell r="AM197" t="str">
            <v>n/a</v>
          </cell>
          <cell r="AN197" t="str">
            <v>n/a</v>
          </cell>
          <cell r="AO197" t="str">
            <v>n/a</v>
          </cell>
          <cell r="AP197" t="str">
            <v>n/a</v>
          </cell>
          <cell r="AQ197" t="str">
            <v>n/a</v>
          </cell>
          <cell r="AR197">
            <v>4629615.530666668</v>
          </cell>
        </row>
        <row r="198">
          <cell r="G198" t="str">
            <v>Pond Closure - FGD Pond #1</v>
          </cell>
          <cell r="H198" t="str">
            <v>SJIM/2008/L/001</v>
          </cell>
          <cell r="I198" t="str">
            <v>JIMP01</v>
          </cell>
          <cell r="J198">
            <v>284927</v>
          </cell>
          <cell r="K198">
            <v>43008</v>
          </cell>
          <cell r="L198">
            <v>2003</v>
          </cell>
          <cell r="M198">
            <v>2008</v>
          </cell>
          <cell r="N198">
            <v>2017</v>
          </cell>
          <cell r="O198" t="str">
            <v>Y</v>
          </cell>
          <cell r="P198" t="str">
            <v>CCR</v>
          </cell>
          <cell r="Q198" t="str">
            <v>Existing ARO</v>
          </cell>
          <cell r="R198">
            <v>2015</v>
          </cell>
          <cell r="S198">
            <v>0</v>
          </cell>
          <cell r="T198">
            <v>0</v>
          </cell>
          <cell r="U198">
            <v>0</v>
          </cell>
          <cell r="V198" t="str">
            <v>n/a</v>
          </cell>
          <cell r="W198" t="str">
            <v>n/a</v>
          </cell>
          <cell r="X198" t="str">
            <v>n/a</v>
          </cell>
          <cell r="Y198" t="str">
            <v>n/a</v>
          </cell>
          <cell r="Z198" t="str">
            <v>n/a</v>
          </cell>
          <cell r="AA198" t="str">
            <v>n/a</v>
          </cell>
          <cell r="AB198" t="str">
            <v>n/a</v>
          </cell>
          <cell r="AC198" t="str">
            <v>n/a</v>
          </cell>
          <cell r="AD198" t="str">
            <v>n/a</v>
          </cell>
          <cell r="AE198" t="str">
            <v>n/a</v>
          </cell>
          <cell r="AF198" t="str">
            <v>n/a</v>
          </cell>
          <cell r="AG198" t="str">
            <v>n/a</v>
          </cell>
          <cell r="AH198" t="str">
            <v>n/a</v>
          </cell>
          <cell r="AI198" t="str">
            <v>n/a</v>
          </cell>
          <cell r="AJ198" t="str">
            <v>n/a</v>
          </cell>
          <cell r="AK198" t="str">
            <v>n/a</v>
          </cell>
          <cell r="AL198" t="str">
            <v>n/a</v>
          </cell>
          <cell r="AM198" t="str">
            <v>n/a</v>
          </cell>
          <cell r="AN198" t="str">
            <v>n/a</v>
          </cell>
          <cell r="AO198" t="str">
            <v>n/a</v>
          </cell>
          <cell r="AP198" t="str">
            <v>n/a</v>
          </cell>
          <cell r="AQ198" t="str">
            <v>n/a</v>
          </cell>
          <cell r="AR198">
            <v>0</v>
          </cell>
        </row>
        <row r="199">
          <cell r="G199" t="str">
            <v>Landfill Closure  - Development Study (accelerated duplicate with "Ash Landfill")</v>
          </cell>
          <cell r="H199" t="str">
            <v>10014330</v>
          </cell>
          <cell r="I199" t="str">
            <v>JIML01</v>
          </cell>
          <cell r="J199"/>
          <cell r="K199"/>
          <cell r="L199"/>
          <cell r="M199"/>
          <cell r="N199"/>
          <cell r="O199" t="str">
            <v>N</v>
          </cell>
          <cell r="P199" t="str">
            <v>CCR</v>
          </cell>
          <cell r="Q199" t="str">
            <v>Existing ARO</v>
          </cell>
          <cell r="R199"/>
          <cell r="S199">
            <v>0</v>
          </cell>
          <cell r="T199">
            <v>0</v>
          </cell>
          <cell r="U199">
            <v>0</v>
          </cell>
          <cell r="V199" t="str">
            <v>n/a</v>
          </cell>
          <cell r="W199" t="str">
            <v>n/a</v>
          </cell>
          <cell r="X199" t="str">
            <v>n/a</v>
          </cell>
          <cell r="Y199" t="str">
            <v>n/a</v>
          </cell>
          <cell r="Z199" t="str">
            <v>n/a</v>
          </cell>
          <cell r="AA199" t="str">
            <v>n/a</v>
          </cell>
          <cell r="AB199" t="str">
            <v>n/a</v>
          </cell>
          <cell r="AC199" t="str">
            <v>n/a</v>
          </cell>
          <cell r="AD199" t="str">
            <v>n/a</v>
          </cell>
          <cell r="AE199" t="str">
            <v>n/a</v>
          </cell>
          <cell r="AF199" t="str">
            <v>n/a</v>
          </cell>
          <cell r="AG199" t="str">
            <v>n/a</v>
          </cell>
          <cell r="AH199" t="str">
            <v>n/a</v>
          </cell>
          <cell r="AI199" t="str">
            <v>n/a</v>
          </cell>
          <cell r="AJ199" t="str">
            <v>n/a</v>
          </cell>
          <cell r="AK199" t="str">
            <v>n/a</v>
          </cell>
          <cell r="AL199" t="str">
            <v>n/a</v>
          </cell>
          <cell r="AM199" t="str">
            <v>n/a</v>
          </cell>
          <cell r="AN199" t="str">
            <v>n/a</v>
          </cell>
          <cell r="AO199" t="str">
            <v>n/a</v>
          </cell>
          <cell r="AP199" t="str">
            <v>n/a</v>
          </cell>
          <cell r="AQ199" t="str">
            <v>n/a</v>
          </cell>
          <cell r="AR199">
            <v>0</v>
          </cell>
        </row>
        <row r="200">
          <cell r="G200" t="str">
            <v>Landfill Closure - Ash Landfill (accelerated duplicate with "Ash Landfill")</v>
          </cell>
          <cell r="H200" t="str">
            <v>10013735</v>
          </cell>
          <cell r="I200" t="str">
            <v>JIML01</v>
          </cell>
          <cell r="J200"/>
          <cell r="K200"/>
          <cell r="L200"/>
          <cell r="M200"/>
          <cell r="N200"/>
          <cell r="O200" t="str">
            <v>N</v>
          </cell>
          <cell r="P200" t="str">
            <v>CCR</v>
          </cell>
          <cell r="Q200" t="str">
            <v>Existing ARO</v>
          </cell>
          <cell r="R200"/>
          <cell r="S200">
            <v>0</v>
          </cell>
          <cell r="T200">
            <v>0</v>
          </cell>
          <cell r="U200">
            <v>0</v>
          </cell>
          <cell r="V200" t="str">
            <v>n/a</v>
          </cell>
          <cell r="W200" t="str">
            <v>n/a</v>
          </cell>
          <cell r="X200" t="str">
            <v>n/a</v>
          </cell>
          <cell r="Y200" t="str">
            <v>n/a</v>
          </cell>
          <cell r="Z200" t="str">
            <v>n/a</v>
          </cell>
          <cell r="AA200" t="str">
            <v>n/a</v>
          </cell>
          <cell r="AB200" t="str">
            <v>n/a</v>
          </cell>
          <cell r="AC200" t="str">
            <v>n/a</v>
          </cell>
          <cell r="AD200" t="str">
            <v>n/a</v>
          </cell>
          <cell r="AE200" t="str">
            <v>n/a</v>
          </cell>
          <cell r="AF200" t="str">
            <v>n/a</v>
          </cell>
          <cell r="AG200" t="str">
            <v>n/a</v>
          </cell>
          <cell r="AH200" t="str">
            <v>n/a</v>
          </cell>
          <cell r="AI200" t="str">
            <v>n/a</v>
          </cell>
          <cell r="AJ200" t="str">
            <v>n/a</v>
          </cell>
          <cell r="AK200" t="str">
            <v>n/a</v>
          </cell>
          <cell r="AL200" t="str">
            <v>n/a</v>
          </cell>
          <cell r="AM200" t="str">
            <v>n/a</v>
          </cell>
          <cell r="AN200" t="str">
            <v>n/a</v>
          </cell>
          <cell r="AO200" t="str">
            <v>n/a</v>
          </cell>
          <cell r="AP200" t="str">
            <v>n/a</v>
          </cell>
          <cell r="AQ200" t="str">
            <v>n/a</v>
          </cell>
          <cell r="AR200">
            <v>0</v>
          </cell>
        </row>
        <row r="201">
          <cell r="G201" t="str">
            <v>Landfill Ongoing Management - 5-7yr Cell</v>
          </cell>
          <cell r="H201" t="str">
            <v>10013737</v>
          </cell>
          <cell r="I201" t="str">
            <v>JIML01</v>
          </cell>
          <cell r="J201"/>
          <cell r="K201"/>
          <cell r="L201"/>
          <cell r="M201"/>
          <cell r="N201"/>
          <cell r="O201" t="str">
            <v>N</v>
          </cell>
          <cell r="P201" t="str">
            <v>CCR</v>
          </cell>
          <cell r="Q201" t="str">
            <v>New Construction</v>
          </cell>
          <cell r="R201"/>
          <cell r="S201">
            <v>0</v>
          </cell>
          <cell r="T201">
            <v>0</v>
          </cell>
          <cell r="U201">
            <v>0</v>
          </cell>
          <cell r="V201" t="str">
            <v>n/a</v>
          </cell>
          <cell r="W201" t="str">
            <v>n/a</v>
          </cell>
          <cell r="X201" t="str">
            <v>n/a</v>
          </cell>
          <cell r="Y201" t="str">
            <v>n/a</v>
          </cell>
          <cell r="Z201" t="str">
            <v>n/a</v>
          </cell>
          <cell r="AA201" t="str">
            <v>n/a</v>
          </cell>
          <cell r="AB201" t="str">
            <v>n/a</v>
          </cell>
          <cell r="AC201" t="str">
            <v>n/a</v>
          </cell>
          <cell r="AD201" t="str">
            <v>n/a</v>
          </cell>
          <cell r="AE201" t="str">
            <v>n/a</v>
          </cell>
          <cell r="AF201" t="str">
            <v>n/a</v>
          </cell>
          <cell r="AG201" t="str">
            <v>n/a</v>
          </cell>
          <cell r="AH201" t="str">
            <v>n/a</v>
          </cell>
          <cell r="AI201" t="str">
            <v>n/a</v>
          </cell>
          <cell r="AJ201" t="str">
            <v>n/a</v>
          </cell>
          <cell r="AK201" t="str">
            <v>n/a</v>
          </cell>
          <cell r="AL201" t="str">
            <v>n/a</v>
          </cell>
          <cell r="AM201" t="str">
            <v>n/a</v>
          </cell>
          <cell r="AN201" t="str">
            <v>n/a</v>
          </cell>
          <cell r="AO201" t="str">
            <v>n/a</v>
          </cell>
          <cell r="AP201" t="str">
            <v>n/a</v>
          </cell>
          <cell r="AQ201" t="str">
            <v>n/a</v>
          </cell>
          <cell r="AR201">
            <v>0</v>
          </cell>
        </row>
        <row r="202">
          <cell r="G202" t="str">
            <v>Post-Closure - FGD Pond #1</v>
          </cell>
          <cell r="H202" t="str">
            <v>10027613</v>
          </cell>
          <cell r="I202" t="str">
            <v>JIMP01</v>
          </cell>
          <cell r="J202">
            <v>284927</v>
          </cell>
          <cell r="K202">
            <v>43312</v>
          </cell>
          <cell r="L202" t="str">
            <v>n/a</v>
          </cell>
          <cell r="M202">
            <v>2019</v>
          </cell>
          <cell r="N202">
            <v>2048</v>
          </cell>
          <cell r="O202" t="str">
            <v>Y</v>
          </cell>
          <cell r="P202" t="str">
            <v>CCR</v>
          </cell>
          <cell r="Q202" t="str">
            <v>New Construction</v>
          </cell>
          <cell r="R202">
            <v>2018</v>
          </cell>
          <cell r="S202">
            <v>2258260.0533333332</v>
          </cell>
          <cell r="T202">
            <v>0</v>
          </cell>
          <cell r="U202">
            <v>0</v>
          </cell>
          <cell r="V202" t="str">
            <v>n/a</v>
          </cell>
          <cell r="W202" t="str">
            <v>n/a</v>
          </cell>
          <cell r="X202" t="str">
            <v>n/a</v>
          </cell>
          <cell r="Y202" t="str">
            <v>n/a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  <cell r="AG202" t="str">
            <v>n/a</v>
          </cell>
          <cell r="AH202" t="str">
            <v>n/a</v>
          </cell>
          <cell r="AI202" t="str">
            <v>n/a</v>
          </cell>
          <cell r="AJ202" t="str">
            <v>n/a</v>
          </cell>
          <cell r="AK202" t="str">
            <v>n/a</v>
          </cell>
          <cell r="AL202" t="str">
            <v>n/a</v>
          </cell>
          <cell r="AM202" t="str">
            <v>n/a</v>
          </cell>
          <cell r="AN202" t="str">
            <v>n/a</v>
          </cell>
          <cell r="AO202" t="str">
            <v>n/a</v>
          </cell>
          <cell r="AP202" t="str">
            <v>n/a</v>
          </cell>
          <cell r="AQ202" t="str">
            <v>n/a</v>
          </cell>
          <cell r="AR202">
            <v>2258260.0533333332</v>
          </cell>
        </row>
        <row r="203">
          <cell r="G203" t="str">
            <v>Landfill Closure - 5-7yr Cell</v>
          </cell>
          <cell r="H203" t="str">
            <v>10013738</v>
          </cell>
          <cell r="I203" t="str">
            <v>JIML01</v>
          </cell>
          <cell r="J203"/>
          <cell r="K203"/>
          <cell r="L203"/>
          <cell r="M203"/>
          <cell r="N203"/>
          <cell r="O203" t="str">
            <v>N</v>
          </cell>
          <cell r="P203" t="str">
            <v>CCR</v>
          </cell>
          <cell r="Q203" t="str">
            <v>Planned ARO</v>
          </cell>
          <cell r="R203"/>
          <cell r="S203">
            <v>0</v>
          </cell>
          <cell r="T203">
            <v>0</v>
          </cell>
          <cell r="U203">
            <v>0</v>
          </cell>
          <cell r="V203" t="str">
            <v>n/a</v>
          </cell>
          <cell r="W203" t="str">
            <v>n/a</v>
          </cell>
          <cell r="X203" t="str">
            <v>n/a</v>
          </cell>
          <cell r="Y203" t="str">
            <v>n/a</v>
          </cell>
          <cell r="Z203" t="str">
            <v>n/a</v>
          </cell>
          <cell r="AA203" t="str">
            <v>n/a</v>
          </cell>
          <cell r="AB203" t="str">
            <v>n/a</v>
          </cell>
          <cell r="AC203" t="str">
            <v>n/a</v>
          </cell>
          <cell r="AD203" t="str">
            <v>n/a</v>
          </cell>
          <cell r="AE203" t="str">
            <v>n/a</v>
          </cell>
          <cell r="AF203" t="str">
            <v>n/a</v>
          </cell>
          <cell r="AG203" t="str">
            <v>n/a</v>
          </cell>
          <cell r="AH203" t="str">
            <v>n/a</v>
          </cell>
          <cell r="AI203" t="str">
            <v>n/a</v>
          </cell>
          <cell r="AJ203" t="str">
            <v>n/a</v>
          </cell>
          <cell r="AK203" t="str">
            <v>n/a</v>
          </cell>
          <cell r="AL203" t="str">
            <v>n/a</v>
          </cell>
          <cell r="AM203" t="str">
            <v>n/a</v>
          </cell>
          <cell r="AN203" t="str">
            <v>n/a</v>
          </cell>
          <cell r="AO203" t="str">
            <v>n/a</v>
          </cell>
          <cell r="AP203" t="str">
            <v>n/a</v>
          </cell>
          <cell r="AQ203" t="str">
            <v>n/a</v>
          </cell>
          <cell r="AR203">
            <v>0</v>
          </cell>
        </row>
        <row r="204">
          <cell r="G204" t="str">
            <v>Ash Landfill</v>
          </cell>
          <cell r="H204"/>
          <cell r="I204" t="str">
            <v>JIML01</v>
          </cell>
          <cell r="J204"/>
          <cell r="K204"/>
          <cell r="L204"/>
          <cell r="M204"/>
          <cell r="N204"/>
          <cell r="O204" t="str">
            <v>N</v>
          </cell>
          <cell r="P204" t="str">
            <v>CCR</v>
          </cell>
          <cell r="Q204" t="str">
            <v>Existing but likely to be deleted</v>
          </cell>
          <cell r="R204"/>
          <cell r="S204">
            <v>0</v>
          </cell>
          <cell r="T204">
            <v>0</v>
          </cell>
          <cell r="U204">
            <v>0</v>
          </cell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>
            <v>0</v>
          </cell>
        </row>
        <row r="205">
          <cell r="G205" t="str">
            <v>Pond Closure - FGD Pond #2</v>
          </cell>
          <cell r="H205" t="str">
            <v>10013729; 10013734</v>
          </cell>
          <cell r="I205" t="str">
            <v>JIMP02</v>
          </cell>
          <cell r="J205">
            <v>284928</v>
          </cell>
          <cell r="K205">
            <v>43636</v>
          </cell>
          <cell r="L205">
            <v>2022</v>
          </cell>
          <cell r="M205">
            <v>2018</v>
          </cell>
          <cell r="N205">
            <v>2027</v>
          </cell>
          <cell r="O205" t="str">
            <v>Y</v>
          </cell>
          <cell r="P205" t="str">
            <v>CCR</v>
          </cell>
          <cell r="Q205" t="str">
            <v>Planned ARO</v>
          </cell>
          <cell r="R205">
            <v>2018</v>
          </cell>
          <cell r="S205">
            <v>21661964.666666664</v>
          </cell>
          <cell r="T205">
            <v>0</v>
          </cell>
          <cell r="U205">
            <v>0</v>
          </cell>
          <cell r="V205" t="str">
            <v>n/a</v>
          </cell>
          <cell r="W205" t="str">
            <v>n/a</v>
          </cell>
          <cell r="X205" t="str">
            <v>n/a</v>
          </cell>
          <cell r="Y205" t="str">
            <v>n/a</v>
          </cell>
          <cell r="Z205" t="str">
            <v>n/a</v>
          </cell>
          <cell r="AA205" t="str">
            <v>n/a</v>
          </cell>
          <cell r="AB205" t="str">
            <v>n/a</v>
          </cell>
          <cell r="AC205" t="str">
            <v>n/a</v>
          </cell>
          <cell r="AD205" t="str">
            <v>n/a</v>
          </cell>
          <cell r="AE205" t="str">
            <v>n/a</v>
          </cell>
          <cell r="AF205" t="str">
            <v>n/a</v>
          </cell>
          <cell r="AG205" t="str">
            <v>n/a</v>
          </cell>
          <cell r="AH205" t="str">
            <v>n/a</v>
          </cell>
          <cell r="AI205" t="str">
            <v>n/a</v>
          </cell>
          <cell r="AJ205" t="str">
            <v>n/a</v>
          </cell>
          <cell r="AK205" t="str">
            <v>n/a</v>
          </cell>
          <cell r="AL205" t="str">
            <v>n/a</v>
          </cell>
          <cell r="AM205" t="str">
            <v>n/a</v>
          </cell>
          <cell r="AN205" t="str">
            <v>n/a</v>
          </cell>
          <cell r="AO205" t="str">
            <v>n/a</v>
          </cell>
          <cell r="AP205" t="str">
            <v>n/a</v>
          </cell>
          <cell r="AQ205" t="str">
            <v>n/a</v>
          </cell>
          <cell r="AR205">
            <v>21661964.666666664</v>
          </cell>
        </row>
        <row r="206">
          <cell r="G206" t="str">
            <v>Post-Closure for FGD Pond #2</v>
          </cell>
          <cell r="H206" t="str">
            <v>10027045</v>
          </cell>
          <cell r="I206" t="str">
            <v>JIMP02</v>
          </cell>
          <cell r="J206">
            <v>284928</v>
          </cell>
          <cell r="K206">
            <v>43312</v>
          </cell>
          <cell r="L206" t="str">
            <v>n/a</v>
          </cell>
          <cell r="M206">
            <v>2027</v>
          </cell>
          <cell r="N206">
            <v>2056</v>
          </cell>
          <cell r="O206" t="str">
            <v>Y</v>
          </cell>
          <cell r="P206" t="str">
            <v>CCR</v>
          </cell>
          <cell r="Q206" t="str">
            <v>Planned ARO</v>
          </cell>
          <cell r="R206">
            <v>2018</v>
          </cell>
          <cell r="S206">
            <v>1714471.1253333341</v>
          </cell>
          <cell r="T206">
            <v>0</v>
          </cell>
          <cell r="U206">
            <v>0</v>
          </cell>
          <cell r="V206" t="str">
            <v>n/a</v>
          </cell>
          <cell r="W206" t="str">
            <v>n/a</v>
          </cell>
          <cell r="X206" t="str">
            <v>n/a</v>
          </cell>
          <cell r="Y206" t="str">
            <v>n/a</v>
          </cell>
          <cell r="Z206" t="str">
            <v>n/a</v>
          </cell>
          <cell r="AA206" t="str">
            <v>n/a</v>
          </cell>
          <cell r="AB206" t="str">
            <v>n/a</v>
          </cell>
          <cell r="AC206" t="str">
            <v>n/a</v>
          </cell>
          <cell r="AD206" t="str">
            <v>n/a</v>
          </cell>
          <cell r="AE206" t="str">
            <v>n/a</v>
          </cell>
          <cell r="AF206" t="str">
            <v>n/a</v>
          </cell>
          <cell r="AG206" t="str">
            <v>n/a</v>
          </cell>
          <cell r="AH206" t="str">
            <v>n/a</v>
          </cell>
          <cell r="AI206" t="str">
            <v>n/a</v>
          </cell>
          <cell r="AJ206" t="str">
            <v>n/a</v>
          </cell>
          <cell r="AK206" t="str">
            <v>n/a</v>
          </cell>
          <cell r="AL206" t="str">
            <v>n/a</v>
          </cell>
          <cell r="AM206" t="str">
            <v>n/a</v>
          </cell>
          <cell r="AN206" t="str">
            <v>n/a</v>
          </cell>
          <cell r="AO206" t="str">
            <v>n/a</v>
          </cell>
          <cell r="AP206" t="str">
            <v>n/a</v>
          </cell>
          <cell r="AQ206" t="str">
            <v>n/a</v>
          </cell>
          <cell r="AR206">
            <v>1714471.1253333341</v>
          </cell>
        </row>
        <row r="207">
          <cell r="G207" t="str">
            <v>Pond Construction - Phase 2, FGD Pond 2A -  Slurry Wall</v>
          </cell>
          <cell r="H207" t="str">
            <v>10013736</v>
          </cell>
          <cell r="I207" t="str">
            <v>JIMP02</v>
          </cell>
          <cell r="J207"/>
          <cell r="K207"/>
          <cell r="L207"/>
          <cell r="M207"/>
          <cell r="N207"/>
          <cell r="O207" t="str">
            <v>N</v>
          </cell>
          <cell r="P207" t="str">
            <v>CCR</v>
          </cell>
          <cell r="Q207" t="str">
            <v>New Construction</v>
          </cell>
          <cell r="R207"/>
          <cell r="S207">
            <v>0</v>
          </cell>
          <cell r="T207">
            <v>0</v>
          </cell>
          <cell r="U207">
            <v>0</v>
          </cell>
          <cell r="V207" t="str">
            <v>n/a</v>
          </cell>
          <cell r="W207" t="str">
            <v>n/a</v>
          </cell>
          <cell r="X207" t="str">
            <v>n/a</v>
          </cell>
          <cell r="Y207" t="str">
            <v>n/a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G207" t="str">
            <v>n/a</v>
          </cell>
          <cell r="AH207" t="str">
            <v>n/a</v>
          </cell>
          <cell r="AI207" t="str">
            <v>n/a</v>
          </cell>
          <cell r="AJ207" t="str">
            <v>n/a</v>
          </cell>
          <cell r="AK207" t="str">
            <v>n/a</v>
          </cell>
          <cell r="AL207" t="str">
            <v>n/a</v>
          </cell>
          <cell r="AM207" t="str">
            <v>n/a</v>
          </cell>
          <cell r="AN207" t="str">
            <v>n/a</v>
          </cell>
          <cell r="AO207" t="str">
            <v>n/a</v>
          </cell>
          <cell r="AP207" t="str">
            <v>n/a</v>
          </cell>
          <cell r="AQ207" t="str">
            <v>n/a</v>
          </cell>
          <cell r="AR207">
            <v>0</v>
          </cell>
        </row>
        <row r="208">
          <cell r="G208" t="str">
            <v>Pond Construction - Phase 3, FGD Pond 2A - Pond Construction</v>
          </cell>
          <cell r="H208" t="str">
            <v>10013777</v>
          </cell>
          <cell r="I208" t="str">
            <v>JIMP02</v>
          </cell>
          <cell r="J208"/>
          <cell r="K208"/>
          <cell r="L208"/>
          <cell r="M208"/>
          <cell r="N208"/>
          <cell r="O208" t="str">
            <v>N</v>
          </cell>
          <cell r="P208" t="str">
            <v>CCR</v>
          </cell>
          <cell r="Q208" t="str">
            <v>New Construction</v>
          </cell>
          <cell r="R208"/>
          <cell r="S208">
            <v>0</v>
          </cell>
          <cell r="T208">
            <v>0</v>
          </cell>
          <cell r="U208">
            <v>0</v>
          </cell>
          <cell r="V208" t="str">
            <v>n/a</v>
          </cell>
          <cell r="W208" t="str">
            <v>n/a</v>
          </cell>
          <cell r="X208" t="str">
            <v>n/a</v>
          </cell>
          <cell r="Y208" t="str">
            <v>n/a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G208" t="str">
            <v>n/a</v>
          </cell>
          <cell r="AH208" t="str">
            <v>n/a</v>
          </cell>
          <cell r="AI208" t="str">
            <v>n/a</v>
          </cell>
          <cell r="AJ208" t="str">
            <v>n/a</v>
          </cell>
          <cell r="AK208" t="str">
            <v>n/a</v>
          </cell>
          <cell r="AL208" t="str">
            <v>n/a</v>
          </cell>
          <cell r="AM208" t="str">
            <v>n/a</v>
          </cell>
          <cell r="AN208" t="str">
            <v>n/a</v>
          </cell>
          <cell r="AO208" t="str">
            <v>n/a</v>
          </cell>
          <cell r="AP208" t="str">
            <v>n/a</v>
          </cell>
          <cell r="AQ208" t="str">
            <v>n/a</v>
          </cell>
          <cell r="AR208">
            <v>0</v>
          </cell>
        </row>
        <row r="209">
          <cell r="G209" t="str">
            <v>01 Pond</v>
          </cell>
          <cell r="H209" t="str">
            <v>SJIM/2015/C/077</v>
          </cell>
          <cell r="I209" t="str">
            <v>JIMP10</v>
          </cell>
          <cell r="J209"/>
          <cell r="K209">
            <v>42348</v>
          </cell>
          <cell r="L209">
            <v>2015</v>
          </cell>
          <cell r="M209">
            <v>2015</v>
          </cell>
          <cell r="N209">
            <v>2015</v>
          </cell>
          <cell r="O209" t="str">
            <v>Complete</v>
          </cell>
          <cell r="P209" t="str">
            <v>CCR</v>
          </cell>
          <cell r="Q209" t="str">
            <v>New Due to CCR Reg</v>
          </cell>
          <cell r="R209">
            <v>2015</v>
          </cell>
          <cell r="S209">
            <v>0</v>
          </cell>
          <cell r="T209">
            <v>0</v>
          </cell>
          <cell r="U209">
            <v>0</v>
          </cell>
          <cell r="V209" t="str">
            <v>n/a</v>
          </cell>
          <cell r="W209" t="str">
            <v>n/a</v>
          </cell>
          <cell r="X209" t="str">
            <v>n/a</v>
          </cell>
          <cell r="Y209" t="str">
            <v>n/a</v>
          </cell>
          <cell r="Z209" t="str">
            <v>n/a</v>
          </cell>
          <cell r="AA209" t="str">
            <v>n/a</v>
          </cell>
          <cell r="AB209" t="str">
            <v>n/a</v>
          </cell>
          <cell r="AC209" t="str">
            <v>n/a</v>
          </cell>
          <cell r="AD209" t="str">
            <v>n/a</v>
          </cell>
          <cell r="AE209" t="str">
            <v>n/a</v>
          </cell>
          <cell r="AF209" t="str">
            <v>n/a</v>
          </cell>
          <cell r="AG209" t="str">
            <v>n/a</v>
          </cell>
          <cell r="AH209" t="str">
            <v>n/a</v>
          </cell>
          <cell r="AI209" t="str">
            <v>n/a</v>
          </cell>
          <cell r="AJ209" t="str">
            <v>n/a</v>
          </cell>
          <cell r="AK209" t="str">
            <v>n/a</v>
          </cell>
          <cell r="AL209" t="str">
            <v>n/a</v>
          </cell>
          <cell r="AM209" t="str">
            <v>n/a</v>
          </cell>
          <cell r="AN209" t="str">
            <v>n/a</v>
          </cell>
          <cell r="AO209" t="str">
            <v>n/a</v>
          </cell>
          <cell r="AP209" t="str">
            <v>n/a</v>
          </cell>
          <cell r="AQ209" t="str">
            <v>n/a</v>
          </cell>
          <cell r="AR209">
            <v>0</v>
          </cell>
        </row>
        <row r="210">
          <cell r="G210" t="str">
            <v>91 Pond</v>
          </cell>
          <cell r="H210" t="str">
            <v>SJIM/2015/C/077</v>
          </cell>
          <cell r="I210" t="str">
            <v>JIMP09</v>
          </cell>
          <cell r="J210"/>
          <cell r="K210">
            <v>42348</v>
          </cell>
          <cell r="L210">
            <v>2015</v>
          </cell>
          <cell r="M210">
            <v>2015</v>
          </cell>
          <cell r="N210">
            <v>2015</v>
          </cell>
          <cell r="O210" t="str">
            <v>Complete</v>
          </cell>
          <cell r="P210" t="str">
            <v>CCR</v>
          </cell>
          <cell r="Q210" t="str">
            <v>New Due to CCR Reg</v>
          </cell>
          <cell r="R210">
            <v>2015</v>
          </cell>
          <cell r="S210">
            <v>0</v>
          </cell>
          <cell r="T210">
            <v>0</v>
          </cell>
          <cell r="U210">
            <v>0</v>
          </cell>
          <cell r="V210" t="str">
            <v>n/a</v>
          </cell>
          <cell r="W210" t="str">
            <v>n/a</v>
          </cell>
          <cell r="X210" t="str">
            <v>n/a</v>
          </cell>
          <cell r="Y210" t="str">
            <v>n/a</v>
          </cell>
          <cell r="Z210" t="str">
            <v>n/a</v>
          </cell>
          <cell r="AA210" t="str">
            <v>n/a</v>
          </cell>
          <cell r="AB210" t="str">
            <v>n/a</v>
          </cell>
          <cell r="AC210" t="str">
            <v>n/a</v>
          </cell>
          <cell r="AD210" t="str">
            <v>n/a</v>
          </cell>
          <cell r="AE210" t="str">
            <v>n/a</v>
          </cell>
          <cell r="AF210" t="str">
            <v>n/a</v>
          </cell>
          <cell r="AG210" t="str">
            <v>n/a</v>
          </cell>
          <cell r="AH210" t="str">
            <v>n/a</v>
          </cell>
          <cell r="AI210" t="str">
            <v>n/a</v>
          </cell>
          <cell r="AJ210" t="str">
            <v>n/a</v>
          </cell>
          <cell r="AK210" t="str">
            <v>n/a</v>
          </cell>
          <cell r="AL210" t="str">
            <v>n/a</v>
          </cell>
          <cell r="AM210" t="str">
            <v>n/a</v>
          </cell>
          <cell r="AN210" t="str">
            <v>n/a</v>
          </cell>
          <cell r="AO210" t="str">
            <v>n/a</v>
          </cell>
          <cell r="AP210" t="str">
            <v>n/a</v>
          </cell>
          <cell r="AQ210" t="str">
            <v>n/a</v>
          </cell>
          <cell r="AR210">
            <v>0</v>
          </cell>
        </row>
        <row r="211">
          <cell r="G211" t="str">
            <v>Evaporation Pond</v>
          </cell>
          <cell r="H211"/>
          <cell r="I211" t="str">
            <v>JIMP03</v>
          </cell>
          <cell r="J211">
            <v>284929</v>
          </cell>
          <cell r="K211">
            <v>37693</v>
          </cell>
          <cell r="L211">
            <v>2037</v>
          </cell>
          <cell r="M211">
            <v>2037</v>
          </cell>
          <cell r="N211">
            <v>2039</v>
          </cell>
          <cell r="O211" t="str">
            <v>Y</v>
          </cell>
          <cell r="P211" t="str">
            <v>Other</v>
          </cell>
          <cell r="Q211" t="str">
            <v>Existing ARO</v>
          </cell>
          <cell r="R211">
            <v>2002</v>
          </cell>
          <cell r="S211">
            <v>733312</v>
          </cell>
          <cell r="T211">
            <v>0</v>
          </cell>
          <cell r="U211">
            <v>0</v>
          </cell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>
            <v>733312</v>
          </cell>
        </row>
        <row r="212">
          <cell r="G212" t="str">
            <v>Pond Construction - FGD Decanting Pond #3 construction</v>
          </cell>
          <cell r="H212" t="str">
            <v>10013732</v>
          </cell>
          <cell r="I212" t="str">
            <v>JIMP02</v>
          </cell>
          <cell r="J212"/>
          <cell r="K212"/>
          <cell r="L212"/>
          <cell r="M212"/>
          <cell r="N212"/>
          <cell r="O212" t="str">
            <v>N</v>
          </cell>
          <cell r="P212" t="str">
            <v>CCR</v>
          </cell>
          <cell r="Q212" t="str">
            <v>New Construction</v>
          </cell>
          <cell r="R212"/>
          <cell r="S212">
            <v>0</v>
          </cell>
          <cell r="T212">
            <v>0</v>
          </cell>
          <cell r="U212">
            <v>0</v>
          </cell>
          <cell r="V212" t="str">
            <v>n/a</v>
          </cell>
          <cell r="W212" t="str">
            <v>n/a</v>
          </cell>
          <cell r="X212" t="str">
            <v>n/a</v>
          </cell>
          <cell r="Y212" t="str">
            <v>n/a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n/a</v>
          </cell>
          <cell r="AD212" t="str">
            <v>n/a</v>
          </cell>
          <cell r="AE212" t="str">
            <v>n/a</v>
          </cell>
          <cell r="AF212" t="str">
            <v>n/a</v>
          </cell>
          <cell r="AG212" t="str">
            <v>n/a</v>
          </cell>
          <cell r="AH212" t="str">
            <v>n/a</v>
          </cell>
          <cell r="AI212" t="str">
            <v>n/a</v>
          </cell>
          <cell r="AJ212" t="str">
            <v>n/a</v>
          </cell>
          <cell r="AK212" t="str">
            <v>n/a</v>
          </cell>
          <cell r="AL212" t="str">
            <v>n/a</v>
          </cell>
          <cell r="AM212" t="str">
            <v>n/a</v>
          </cell>
          <cell r="AN212" t="str">
            <v>n/a</v>
          </cell>
          <cell r="AO212" t="str">
            <v>n/a</v>
          </cell>
          <cell r="AP212" t="str">
            <v>n/a</v>
          </cell>
          <cell r="AQ212" t="str">
            <v>n/a</v>
          </cell>
          <cell r="AR212">
            <v>0</v>
          </cell>
        </row>
        <row r="213">
          <cell r="G213" t="str">
            <v>Pond Ongoing Management - 5-7yr Cell</v>
          </cell>
          <cell r="H213" t="str">
            <v>10013733</v>
          </cell>
          <cell r="I213" t="str">
            <v>JIMP02</v>
          </cell>
          <cell r="J213"/>
          <cell r="K213"/>
          <cell r="L213"/>
          <cell r="M213"/>
          <cell r="N213"/>
          <cell r="O213" t="str">
            <v>N</v>
          </cell>
          <cell r="P213" t="str">
            <v>CCR</v>
          </cell>
          <cell r="Q213" t="str">
            <v>New Construction</v>
          </cell>
          <cell r="R213"/>
          <cell r="S213">
            <v>0</v>
          </cell>
          <cell r="T213">
            <v>0</v>
          </cell>
          <cell r="U213">
            <v>0</v>
          </cell>
          <cell r="V213" t="str">
            <v>n/a</v>
          </cell>
          <cell r="W213" t="str">
            <v>n/a</v>
          </cell>
          <cell r="X213" t="str">
            <v>n/a</v>
          </cell>
          <cell r="Y213" t="str">
            <v>n/a</v>
          </cell>
          <cell r="Z213" t="str">
            <v>n/a</v>
          </cell>
          <cell r="AA213" t="str">
            <v>n/a</v>
          </cell>
          <cell r="AB213" t="str">
            <v>n/a</v>
          </cell>
          <cell r="AC213" t="str">
            <v>n/a</v>
          </cell>
          <cell r="AD213" t="str">
            <v>n/a</v>
          </cell>
          <cell r="AE213" t="str">
            <v>n/a</v>
          </cell>
          <cell r="AF213" t="str">
            <v>n/a</v>
          </cell>
          <cell r="AG213" t="str">
            <v>n/a</v>
          </cell>
          <cell r="AH213" t="str">
            <v>n/a</v>
          </cell>
          <cell r="AI213" t="str">
            <v>n/a</v>
          </cell>
          <cell r="AJ213" t="str">
            <v>n/a</v>
          </cell>
          <cell r="AK213" t="str">
            <v>n/a</v>
          </cell>
          <cell r="AL213" t="str">
            <v>n/a</v>
          </cell>
          <cell r="AM213" t="str">
            <v>n/a</v>
          </cell>
          <cell r="AN213" t="str">
            <v>n/a</v>
          </cell>
          <cell r="AO213" t="str">
            <v>n/a</v>
          </cell>
          <cell r="AP213" t="str">
            <v>n/a</v>
          </cell>
          <cell r="AQ213" t="str">
            <v>n/a</v>
          </cell>
          <cell r="AR213">
            <v>0</v>
          </cell>
        </row>
        <row r="214">
          <cell r="G214" t="str">
            <v>Pond Closure - 5-7yr Cell</v>
          </cell>
          <cell r="H214" t="str">
            <v>10013734</v>
          </cell>
          <cell r="I214" t="str">
            <v>JIMP02</v>
          </cell>
          <cell r="J214"/>
          <cell r="K214"/>
          <cell r="L214"/>
          <cell r="M214"/>
          <cell r="N214"/>
          <cell r="O214" t="str">
            <v>N</v>
          </cell>
          <cell r="P214" t="str">
            <v>CCR</v>
          </cell>
          <cell r="Q214" t="str">
            <v>Planned ARO</v>
          </cell>
          <cell r="R214"/>
          <cell r="S214">
            <v>0</v>
          </cell>
          <cell r="T214">
            <v>0</v>
          </cell>
          <cell r="U214">
            <v>0</v>
          </cell>
          <cell r="V214" t="str">
            <v>n/a</v>
          </cell>
          <cell r="W214" t="str">
            <v>n/a</v>
          </cell>
          <cell r="X214" t="str">
            <v>n/a</v>
          </cell>
          <cell r="Y214" t="str">
            <v>n/a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G214" t="str">
            <v>n/a</v>
          </cell>
          <cell r="AH214" t="str">
            <v>n/a</v>
          </cell>
          <cell r="AI214" t="str">
            <v>n/a</v>
          </cell>
          <cell r="AJ214" t="str">
            <v>n/a</v>
          </cell>
          <cell r="AK214" t="str">
            <v>n/a</v>
          </cell>
          <cell r="AL214" t="str">
            <v>n/a</v>
          </cell>
          <cell r="AM214" t="str">
            <v>n/a</v>
          </cell>
          <cell r="AN214" t="str">
            <v>n/a</v>
          </cell>
          <cell r="AO214" t="str">
            <v>n/a</v>
          </cell>
          <cell r="AP214" t="str">
            <v>n/a</v>
          </cell>
          <cell r="AQ214" t="str">
            <v>n/a</v>
          </cell>
          <cell r="AR214">
            <v>0</v>
          </cell>
        </row>
        <row r="215">
          <cell r="G215" t="str">
            <v>Surge Pond</v>
          </cell>
          <cell r="H215"/>
          <cell r="I215" t="str">
            <v>JIMP04</v>
          </cell>
          <cell r="J215">
            <v>284930</v>
          </cell>
          <cell r="K215">
            <v>37705</v>
          </cell>
          <cell r="L215">
            <v>2037</v>
          </cell>
          <cell r="M215">
            <v>2037</v>
          </cell>
          <cell r="N215">
            <v>2039</v>
          </cell>
          <cell r="O215" t="str">
            <v>Y</v>
          </cell>
          <cell r="P215" t="str">
            <v>Other</v>
          </cell>
          <cell r="Q215" t="str">
            <v>Existing ARO</v>
          </cell>
          <cell r="R215">
            <v>2002</v>
          </cell>
          <cell r="S215">
            <v>507733.33333333331</v>
          </cell>
          <cell r="T215">
            <v>0</v>
          </cell>
          <cell r="U215">
            <v>0</v>
          </cell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>
            <v>507733.33333333331</v>
          </cell>
        </row>
        <row r="216">
          <cell r="G216" t="str">
            <v>Irrigation Pivot</v>
          </cell>
          <cell r="H216"/>
          <cell r="I216" t="str">
            <v>JIMP08</v>
          </cell>
          <cell r="J216">
            <v>284929</v>
          </cell>
          <cell r="K216">
            <v>39330</v>
          </cell>
          <cell r="L216">
            <v>2037</v>
          </cell>
          <cell r="M216">
            <v>2037</v>
          </cell>
          <cell r="N216">
            <v>2037</v>
          </cell>
          <cell r="O216" t="str">
            <v>Y</v>
          </cell>
          <cell r="P216" t="str">
            <v>Other</v>
          </cell>
          <cell r="Q216" t="str">
            <v>Existing ARO</v>
          </cell>
          <cell r="R216">
            <v>2007</v>
          </cell>
          <cell r="S216">
            <v>544000</v>
          </cell>
          <cell r="T216">
            <v>0</v>
          </cell>
          <cell r="U216">
            <v>0</v>
          </cell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>
            <v>544000</v>
          </cell>
        </row>
        <row r="217">
          <cell r="G217" t="str">
            <v>01 Effluent Pond</v>
          </cell>
          <cell r="H217"/>
          <cell r="I217" t="str">
            <v>JIMP05</v>
          </cell>
          <cell r="J217"/>
          <cell r="K217"/>
          <cell r="L217"/>
          <cell r="M217"/>
          <cell r="N217"/>
          <cell r="O217" t="str">
            <v>N</v>
          </cell>
          <cell r="P217" t="str">
            <v>CCR</v>
          </cell>
          <cell r="Q217" t="str">
            <v>New Due to CCR Reg</v>
          </cell>
          <cell r="R217"/>
          <cell r="S217">
            <v>0</v>
          </cell>
          <cell r="T217">
            <v>0</v>
          </cell>
          <cell r="U217">
            <v>0</v>
          </cell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>
            <v>0</v>
          </cell>
        </row>
        <row r="218">
          <cell r="G218" t="str">
            <v>91 Effluent Pond</v>
          </cell>
          <cell r="H218"/>
          <cell r="I218" t="str">
            <v>JIMP06</v>
          </cell>
          <cell r="J218"/>
          <cell r="K218"/>
          <cell r="L218"/>
          <cell r="M218"/>
          <cell r="N218"/>
          <cell r="O218" t="str">
            <v>N</v>
          </cell>
          <cell r="P218" t="str">
            <v>CCR</v>
          </cell>
          <cell r="Q218" t="str">
            <v>New Due to CCR Reg</v>
          </cell>
          <cell r="R218"/>
          <cell r="S218">
            <v>0</v>
          </cell>
          <cell r="T218">
            <v>0</v>
          </cell>
          <cell r="U218">
            <v>0</v>
          </cell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>
            <v>0</v>
          </cell>
        </row>
        <row r="219">
          <cell r="G219" t="str">
            <v>Rail Storage Yard</v>
          </cell>
          <cell r="H219"/>
          <cell r="I219" t="str">
            <v>JIMM02</v>
          </cell>
          <cell r="J219"/>
          <cell r="K219">
            <v>43413</v>
          </cell>
          <cell r="L219">
            <v>2037</v>
          </cell>
          <cell r="M219">
            <v>2038</v>
          </cell>
          <cell r="N219">
            <v>2038</v>
          </cell>
          <cell r="O219" t="str">
            <v>Y</v>
          </cell>
          <cell r="P219" t="str">
            <v>Other</v>
          </cell>
          <cell r="Q219" t="str">
            <v>TBD</v>
          </cell>
          <cell r="R219">
            <v>2018</v>
          </cell>
          <cell r="S219">
            <v>372422.40000000002</v>
          </cell>
          <cell r="T219">
            <v>0</v>
          </cell>
          <cell r="U219">
            <v>0</v>
          </cell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>
            <v>372422.40000000002</v>
          </cell>
        </row>
        <row r="220">
          <cell r="G220" t="str">
            <v>Water Supply Pipeline</v>
          </cell>
          <cell r="H220"/>
          <cell r="I220" t="str">
            <v>JIMM01</v>
          </cell>
          <cell r="J220">
            <v>284931</v>
          </cell>
          <cell r="K220">
            <v>37692</v>
          </cell>
          <cell r="L220">
            <v>2038</v>
          </cell>
          <cell r="M220">
            <v>2038</v>
          </cell>
          <cell r="N220">
            <v>2039</v>
          </cell>
          <cell r="O220" t="str">
            <v>Y</v>
          </cell>
          <cell r="P220" t="str">
            <v>Other</v>
          </cell>
          <cell r="Q220" t="str">
            <v>Existing ARO</v>
          </cell>
          <cell r="R220">
            <v>2002</v>
          </cell>
          <cell r="S220">
            <v>9513333.3333333321</v>
          </cell>
          <cell r="T220">
            <v>0</v>
          </cell>
          <cell r="U220">
            <v>0</v>
          </cell>
          <cell r="V220" t="str">
            <v>n/a</v>
          </cell>
          <cell r="W220" t="str">
            <v>n/a</v>
          </cell>
          <cell r="X220" t="str">
            <v>n/a</v>
          </cell>
          <cell r="Y220" t="str">
            <v>n/a</v>
          </cell>
          <cell r="Z220" t="str">
            <v>n/a</v>
          </cell>
          <cell r="AA220" t="str">
            <v>n/a</v>
          </cell>
          <cell r="AB220" t="str">
            <v>n/a</v>
          </cell>
          <cell r="AC220" t="str">
            <v>n/a</v>
          </cell>
          <cell r="AD220" t="str">
            <v>n/a</v>
          </cell>
          <cell r="AE220" t="str">
            <v>n/a</v>
          </cell>
          <cell r="AF220" t="str">
            <v>n/a</v>
          </cell>
          <cell r="AG220" t="str">
            <v>n/a</v>
          </cell>
          <cell r="AH220" t="str">
            <v>n/a</v>
          </cell>
          <cell r="AI220" t="str">
            <v>n/a</v>
          </cell>
          <cell r="AJ220" t="str">
            <v>n/a</v>
          </cell>
          <cell r="AK220" t="str">
            <v>n/a</v>
          </cell>
          <cell r="AL220" t="str">
            <v>n/a</v>
          </cell>
          <cell r="AM220" t="str">
            <v>n/a</v>
          </cell>
          <cell r="AN220" t="str">
            <v>n/a</v>
          </cell>
          <cell r="AO220" t="str">
            <v>n/a</v>
          </cell>
          <cell r="AP220" t="str">
            <v>n/a</v>
          </cell>
          <cell r="AQ220" t="str">
            <v>n/a</v>
          </cell>
          <cell r="AR220">
            <v>9513333.3333333321</v>
          </cell>
        </row>
        <row r="221">
          <cell r="G221" t="str">
            <v>Asbestos - Jim Bridger</v>
          </cell>
          <cell r="H221"/>
          <cell r="I221" t="str">
            <v>JIMA01</v>
          </cell>
          <cell r="J221">
            <v>284946</v>
          </cell>
          <cell r="K221"/>
          <cell r="L221"/>
          <cell r="M221"/>
          <cell r="N221"/>
          <cell r="O221" t="str">
            <v>Y</v>
          </cell>
          <cell r="P221" t="str">
            <v>Other</v>
          </cell>
          <cell r="Q221" t="str">
            <v>Existing ARO</v>
          </cell>
          <cell r="R221">
            <v>2004</v>
          </cell>
          <cell r="S221">
            <v>5058365.884800001</v>
          </cell>
          <cell r="T221">
            <v>0</v>
          </cell>
          <cell r="U221">
            <v>0</v>
          </cell>
          <cell r="V221" t="str">
            <v>n/a</v>
          </cell>
          <cell r="W221" t="str">
            <v>n/a</v>
          </cell>
          <cell r="X221" t="str">
            <v>n/a</v>
          </cell>
          <cell r="Y221" t="str">
            <v>n/a</v>
          </cell>
          <cell r="Z221" t="str">
            <v>n/a</v>
          </cell>
          <cell r="AA221" t="str">
            <v>n/a</v>
          </cell>
          <cell r="AB221" t="str">
            <v>n/a</v>
          </cell>
          <cell r="AC221" t="str">
            <v>n/a</v>
          </cell>
          <cell r="AD221" t="str">
            <v>n/a</v>
          </cell>
          <cell r="AE221" t="str">
            <v>n/a</v>
          </cell>
          <cell r="AF221" t="str">
            <v>n/a</v>
          </cell>
          <cell r="AG221" t="str">
            <v>n/a</v>
          </cell>
          <cell r="AH221" t="str">
            <v>n/a</v>
          </cell>
          <cell r="AI221" t="str">
            <v>n/a</v>
          </cell>
          <cell r="AJ221" t="str">
            <v>n/a</v>
          </cell>
          <cell r="AK221" t="str">
            <v>n/a</v>
          </cell>
          <cell r="AL221" t="str">
            <v>n/a</v>
          </cell>
          <cell r="AM221" t="str">
            <v>n/a</v>
          </cell>
          <cell r="AN221" t="str">
            <v>n/a</v>
          </cell>
          <cell r="AO221" t="str">
            <v>n/a</v>
          </cell>
          <cell r="AP221" t="str">
            <v>n/a</v>
          </cell>
          <cell r="AQ221" t="str">
            <v>n/a</v>
          </cell>
          <cell r="AR221">
            <v>5058365.884800001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d to Corp Acctg"/>
      <sheetName val="Cap Surchg and JO Cutback rates"/>
      <sheetName val="Base Estimates"/>
      <sheetName val="Notes &amp; Dropdowns"/>
      <sheetName val="10 year plan detail"/>
    </sheetNames>
    <sheetDataSet>
      <sheetData sheetId="0" refreshError="1">
        <row r="1"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 t="str">
            <v>Christopher Anderson/Jeff Tucker SAP Budget Data</v>
          </cell>
          <cell r="V1"/>
          <cell r="W1"/>
          <cell r="X1"/>
          <cell r="Y1"/>
          <cell r="Z1"/>
          <cell r="AA1"/>
          <cell r="AB1"/>
          <cell r="AC1"/>
          <cell r="AD1"/>
          <cell r="AE1"/>
          <cell r="AF1"/>
          <cell r="AG1"/>
          <cell r="AH1"/>
          <cell r="AI1"/>
          <cell r="AJ1"/>
          <cell r="AK1"/>
          <cell r="AL1"/>
          <cell r="AM1"/>
          <cell r="AN1"/>
          <cell r="AO1"/>
          <cell r="AP1"/>
          <cell r="AQ1"/>
          <cell r="AR1" t="str">
            <v>Corp ARO Model (Ipson)</v>
          </cell>
        </row>
        <row r="2"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  <cell r="AM2"/>
          <cell r="AN2"/>
          <cell r="AO2"/>
          <cell r="AP2"/>
          <cell r="AQ2"/>
          <cell r="AR2"/>
        </row>
        <row r="3">
          <cell r="G3" t="str">
            <v>Description</v>
          </cell>
          <cell r="H3" t="str">
            <v>APR/WBS</v>
          </cell>
          <cell r="I3" t="str">
            <v>Unit ID</v>
          </cell>
          <cell r="J3" t="str">
            <v>SAP Acct</v>
          </cell>
          <cell r="K3" t="str">
            <v>Last Updated</v>
          </cell>
          <cell r="L3" t="str">
            <v>Year Retired</v>
          </cell>
          <cell r="M3" t="str">
            <v>Removal Beg. Year</v>
          </cell>
          <cell r="N3" t="str">
            <v>Removal End. Year</v>
          </cell>
          <cell r="O3" t="str">
            <v>Include for Corp?</v>
          </cell>
          <cell r="P3" t="str">
            <v>CCR/ ELG/ OSM/ Other</v>
          </cell>
          <cell r="Q3" t="str">
            <v>ExistingARO/Planned ARO/New Construction/New Due to CCR Reg/NA</v>
          </cell>
          <cell r="R3" t="str">
            <v>Year of Estimate</v>
          </cell>
          <cell r="S3" t="str">
            <v>Prior Quarter Estimates</v>
          </cell>
          <cell r="T3" t="str">
            <v>Change from Prior Qtr</v>
          </cell>
          <cell r="U3" t="str">
            <v>SAP Total</v>
          </cell>
          <cell r="V3" t="str">
            <v>SAP Prior Years</v>
          </cell>
          <cell r="W3" t="str">
            <v>SAP 2015</v>
          </cell>
          <cell r="X3" t="str">
            <v>SAP 2016</v>
          </cell>
          <cell r="Y3" t="str">
            <v>SAP 2017</v>
          </cell>
          <cell r="Z3" t="str">
            <v>SAP 2018</v>
          </cell>
          <cell r="AA3" t="str">
            <v>SAP 2019</v>
          </cell>
          <cell r="AB3" t="str">
            <v>SAP 2020</v>
          </cell>
          <cell r="AC3" t="str">
            <v>SAP 2021</v>
          </cell>
          <cell r="AD3" t="str">
            <v>SAP 2022</v>
          </cell>
          <cell r="AE3" t="str">
            <v>SAP 2023</v>
          </cell>
          <cell r="AF3" t="str">
            <v>SAP 2024</v>
          </cell>
          <cell r="AG3" t="str">
            <v>SAP 2025</v>
          </cell>
          <cell r="AH3" t="str">
            <v>SAP 2026</v>
          </cell>
          <cell r="AI3" t="str">
            <v>SAP 2027</v>
          </cell>
          <cell r="AJ3" t="str">
            <v>SAP 2028</v>
          </cell>
          <cell r="AK3" t="str">
            <v>SAP 2029</v>
          </cell>
          <cell r="AL3" t="str">
            <v>SAP 2030</v>
          </cell>
          <cell r="AM3" t="str">
            <v>SAP 2031</v>
          </cell>
          <cell r="AN3" t="str">
            <v>SAP 2032</v>
          </cell>
          <cell r="AO3" t="str">
            <v>SAP 2033</v>
          </cell>
          <cell r="AP3" t="str">
            <v>SAP 2034</v>
          </cell>
          <cell r="AQ3" t="str">
            <v>SAP 2035</v>
          </cell>
          <cell r="AR3" t="str">
            <v>Corp Total</v>
          </cell>
        </row>
        <row r="4">
          <cell r="G4" t="str">
            <v>Brine Surge Pond</v>
          </cell>
          <cell r="H4"/>
          <cell r="I4" t="str">
            <v>BLUP01</v>
          </cell>
          <cell r="J4"/>
          <cell r="K4"/>
          <cell r="L4"/>
          <cell r="M4"/>
          <cell r="N4"/>
          <cell r="O4" t="str">
            <v>N</v>
          </cell>
          <cell r="P4" t="str">
            <v>Other</v>
          </cell>
          <cell r="Q4" t="str">
            <v>NA</v>
          </cell>
          <cell r="R4"/>
          <cell r="S4">
            <v>0</v>
          </cell>
          <cell r="T4">
            <v>0</v>
          </cell>
          <cell r="U4">
            <v>0</v>
          </cell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>
            <v>0</v>
          </cell>
        </row>
        <row r="5">
          <cell r="G5" t="str">
            <v>Idle Pond</v>
          </cell>
          <cell r="H5"/>
          <cell r="I5" t="str">
            <v>BLUP02</v>
          </cell>
          <cell r="J5"/>
          <cell r="K5"/>
          <cell r="L5"/>
          <cell r="M5"/>
          <cell r="N5"/>
          <cell r="O5" t="str">
            <v>N</v>
          </cell>
          <cell r="P5" t="str">
            <v>Other</v>
          </cell>
          <cell r="Q5" t="str">
            <v>NA</v>
          </cell>
          <cell r="R5"/>
          <cell r="S5">
            <v>0</v>
          </cell>
          <cell r="T5">
            <v>0</v>
          </cell>
          <cell r="U5">
            <v>0</v>
          </cell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>
            <v>0</v>
          </cell>
        </row>
        <row r="6">
          <cell r="G6" t="str">
            <v>West Lake Pond</v>
          </cell>
          <cell r="H6"/>
          <cell r="I6" t="str">
            <v>BLUP03</v>
          </cell>
          <cell r="J6"/>
          <cell r="K6"/>
          <cell r="L6"/>
          <cell r="M6"/>
          <cell r="N6"/>
          <cell r="O6" t="str">
            <v>N</v>
          </cell>
          <cell r="P6" t="str">
            <v>Other</v>
          </cell>
          <cell r="Q6" t="str">
            <v>NA</v>
          </cell>
          <cell r="R6"/>
          <cell r="S6">
            <v>0</v>
          </cell>
          <cell r="T6">
            <v>0</v>
          </cell>
          <cell r="U6">
            <v>0</v>
          </cell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>
            <v>0</v>
          </cell>
        </row>
        <row r="7">
          <cell r="G7" t="str">
            <v>North Dispersal Pond</v>
          </cell>
          <cell r="H7"/>
          <cell r="I7" t="str">
            <v>BLUP04</v>
          </cell>
          <cell r="J7"/>
          <cell r="K7"/>
          <cell r="L7"/>
          <cell r="M7"/>
          <cell r="N7"/>
          <cell r="O7" t="str">
            <v>N</v>
          </cell>
          <cell r="P7" t="str">
            <v>Other</v>
          </cell>
          <cell r="Q7" t="str">
            <v>NA</v>
          </cell>
          <cell r="R7"/>
          <cell r="S7">
            <v>0</v>
          </cell>
          <cell r="T7">
            <v>0</v>
          </cell>
          <cell r="U7">
            <v>0</v>
          </cell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>
            <v>0</v>
          </cell>
        </row>
        <row r="8">
          <cell r="G8" t="str">
            <v>South Dispersal Pond</v>
          </cell>
          <cell r="H8"/>
          <cell r="I8" t="str">
            <v>BLUP05</v>
          </cell>
          <cell r="J8"/>
          <cell r="K8"/>
          <cell r="L8"/>
          <cell r="M8"/>
          <cell r="N8"/>
          <cell r="O8" t="str">
            <v>N</v>
          </cell>
          <cell r="P8" t="str">
            <v>Other</v>
          </cell>
          <cell r="Q8" t="str">
            <v>NA</v>
          </cell>
          <cell r="R8"/>
          <cell r="S8">
            <v>0</v>
          </cell>
          <cell r="T8">
            <v>0</v>
          </cell>
          <cell r="U8">
            <v>0</v>
          </cell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>
            <v>0</v>
          </cell>
        </row>
        <row r="9">
          <cell r="G9" t="str">
            <v>Negro Mag Pond</v>
          </cell>
          <cell r="H9"/>
          <cell r="I9" t="str">
            <v>BLUP06</v>
          </cell>
          <cell r="J9"/>
          <cell r="K9"/>
          <cell r="L9"/>
          <cell r="M9"/>
          <cell r="N9"/>
          <cell r="O9" t="str">
            <v>N</v>
          </cell>
          <cell r="P9" t="str">
            <v>Other</v>
          </cell>
          <cell r="Q9" t="str">
            <v>NA</v>
          </cell>
          <cell r="R9"/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>
            <v>0</v>
          </cell>
        </row>
        <row r="10">
          <cell r="G10" t="str">
            <v>West Hills Pond</v>
          </cell>
          <cell r="H10"/>
          <cell r="I10" t="str">
            <v>BLUP07</v>
          </cell>
          <cell r="J10"/>
          <cell r="K10"/>
          <cell r="L10"/>
          <cell r="M10"/>
          <cell r="N10"/>
          <cell r="O10" t="str">
            <v>N</v>
          </cell>
          <cell r="P10" t="str">
            <v>Other</v>
          </cell>
          <cell r="Q10" t="str">
            <v>NA</v>
          </cell>
          <cell r="R10"/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>
            <v>0</v>
          </cell>
        </row>
        <row r="11">
          <cell r="G11" t="str">
            <v>Cow Pond</v>
          </cell>
          <cell r="H11"/>
          <cell r="I11" t="str">
            <v>BLUP08</v>
          </cell>
          <cell r="J11"/>
          <cell r="K11"/>
          <cell r="L11"/>
          <cell r="M11"/>
          <cell r="N11"/>
          <cell r="O11" t="str">
            <v>N</v>
          </cell>
          <cell r="P11" t="str">
            <v>Other</v>
          </cell>
          <cell r="Q11" t="str">
            <v>NA</v>
          </cell>
          <cell r="R11"/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>
            <v>0</v>
          </cell>
        </row>
        <row r="12">
          <cell r="G12" t="str">
            <v>12-35 Injection Well Pond</v>
          </cell>
          <cell r="H12"/>
          <cell r="I12" t="str">
            <v>BLUP09</v>
          </cell>
          <cell r="J12"/>
          <cell r="K12"/>
          <cell r="L12"/>
          <cell r="M12"/>
          <cell r="N12"/>
          <cell r="O12" t="str">
            <v>N</v>
          </cell>
          <cell r="P12" t="str">
            <v>Other</v>
          </cell>
          <cell r="Q12" t="str">
            <v>NA</v>
          </cell>
          <cell r="R12"/>
          <cell r="S12">
            <v>0</v>
          </cell>
          <cell r="T12">
            <v>0</v>
          </cell>
          <cell r="U12">
            <v>0</v>
          </cell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>
            <v>0</v>
          </cell>
        </row>
        <row r="13">
          <cell r="G13" t="str">
            <v>82-33 Disposal Pond</v>
          </cell>
          <cell r="H13"/>
          <cell r="I13" t="str">
            <v>BLUP10</v>
          </cell>
          <cell r="J13"/>
          <cell r="K13"/>
          <cell r="L13"/>
          <cell r="M13"/>
          <cell r="N13"/>
          <cell r="O13" t="str">
            <v>N</v>
          </cell>
          <cell r="P13" t="str">
            <v>Other</v>
          </cell>
          <cell r="Q13" t="str">
            <v>NA</v>
          </cell>
          <cell r="R13"/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>
            <v>0</v>
          </cell>
        </row>
        <row r="14">
          <cell r="G14" t="str">
            <v>14-2 Disposal Pond</v>
          </cell>
          <cell r="H14"/>
          <cell r="I14" t="str">
            <v>BLUP11</v>
          </cell>
          <cell r="J14"/>
          <cell r="K14"/>
          <cell r="L14"/>
          <cell r="M14"/>
          <cell r="N14"/>
          <cell r="O14" t="str">
            <v>N</v>
          </cell>
          <cell r="P14" t="str">
            <v>Other</v>
          </cell>
          <cell r="Q14" t="str">
            <v>NA</v>
          </cell>
          <cell r="R14"/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>
            <v>0</v>
          </cell>
        </row>
        <row r="15">
          <cell r="G15" t="str">
            <v>Plant Site</v>
          </cell>
          <cell r="H15"/>
          <cell r="I15" t="str">
            <v>BLUM01</v>
          </cell>
          <cell r="J15">
            <v>284919</v>
          </cell>
          <cell r="K15">
            <v>39994</v>
          </cell>
          <cell r="L15">
            <v>2037</v>
          </cell>
          <cell r="M15">
            <v>2037</v>
          </cell>
          <cell r="N15">
            <v>2038</v>
          </cell>
          <cell r="O15" t="str">
            <v>Y</v>
          </cell>
          <cell r="P15" t="str">
            <v>Other</v>
          </cell>
          <cell r="Q15" t="str">
            <v>Existing ARO</v>
          </cell>
          <cell r="R15">
            <v>2002</v>
          </cell>
          <cell r="S15">
            <v>3233725</v>
          </cell>
          <cell r="T15">
            <v>0</v>
          </cell>
          <cell r="U15">
            <v>0</v>
          </cell>
          <cell r="V15" t="str">
            <v>n/a</v>
          </cell>
          <cell r="W15" t="str">
            <v>n/a</v>
          </cell>
          <cell r="X15" t="str">
            <v>n/a</v>
          </cell>
          <cell r="Y15" t="str">
            <v>n/a</v>
          </cell>
          <cell r="Z15" t="str">
            <v>n/a</v>
          </cell>
          <cell r="AA15" t="str">
            <v>n/a</v>
          </cell>
          <cell r="AB15" t="str">
            <v>n/a</v>
          </cell>
          <cell r="AC15" t="str">
            <v>n/a</v>
          </cell>
          <cell r="AD15" t="str">
            <v>n/a</v>
          </cell>
          <cell r="AE15" t="str">
            <v>n/a</v>
          </cell>
          <cell r="AF15" t="str">
            <v>n/a</v>
          </cell>
          <cell r="AG15" t="str">
            <v>n/a</v>
          </cell>
          <cell r="AH15" t="str">
            <v>n/a</v>
          </cell>
          <cell r="AI15" t="str">
            <v>n/a</v>
          </cell>
          <cell r="AJ15" t="str">
            <v>n/a</v>
          </cell>
          <cell r="AK15" t="str">
            <v>n/a</v>
          </cell>
          <cell r="AL15" t="str">
            <v>n/a</v>
          </cell>
          <cell r="AM15" t="str">
            <v>n/a</v>
          </cell>
          <cell r="AN15" t="str">
            <v>n/a</v>
          </cell>
          <cell r="AO15" t="str">
            <v>n/a</v>
          </cell>
          <cell r="AP15" t="str">
            <v>n/a</v>
          </cell>
          <cell r="AQ15" t="str">
            <v>n/a</v>
          </cell>
          <cell r="AR15">
            <v>3233725</v>
          </cell>
        </row>
        <row r="16">
          <cell r="G16" t="str">
            <v>Steam Fields - IGC</v>
          </cell>
          <cell r="H16"/>
          <cell r="I16" t="str">
            <v>BLUM02</v>
          </cell>
          <cell r="J16">
            <v>284919</v>
          </cell>
          <cell r="K16">
            <v>41897</v>
          </cell>
          <cell r="L16">
            <v>2037</v>
          </cell>
          <cell r="M16">
            <v>2037</v>
          </cell>
          <cell r="N16">
            <v>2038</v>
          </cell>
          <cell r="O16" t="str">
            <v>Y</v>
          </cell>
          <cell r="P16" t="str">
            <v>Other</v>
          </cell>
          <cell r="Q16" t="str">
            <v>Existing ARO</v>
          </cell>
          <cell r="R16">
            <v>2013</v>
          </cell>
          <cell r="S16">
            <v>2138000</v>
          </cell>
          <cell r="T16">
            <v>0</v>
          </cell>
          <cell r="U16">
            <v>0</v>
          </cell>
          <cell r="V16" t="str">
            <v>n/a</v>
          </cell>
          <cell r="W16" t="str">
            <v>n/a</v>
          </cell>
          <cell r="X16" t="str">
            <v>n/a</v>
          </cell>
          <cell r="Y16" t="str">
            <v>n/a</v>
          </cell>
          <cell r="Z16" t="str">
            <v>n/a</v>
          </cell>
          <cell r="AA16" t="str">
            <v>n/a</v>
          </cell>
          <cell r="AB16" t="str">
            <v>n/a</v>
          </cell>
          <cell r="AC16" t="str">
            <v>n/a</v>
          </cell>
          <cell r="AD16" t="str">
            <v>n/a</v>
          </cell>
          <cell r="AE16" t="str">
            <v>n/a</v>
          </cell>
          <cell r="AF16" t="str">
            <v>n/a</v>
          </cell>
          <cell r="AG16" t="str">
            <v>n/a</v>
          </cell>
          <cell r="AH16" t="str">
            <v>n/a</v>
          </cell>
          <cell r="AI16" t="str">
            <v>n/a</v>
          </cell>
          <cell r="AJ16" t="str">
            <v>n/a</v>
          </cell>
          <cell r="AK16" t="str">
            <v>n/a</v>
          </cell>
          <cell r="AL16" t="str">
            <v>n/a</v>
          </cell>
          <cell r="AM16" t="str">
            <v>n/a</v>
          </cell>
          <cell r="AN16" t="str">
            <v>n/a</v>
          </cell>
          <cell r="AO16" t="str">
            <v>n/a</v>
          </cell>
          <cell r="AP16" t="str">
            <v>n/a</v>
          </cell>
          <cell r="AQ16" t="str">
            <v>n/a</v>
          </cell>
          <cell r="AR16">
            <v>2138000</v>
          </cell>
        </row>
        <row r="17">
          <cell r="G17" t="str">
            <v>Bottoming cycle - site restoration</v>
          </cell>
          <cell r="H17"/>
          <cell r="I17" t="str">
            <v>BLUM03</v>
          </cell>
          <cell r="J17">
            <v>284919</v>
          </cell>
          <cell r="K17">
            <v>39071</v>
          </cell>
          <cell r="L17">
            <v>2037</v>
          </cell>
          <cell r="M17">
            <v>2037</v>
          </cell>
          <cell r="N17">
            <v>2037</v>
          </cell>
          <cell r="O17" t="str">
            <v>Y</v>
          </cell>
          <cell r="P17" t="str">
            <v>Other</v>
          </cell>
          <cell r="Q17" t="str">
            <v>Existing ARO</v>
          </cell>
          <cell r="R17">
            <v>2006</v>
          </cell>
          <cell r="S17">
            <v>1207970</v>
          </cell>
          <cell r="T17">
            <v>0</v>
          </cell>
          <cell r="U17">
            <v>0</v>
          </cell>
          <cell r="V17" t="str">
            <v>n/a</v>
          </cell>
          <cell r="W17" t="str">
            <v>n/a</v>
          </cell>
          <cell r="X17" t="str">
            <v>n/a</v>
          </cell>
          <cell r="Y17" t="str">
            <v>n/a</v>
          </cell>
          <cell r="Z17" t="str">
            <v>n/a</v>
          </cell>
          <cell r="AA17" t="str">
            <v>n/a</v>
          </cell>
          <cell r="AB17" t="str">
            <v>n/a</v>
          </cell>
          <cell r="AC17" t="str">
            <v>n/a</v>
          </cell>
          <cell r="AD17" t="str">
            <v>n/a</v>
          </cell>
          <cell r="AE17" t="str">
            <v>n/a</v>
          </cell>
          <cell r="AF17" t="str">
            <v>n/a</v>
          </cell>
          <cell r="AG17" t="str">
            <v>n/a</v>
          </cell>
          <cell r="AH17" t="str">
            <v>n/a</v>
          </cell>
          <cell r="AI17" t="str">
            <v>n/a</v>
          </cell>
          <cell r="AJ17" t="str">
            <v>n/a</v>
          </cell>
          <cell r="AK17" t="str">
            <v>n/a</v>
          </cell>
          <cell r="AL17" t="str">
            <v>n/a</v>
          </cell>
          <cell r="AM17" t="str">
            <v>n/a</v>
          </cell>
          <cell r="AN17" t="str">
            <v>n/a</v>
          </cell>
          <cell r="AO17" t="str">
            <v>n/a</v>
          </cell>
          <cell r="AP17" t="str">
            <v>n/a</v>
          </cell>
          <cell r="AQ17" t="str">
            <v>n/a</v>
          </cell>
          <cell r="AR17">
            <v>1207970</v>
          </cell>
        </row>
        <row r="18">
          <cell r="G18" t="str">
            <v>Bottoming cycle - piping</v>
          </cell>
          <cell r="H18"/>
          <cell r="I18" t="str">
            <v>BLUM04</v>
          </cell>
          <cell r="J18">
            <v>284919</v>
          </cell>
          <cell r="K18">
            <v>39071</v>
          </cell>
          <cell r="L18">
            <v>2037</v>
          </cell>
          <cell r="M18">
            <v>2037</v>
          </cell>
          <cell r="N18">
            <v>2037</v>
          </cell>
          <cell r="O18" t="str">
            <v>Y</v>
          </cell>
          <cell r="P18" t="str">
            <v>Other</v>
          </cell>
          <cell r="Q18" t="str">
            <v>Existing ARO</v>
          </cell>
          <cell r="R18">
            <v>2006</v>
          </cell>
          <cell r="S18">
            <v>502430</v>
          </cell>
          <cell r="T18">
            <v>0</v>
          </cell>
          <cell r="U18">
            <v>0</v>
          </cell>
          <cell r="V18" t="str">
            <v>n/a</v>
          </cell>
          <cell r="W18" t="str">
            <v>n/a</v>
          </cell>
          <cell r="X18" t="str">
            <v>n/a</v>
          </cell>
          <cell r="Y18" t="str">
            <v>n/a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G18" t="str">
            <v>n/a</v>
          </cell>
          <cell r="AH18" t="str">
            <v>n/a</v>
          </cell>
          <cell r="AI18" t="str">
            <v>n/a</v>
          </cell>
          <cell r="AJ18" t="str">
            <v>n/a</v>
          </cell>
          <cell r="AK18" t="str">
            <v>n/a</v>
          </cell>
          <cell r="AL18" t="str">
            <v>n/a</v>
          </cell>
          <cell r="AM18" t="str">
            <v>n/a</v>
          </cell>
          <cell r="AN18" t="str">
            <v>n/a</v>
          </cell>
          <cell r="AO18" t="str">
            <v>n/a</v>
          </cell>
          <cell r="AP18" t="str">
            <v>n/a</v>
          </cell>
          <cell r="AQ18" t="str">
            <v>n/a</v>
          </cell>
          <cell r="AR18">
            <v>502430</v>
          </cell>
        </row>
        <row r="19">
          <cell r="G19" t="str">
            <v>Landfill Closure - Development Study</v>
          </cell>
          <cell r="H19" t="str">
            <v>SCAR/2011/L/001</v>
          </cell>
          <cell r="I19" t="str">
            <v>CARL01</v>
          </cell>
          <cell r="J19"/>
          <cell r="K19"/>
          <cell r="L19"/>
          <cell r="M19"/>
          <cell r="N19"/>
          <cell r="O19" t="str">
            <v>N</v>
          </cell>
          <cell r="P19" t="str">
            <v>CCR</v>
          </cell>
          <cell r="Q19" t="str">
            <v>New Due to CCR Reg</v>
          </cell>
          <cell r="R19"/>
          <cell r="S19">
            <v>0</v>
          </cell>
          <cell r="T19">
            <v>0</v>
          </cell>
          <cell r="U19">
            <v>0</v>
          </cell>
          <cell r="V19" t="str">
            <v>n/a</v>
          </cell>
          <cell r="W19" t="str">
            <v>n/a</v>
          </cell>
          <cell r="X19" t="str">
            <v>n/a</v>
          </cell>
          <cell r="Y19" t="str">
            <v>n/a</v>
          </cell>
          <cell r="Z19" t="str">
            <v>n/a</v>
          </cell>
          <cell r="AA19" t="str">
            <v>n/a</v>
          </cell>
          <cell r="AB19" t="str">
            <v>n/a</v>
          </cell>
          <cell r="AC19" t="str">
            <v>n/a</v>
          </cell>
          <cell r="AD19" t="str">
            <v>n/a</v>
          </cell>
          <cell r="AE19" t="str">
            <v>n/a</v>
          </cell>
          <cell r="AF19" t="str">
            <v>n/a</v>
          </cell>
          <cell r="AG19" t="str">
            <v>n/a</v>
          </cell>
          <cell r="AH19" t="str">
            <v>n/a</v>
          </cell>
          <cell r="AI19" t="str">
            <v>n/a</v>
          </cell>
          <cell r="AJ19" t="str">
            <v>n/a</v>
          </cell>
          <cell r="AK19" t="str">
            <v>n/a</v>
          </cell>
          <cell r="AL19" t="str">
            <v>n/a</v>
          </cell>
          <cell r="AM19" t="str">
            <v>n/a</v>
          </cell>
          <cell r="AN19" t="str">
            <v>n/a</v>
          </cell>
          <cell r="AO19" t="str">
            <v>n/a</v>
          </cell>
          <cell r="AP19" t="str">
            <v>n/a</v>
          </cell>
          <cell r="AQ19" t="str">
            <v>n/a</v>
          </cell>
          <cell r="AR19">
            <v>0</v>
          </cell>
        </row>
        <row r="20">
          <cell r="G20" t="str">
            <v>Landfill Closure - Ash Landfill</v>
          </cell>
          <cell r="H20" t="str">
            <v>10013702</v>
          </cell>
          <cell r="I20" t="str">
            <v>CARL01</v>
          </cell>
          <cell r="J20"/>
          <cell r="K20"/>
          <cell r="L20"/>
          <cell r="M20"/>
          <cell r="N20"/>
          <cell r="O20" t="str">
            <v>N</v>
          </cell>
          <cell r="P20" t="str">
            <v>CCR</v>
          </cell>
          <cell r="Q20" t="str">
            <v>New Due to CCR Reg</v>
          </cell>
          <cell r="R20"/>
          <cell r="S20">
            <v>0</v>
          </cell>
          <cell r="T20">
            <v>0</v>
          </cell>
          <cell r="U20">
            <v>0</v>
          </cell>
          <cell r="V20" t="str">
            <v>n/a</v>
          </cell>
          <cell r="W20" t="str">
            <v>n/a</v>
          </cell>
          <cell r="X20" t="str">
            <v>n/a</v>
          </cell>
          <cell r="Y20" t="str">
            <v>n/a</v>
          </cell>
          <cell r="Z20" t="str">
            <v>n/a</v>
          </cell>
          <cell r="AA20" t="str">
            <v>n/a</v>
          </cell>
          <cell r="AB20" t="str">
            <v>n/a</v>
          </cell>
          <cell r="AC20" t="str">
            <v>n/a</v>
          </cell>
          <cell r="AD20" t="str">
            <v>n/a</v>
          </cell>
          <cell r="AE20" t="str">
            <v>n/a</v>
          </cell>
          <cell r="AF20" t="str">
            <v>n/a</v>
          </cell>
          <cell r="AG20" t="str">
            <v>n/a</v>
          </cell>
          <cell r="AH20" t="str">
            <v>n/a</v>
          </cell>
          <cell r="AI20" t="str">
            <v>n/a</v>
          </cell>
          <cell r="AJ20" t="str">
            <v>n/a</v>
          </cell>
          <cell r="AK20" t="str">
            <v>n/a</v>
          </cell>
          <cell r="AL20" t="str">
            <v>n/a</v>
          </cell>
          <cell r="AM20" t="str">
            <v>n/a</v>
          </cell>
          <cell r="AN20" t="str">
            <v>n/a</v>
          </cell>
          <cell r="AO20" t="str">
            <v>n/a</v>
          </cell>
          <cell r="AP20" t="str">
            <v>n/a</v>
          </cell>
          <cell r="AQ20" t="str">
            <v>n/a</v>
          </cell>
          <cell r="AR20">
            <v>0</v>
          </cell>
        </row>
        <row r="21">
          <cell r="G21" t="str">
            <v>Raw Water Settling</v>
          </cell>
          <cell r="H21"/>
          <cell r="I21" t="str">
            <v>CARP01</v>
          </cell>
          <cell r="J21"/>
          <cell r="K21"/>
          <cell r="L21"/>
          <cell r="M21"/>
          <cell r="N21"/>
          <cell r="O21" t="str">
            <v>N</v>
          </cell>
          <cell r="P21" t="str">
            <v>Other</v>
          </cell>
          <cell r="Q21" t="str">
            <v>NA</v>
          </cell>
          <cell r="R21"/>
          <cell r="S21">
            <v>0</v>
          </cell>
          <cell r="T21">
            <v>0</v>
          </cell>
          <cell r="U21">
            <v>0</v>
          </cell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>
            <v>0</v>
          </cell>
        </row>
        <row r="22">
          <cell r="G22" t="str">
            <v>Waste Water Settling Pond</v>
          </cell>
          <cell r="H22"/>
          <cell r="I22" t="str">
            <v>CARP02</v>
          </cell>
          <cell r="J22"/>
          <cell r="K22"/>
          <cell r="L22"/>
          <cell r="M22"/>
          <cell r="N22"/>
          <cell r="O22" t="str">
            <v>N</v>
          </cell>
          <cell r="P22" t="str">
            <v>Other</v>
          </cell>
          <cell r="Q22" t="str">
            <v>TBD</v>
          </cell>
          <cell r="R22"/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>
            <v>0</v>
          </cell>
        </row>
        <row r="23">
          <cell r="G23" t="str">
            <v>Asbestos - Carbon</v>
          </cell>
          <cell r="H23"/>
          <cell r="I23" t="str">
            <v>CARA01</v>
          </cell>
          <cell r="J23">
            <v>284946</v>
          </cell>
          <cell r="K23"/>
          <cell r="L23"/>
          <cell r="M23"/>
          <cell r="N23"/>
          <cell r="O23" t="str">
            <v>Complete</v>
          </cell>
          <cell r="P23" t="str">
            <v>Other</v>
          </cell>
          <cell r="Q23" t="str">
            <v>Existing ARO</v>
          </cell>
          <cell r="R23">
            <v>2015</v>
          </cell>
          <cell r="S23">
            <v>0</v>
          </cell>
          <cell r="T23">
            <v>0</v>
          </cell>
          <cell r="U23">
            <v>0</v>
          </cell>
          <cell r="V23" t="str">
            <v>n/a</v>
          </cell>
          <cell r="W23" t="str">
            <v>n/a</v>
          </cell>
          <cell r="X23" t="str">
            <v>n/a</v>
          </cell>
          <cell r="Y23" t="str">
            <v>n/a</v>
          </cell>
          <cell r="Z23" t="str">
            <v>n/a</v>
          </cell>
          <cell r="AA23" t="str">
            <v>n/a</v>
          </cell>
          <cell r="AB23" t="str">
            <v>n/a</v>
          </cell>
          <cell r="AC23" t="str">
            <v>n/a</v>
          </cell>
          <cell r="AD23" t="str">
            <v>n/a</v>
          </cell>
          <cell r="AE23" t="str">
            <v>n/a</v>
          </cell>
          <cell r="AF23" t="str">
            <v>n/a</v>
          </cell>
          <cell r="AG23" t="str">
            <v>n/a</v>
          </cell>
          <cell r="AH23" t="str">
            <v>n/a</v>
          </cell>
          <cell r="AI23" t="str">
            <v>n/a</v>
          </cell>
          <cell r="AJ23" t="str">
            <v>n/a</v>
          </cell>
          <cell r="AK23" t="str">
            <v>n/a</v>
          </cell>
          <cell r="AL23" t="str">
            <v>n/a</v>
          </cell>
          <cell r="AM23" t="str">
            <v>n/a</v>
          </cell>
          <cell r="AN23" t="str">
            <v>n/a</v>
          </cell>
          <cell r="AO23" t="str">
            <v>n/a</v>
          </cell>
          <cell r="AP23" t="str">
            <v>n/a</v>
          </cell>
          <cell r="AQ23" t="str">
            <v>n/a</v>
          </cell>
          <cell r="AR23">
            <v>0</v>
          </cell>
        </row>
        <row r="24">
          <cell r="G24" t="str">
            <v>Site Restoration</v>
          </cell>
          <cell r="H24"/>
          <cell r="I24" t="str">
            <v>CLSM01</v>
          </cell>
          <cell r="J24">
            <v>284953</v>
          </cell>
          <cell r="K24">
            <v>39721</v>
          </cell>
          <cell r="L24">
            <v>2043</v>
          </cell>
          <cell r="M24">
            <v>2044</v>
          </cell>
          <cell r="N24">
            <v>2044</v>
          </cell>
          <cell r="O24" t="str">
            <v>Y</v>
          </cell>
          <cell r="P24" t="str">
            <v>Other</v>
          </cell>
          <cell r="Q24" t="str">
            <v>Existing ARO</v>
          </cell>
          <cell r="R24">
            <v>2001</v>
          </cell>
          <cell r="S24">
            <v>5175000</v>
          </cell>
          <cell r="T24">
            <v>0</v>
          </cell>
          <cell r="U24">
            <v>0</v>
          </cell>
          <cell r="V24" t="str">
            <v>n/a</v>
          </cell>
          <cell r="W24" t="str">
            <v>n/a</v>
          </cell>
          <cell r="X24" t="str">
            <v>n/a</v>
          </cell>
          <cell r="Y24" t="str">
            <v>n/a</v>
          </cell>
          <cell r="Z24" t="str">
            <v>n/a</v>
          </cell>
          <cell r="AA24" t="str">
            <v>n/a</v>
          </cell>
          <cell r="AB24" t="str">
            <v>n/a</v>
          </cell>
          <cell r="AC24" t="str">
            <v>n/a</v>
          </cell>
          <cell r="AD24" t="str">
            <v>n/a</v>
          </cell>
          <cell r="AE24" t="str">
            <v>n/a</v>
          </cell>
          <cell r="AF24" t="str">
            <v>n/a</v>
          </cell>
          <cell r="AG24" t="str">
            <v>n/a</v>
          </cell>
          <cell r="AH24" t="str">
            <v>n/a</v>
          </cell>
          <cell r="AI24" t="str">
            <v>n/a</v>
          </cell>
          <cell r="AJ24" t="str">
            <v>n/a</v>
          </cell>
          <cell r="AK24" t="str">
            <v>n/a</v>
          </cell>
          <cell r="AL24" t="str">
            <v>n/a</v>
          </cell>
          <cell r="AM24" t="str">
            <v>n/a</v>
          </cell>
          <cell r="AN24" t="str">
            <v>n/a</v>
          </cell>
          <cell r="AO24" t="str">
            <v>n/a</v>
          </cell>
          <cell r="AP24" t="str">
            <v>n/a</v>
          </cell>
          <cell r="AQ24" t="str">
            <v>n/a</v>
          </cell>
          <cell r="AR24">
            <v>5175000</v>
          </cell>
        </row>
        <row r="25">
          <cell r="G25" t="str">
            <v>Landfill Construction - Lined Dry Ash Landfill</v>
          </cell>
          <cell r="H25" t="str">
            <v>10014313</v>
          </cell>
          <cell r="I25" t="str">
            <v>CHOL01</v>
          </cell>
          <cell r="J25"/>
          <cell r="K25"/>
          <cell r="L25"/>
          <cell r="M25"/>
          <cell r="N25"/>
          <cell r="O25" t="str">
            <v>N</v>
          </cell>
          <cell r="P25" t="str">
            <v>CCR</v>
          </cell>
          <cell r="Q25" t="str">
            <v>New Construction</v>
          </cell>
          <cell r="R25"/>
          <cell r="S25">
            <v>0</v>
          </cell>
          <cell r="T25">
            <v>0</v>
          </cell>
          <cell r="U25">
            <v>0</v>
          </cell>
          <cell r="V25" t="str">
            <v>n/a</v>
          </cell>
          <cell r="W25" t="str">
            <v>n/a</v>
          </cell>
          <cell r="X25" t="str">
            <v>n/a</v>
          </cell>
          <cell r="Y25" t="str">
            <v>n/a</v>
          </cell>
          <cell r="Z25" t="str">
            <v>n/a</v>
          </cell>
          <cell r="AA25" t="str">
            <v>n/a</v>
          </cell>
          <cell r="AB25" t="str">
            <v>n/a</v>
          </cell>
          <cell r="AC25" t="str">
            <v>n/a</v>
          </cell>
          <cell r="AD25" t="str">
            <v>n/a</v>
          </cell>
          <cell r="AE25" t="str">
            <v>n/a</v>
          </cell>
          <cell r="AF25" t="str">
            <v>n/a</v>
          </cell>
          <cell r="AG25" t="str">
            <v>n/a</v>
          </cell>
          <cell r="AH25" t="str">
            <v>n/a</v>
          </cell>
          <cell r="AI25" t="str">
            <v>n/a</v>
          </cell>
          <cell r="AJ25" t="str">
            <v>n/a</v>
          </cell>
          <cell r="AK25" t="str">
            <v>n/a</v>
          </cell>
          <cell r="AL25" t="str">
            <v>n/a</v>
          </cell>
          <cell r="AM25" t="str">
            <v>n/a</v>
          </cell>
          <cell r="AN25" t="str">
            <v>n/a</v>
          </cell>
          <cell r="AO25" t="str">
            <v>n/a</v>
          </cell>
          <cell r="AP25" t="str">
            <v>n/a</v>
          </cell>
          <cell r="AQ25" t="str">
            <v>n/a</v>
          </cell>
          <cell r="AR25">
            <v>0</v>
          </cell>
        </row>
        <row r="26">
          <cell r="G26" t="str">
            <v>Landfill Closure - Development and Construction</v>
          </cell>
          <cell r="H26" t="str">
            <v>10014314</v>
          </cell>
          <cell r="I26" t="str">
            <v>CHOL02</v>
          </cell>
          <cell r="J26"/>
          <cell r="K26"/>
          <cell r="L26"/>
          <cell r="M26"/>
          <cell r="N26"/>
          <cell r="O26" t="str">
            <v>N</v>
          </cell>
          <cell r="P26" t="str">
            <v>CCR</v>
          </cell>
          <cell r="Q26" t="str">
            <v>New Construction</v>
          </cell>
          <cell r="R26"/>
          <cell r="S26">
            <v>0</v>
          </cell>
          <cell r="T26">
            <v>0</v>
          </cell>
          <cell r="U26">
            <v>0</v>
          </cell>
          <cell r="V26" t="str">
            <v>n/a</v>
          </cell>
          <cell r="W26" t="str">
            <v>n/a</v>
          </cell>
          <cell r="X26" t="str">
            <v>n/a</v>
          </cell>
          <cell r="Y26" t="str">
            <v>n/a</v>
          </cell>
          <cell r="Z26" t="str">
            <v>n/a</v>
          </cell>
          <cell r="AA26" t="str">
            <v>n/a</v>
          </cell>
          <cell r="AB26" t="str">
            <v>n/a</v>
          </cell>
          <cell r="AC26" t="str">
            <v>n/a</v>
          </cell>
          <cell r="AD26" t="str">
            <v>n/a</v>
          </cell>
          <cell r="AE26" t="str">
            <v>n/a</v>
          </cell>
          <cell r="AF26" t="str">
            <v>n/a</v>
          </cell>
          <cell r="AG26" t="str">
            <v>n/a</v>
          </cell>
          <cell r="AH26" t="str">
            <v>n/a</v>
          </cell>
          <cell r="AI26" t="str">
            <v>n/a</v>
          </cell>
          <cell r="AJ26" t="str">
            <v>n/a</v>
          </cell>
          <cell r="AK26" t="str">
            <v>n/a</v>
          </cell>
          <cell r="AL26" t="str">
            <v>n/a</v>
          </cell>
          <cell r="AM26" t="str">
            <v>n/a</v>
          </cell>
          <cell r="AN26" t="str">
            <v>n/a</v>
          </cell>
          <cell r="AO26" t="str">
            <v>n/a</v>
          </cell>
          <cell r="AP26" t="str">
            <v>n/a</v>
          </cell>
          <cell r="AQ26" t="str">
            <v>n/a</v>
          </cell>
          <cell r="AR26">
            <v>0</v>
          </cell>
        </row>
        <row r="27">
          <cell r="G27" t="str">
            <v>Landfill Construction - Bottom Ash Pond to Monofill CY20-APS7550A</v>
          </cell>
          <cell r="H27" t="str">
            <v>10016967</v>
          </cell>
          <cell r="I27" t="str">
            <v>CHOL02</v>
          </cell>
          <cell r="J27"/>
          <cell r="K27"/>
          <cell r="L27"/>
          <cell r="M27"/>
          <cell r="N27"/>
          <cell r="O27" t="str">
            <v>N</v>
          </cell>
          <cell r="P27" t="str">
            <v>CCR</v>
          </cell>
          <cell r="Q27" t="str">
            <v>New Construction</v>
          </cell>
          <cell r="R27"/>
          <cell r="S27">
            <v>0</v>
          </cell>
          <cell r="T27">
            <v>0</v>
          </cell>
          <cell r="U27">
            <v>0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G27" t="str">
            <v>n/a</v>
          </cell>
          <cell r="AH27" t="str">
            <v>n/a</v>
          </cell>
          <cell r="AI27" t="str">
            <v>n/a</v>
          </cell>
          <cell r="AJ27" t="str">
            <v>n/a</v>
          </cell>
          <cell r="AK27" t="str">
            <v>n/a</v>
          </cell>
          <cell r="AL27" t="str">
            <v>n/a</v>
          </cell>
          <cell r="AM27" t="str">
            <v>n/a</v>
          </cell>
          <cell r="AN27" t="str">
            <v>n/a</v>
          </cell>
          <cell r="AO27" t="str">
            <v>n/a</v>
          </cell>
          <cell r="AP27" t="str">
            <v>n/a</v>
          </cell>
          <cell r="AQ27" t="str">
            <v>n/a</v>
          </cell>
          <cell r="AR27">
            <v>0</v>
          </cell>
        </row>
        <row r="28">
          <cell r="G28" t="str">
            <v>Landfill Construction - Bottom Ash Pond to Monofill  CY23-APS7550B</v>
          </cell>
          <cell r="H28" t="str">
            <v>10016968</v>
          </cell>
          <cell r="I28" t="str">
            <v>CHOL02</v>
          </cell>
          <cell r="J28"/>
          <cell r="K28"/>
          <cell r="L28"/>
          <cell r="M28"/>
          <cell r="N28"/>
          <cell r="O28" t="str">
            <v>N</v>
          </cell>
          <cell r="P28" t="str">
            <v>CCR</v>
          </cell>
          <cell r="Q28" t="str">
            <v>New Construction</v>
          </cell>
          <cell r="R28"/>
          <cell r="S28">
            <v>0</v>
          </cell>
          <cell r="T28">
            <v>0</v>
          </cell>
          <cell r="U28">
            <v>0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G28" t="str">
            <v>n/a</v>
          </cell>
          <cell r="AH28" t="str">
            <v>n/a</v>
          </cell>
          <cell r="AI28" t="str">
            <v>n/a</v>
          </cell>
          <cell r="AJ28" t="str">
            <v>n/a</v>
          </cell>
          <cell r="AK28" t="str">
            <v>n/a</v>
          </cell>
          <cell r="AL28" t="str">
            <v>n/a</v>
          </cell>
          <cell r="AM28" t="str">
            <v>n/a</v>
          </cell>
          <cell r="AN28" t="str">
            <v>n/a</v>
          </cell>
          <cell r="AO28" t="str">
            <v>n/a</v>
          </cell>
          <cell r="AP28" t="str">
            <v>n/a</v>
          </cell>
          <cell r="AQ28" t="str">
            <v>n/a</v>
          </cell>
          <cell r="AR28">
            <v>0</v>
          </cell>
        </row>
        <row r="29">
          <cell r="G29" t="str">
            <v>Landfill Construction - Bottom Ash Pond to Monofill</v>
          </cell>
          <cell r="H29" t="str">
            <v>10022061</v>
          </cell>
          <cell r="I29" t="str">
            <v>CHOL02</v>
          </cell>
          <cell r="J29"/>
          <cell r="K29"/>
          <cell r="L29"/>
          <cell r="M29"/>
          <cell r="N29"/>
          <cell r="O29" t="str">
            <v>N</v>
          </cell>
          <cell r="P29" t="str">
            <v>CCR</v>
          </cell>
          <cell r="Q29" t="str">
            <v>New Construction</v>
          </cell>
          <cell r="R29"/>
          <cell r="S29">
            <v>0</v>
          </cell>
          <cell r="T29">
            <v>0</v>
          </cell>
          <cell r="U29">
            <v>0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G29" t="str">
            <v>n/a</v>
          </cell>
          <cell r="AH29" t="str">
            <v>n/a</v>
          </cell>
          <cell r="AI29" t="str">
            <v>n/a</v>
          </cell>
          <cell r="AJ29" t="str">
            <v>n/a</v>
          </cell>
          <cell r="AK29" t="str">
            <v>n/a</v>
          </cell>
          <cell r="AL29" t="str">
            <v>n/a</v>
          </cell>
          <cell r="AM29" t="str">
            <v>n/a</v>
          </cell>
          <cell r="AN29" t="str">
            <v>n/a</v>
          </cell>
          <cell r="AO29" t="str">
            <v>n/a</v>
          </cell>
          <cell r="AP29" t="str">
            <v>n/a</v>
          </cell>
          <cell r="AQ29" t="str">
            <v>n/a</v>
          </cell>
          <cell r="AR29">
            <v>0</v>
          </cell>
        </row>
        <row r="30">
          <cell r="G30" t="str">
            <v>Landfill Construction - Bottom Ash Pond to Monofill</v>
          </cell>
          <cell r="H30" t="str">
            <v>10022062</v>
          </cell>
          <cell r="I30" t="str">
            <v>CHOL02</v>
          </cell>
          <cell r="J30"/>
          <cell r="K30"/>
          <cell r="L30"/>
          <cell r="M30"/>
          <cell r="N30"/>
          <cell r="O30" t="str">
            <v>N</v>
          </cell>
          <cell r="P30" t="str">
            <v>CCR</v>
          </cell>
          <cell r="Q30" t="str">
            <v>New Construction</v>
          </cell>
          <cell r="R30"/>
          <cell r="S30">
            <v>0</v>
          </cell>
          <cell r="T30">
            <v>0</v>
          </cell>
          <cell r="U30">
            <v>0</v>
          </cell>
          <cell r="V30" t="str">
            <v>n/a</v>
          </cell>
          <cell r="W30" t="str">
            <v>n/a</v>
          </cell>
          <cell r="X30" t="str">
            <v>n/a</v>
          </cell>
          <cell r="Y30" t="str">
            <v>n/a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G30" t="str">
            <v>n/a</v>
          </cell>
          <cell r="AH30" t="str">
            <v>n/a</v>
          </cell>
          <cell r="AI30" t="str">
            <v>n/a</v>
          </cell>
          <cell r="AJ30" t="str">
            <v>n/a</v>
          </cell>
          <cell r="AK30" t="str">
            <v>n/a</v>
          </cell>
          <cell r="AL30" t="str">
            <v>n/a</v>
          </cell>
          <cell r="AM30" t="str">
            <v>n/a</v>
          </cell>
          <cell r="AN30" t="str">
            <v>n/a</v>
          </cell>
          <cell r="AO30" t="str">
            <v>n/a</v>
          </cell>
          <cell r="AP30" t="str">
            <v>n/a</v>
          </cell>
          <cell r="AQ30" t="str">
            <v>n/a</v>
          </cell>
          <cell r="AR30">
            <v>0</v>
          </cell>
        </row>
        <row r="31">
          <cell r="G31" t="str">
            <v>Landfill Construction - Bottom Ash Pond to Monofill</v>
          </cell>
          <cell r="H31" t="str">
            <v>10022063</v>
          </cell>
          <cell r="I31" t="str">
            <v>CHOL02</v>
          </cell>
          <cell r="J31"/>
          <cell r="K31"/>
          <cell r="L31"/>
          <cell r="M31"/>
          <cell r="N31"/>
          <cell r="O31" t="str">
            <v>N</v>
          </cell>
          <cell r="P31" t="str">
            <v>CCR</v>
          </cell>
          <cell r="Q31" t="str">
            <v>New Construction</v>
          </cell>
          <cell r="R31"/>
          <cell r="S31">
            <v>0</v>
          </cell>
          <cell r="T31">
            <v>0</v>
          </cell>
          <cell r="U31">
            <v>0</v>
          </cell>
          <cell r="V31" t="str">
            <v>n/a</v>
          </cell>
          <cell r="W31" t="str">
            <v>n/a</v>
          </cell>
          <cell r="X31" t="str">
            <v>n/a</v>
          </cell>
          <cell r="Y31" t="str">
            <v>n/a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G31" t="str">
            <v>n/a</v>
          </cell>
          <cell r="AH31" t="str">
            <v>n/a</v>
          </cell>
          <cell r="AI31" t="str">
            <v>n/a</v>
          </cell>
          <cell r="AJ31" t="str">
            <v>n/a</v>
          </cell>
          <cell r="AK31" t="str">
            <v>n/a</v>
          </cell>
          <cell r="AL31" t="str">
            <v>n/a</v>
          </cell>
          <cell r="AM31" t="str">
            <v>n/a</v>
          </cell>
          <cell r="AN31" t="str">
            <v>n/a</v>
          </cell>
          <cell r="AO31" t="str">
            <v>n/a</v>
          </cell>
          <cell r="AP31" t="str">
            <v>n/a</v>
          </cell>
          <cell r="AQ31" t="str">
            <v>n/a</v>
          </cell>
          <cell r="AR31">
            <v>0</v>
          </cell>
        </row>
        <row r="32">
          <cell r="G32" t="str">
            <v xml:space="preserve">Bottom Ash Pond Closure </v>
          </cell>
          <cell r="H32" t="str">
            <v>10023042 (10013760)</v>
          </cell>
          <cell r="I32" t="str">
            <v>CHOP01</v>
          </cell>
          <cell r="J32">
            <v>284962</v>
          </cell>
          <cell r="K32">
            <v>44172</v>
          </cell>
          <cell r="L32"/>
          <cell r="M32">
            <v>2023</v>
          </cell>
          <cell r="N32">
            <v>2028</v>
          </cell>
          <cell r="O32" t="str">
            <v>Y</v>
          </cell>
          <cell r="P32" t="str">
            <v>CCR</v>
          </cell>
          <cell r="Q32" t="str">
            <v>New Due to CCR Reg</v>
          </cell>
          <cell r="R32">
            <v>2020</v>
          </cell>
          <cell r="S32">
            <v>5315849.2061999999</v>
          </cell>
          <cell r="T32">
            <v>940521.09840000048</v>
          </cell>
          <cell r="U32">
            <v>0</v>
          </cell>
          <cell r="V32" t="str">
            <v>n/a</v>
          </cell>
          <cell r="W32" t="str">
            <v>n/a</v>
          </cell>
          <cell r="X32" t="str">
            <v>n/a</v>
          </cell>
          <cell r="Y32" t="str">
            <v>n/a</v>
          </cell>
          <cell r="Z32" t="str">
            <v>n/a</v>
          </cell>
          <cell r="AA32" t="str">
            <v>n/a</v>
          </cell>
          <cell r="AB32" t="str">
            <v>n/a</v>
          </cell>
          <cell r="AC32" t="str">
            <v>n/a</v>
          </cell>
          <cell r="AD32" t="str">
            <v>n/a</v>
          </cell>
          <cell r="AE32" t="str">
            <v>n/a</v>
          </cell>
          <cell r="AF32" t="str">
            <v>n/a</v>
          </cell>
          <cell r="AG32" t="str">
            <v>n/a</v>
          </cell>
          <cell r="AH32" t="str">
            <v>n/a</v>
          </cell>
          <cell r="AI32" t="str">
            <v>n/a</v>
          </cell>
          <cell r="AJ32" t="str">
            <v>n/a</v>
          </cell>
          <cell r="AK32" t="str">
            <v>n/a</v>
          </cell>
          <cell r="AL32" t="str">
            <v>n/a</v>
          </cell>
          <cell r="AM32" t="str">
            <v>n/a</v>
          </cell>
          <cell r="AN32" t="str">
            <v>n/a</v>
          </cell>
          <cell r="AO32" t="str">
            <v>n/a</v>
          </cell>
          <cell r="AP32" t="str">
            <v>n/a</v>
          </cell>
          <cell r="AQ32" t="str">
            <v>n/a</v>
          </cell>
          <cell r="AR32">
            <v>6256370.3046000004</v>
          </cell>
        </row>
        <row r="33">
          <cell r="G33" t="str">
            <v>Cholla Post Closure Care (All)</v>
          </cell>
          <cell r="H33" t="str">
            <v>10023041</v>
          </cell>
          <cell r="I33" t="str">
            <v>CHOP01</v>
          </cell>
          <cell r="J33">
            <v>284962</v>
          </cell>
          <cell r="K33">
            <v>43584</v>
          </cell>
          <cell r="L33" t="str">
            <v>n/a</v>
          </cell>
          <cell r="M33">
            <v>2026</v>
          </cell>
          <cell r="N33">
            <v>2058</v>
          </cell>
          <cell r="O33" t="str">
            <v>Y</v>
          </cell>
          <cell r="P33" t="str">
            <v>CCR</v>
          </cell>
          <cell r="Q33" t="str">
            <v>New Due to CCR Reg</v>
          </cell>
          <cell r="R33">
            <v>2018</v>
          </cell>
          <cell r="S33">
            <v>1933228.4400000004</v>
          </cell>
          <cell r="T33">
            <v>0</v>
          </cell>
          <cell r="U33">
            <v>0</v>
          </cell>
          <cell r="V33" t="str">
            <v>n/a</v>
          </cell>
          <cell r="W33" t="str">
            <v>n/a</v>
          </cell>
          <cell r="X33" t="str">
            <v>n/a</v>
          </cell>
          <cell r="Y33" t="str">
            <v>n/a</v>
          </cell>
          <cell r="Z33" t="str">
            <v>n/a</v>
          </cell>
          <cell r="AA33" t="str">
            <v>n/a</v>
          </cell>
          <cell r="AB33" t="str">
            <v>n/a</v>
          </cell>
          <cell r="AC33" t="str">
            <v>n/a</v>
          </cell>
          <cell r="AD33" t="str">
            <v>n/a</v>
          </cell>
          <cell r="AE33" t="str">
            <v>n/a</v>
          </cell>
          <cell r="AF33" t="str">
            <v>n/a</v>
          </cell>
          <cell r="AG33" t="str">
            <v>n/a</v>
          </cell>
          <cell r="AH33" t="str">
            <v>n/a</v>
          </cell>
          <cell r="AI33" t="str">
            <v>n/a</v>
          </cell>
          <cell r="AJ33" t="str">
            <v>n/a</v>
          </cell>
          <cell r="AK33" t="str">
            <v>n/a</v>
          </cell>
          <cell r="AL33" t="str">
            <v>n/a</v>
          </cell>
          <cell r="AM33" t="str">
            <v>n/a</v>
          </cell>
          <cell r="AN33" t="str">
            <v>n/a</v>
          </cell>
          <cell r="AO33" t="str">
            <v>n/a</v>
          </cell>
          <cell r="AP33" t="str">
            <v>n/a</v>
          </cell>
          <cell r="AQ33" t="str">
            <v>n/a</v>
          </cell>
          <cell r="AR33">
            <v>1933228.4400000004</v>
          </cell>
        </row>
        <row r="34">
          <cell r="G34" t="str">
            <v>Fly Ash Pond Closure</v>
          </cell>
          <cell r="H34" t="str">
            <v>10023039</v>
          </cell>
          <cell r="I34" t="str">
            <v>CHOP02</v>
          </cell>
          <cell r="J34">
            <v>284962</v>
          </cell>
          <cell r="K34">
            <v>44172</v>
          </cell>
          <cell r="L34"/>
          <cell r="M34">
            <v>2023</v>
          </cell>
          <cell r="N34">
            <v>2028</v>
          </cell>
          <cell r="O34" t="str">
            <v>Y</v>
          </cell>
          <cell r="P34" t="str">
            <v>CCR</v>
          </cell>
          <cell r="Q34" t="str">
            <v>New Due to CCR Reg</v>
          </cell>
          <cell r="R34">
            <v>2020</v>
          </cell>
          <cell r="S34">
            <v>9999940.6649999991</v>
          </cell>
          <cell r="T34">
            <v>2105957.1623999998</v>
          </cell>
          <cell r="U34">
            <v>0</v>
          </cell>
          <cell r="V34" t="str">
            <v>n/a</v>
          </cell>
          <cell r="W34" t="str">
            <v>n/a</v>
          </cell>
          <cell r="X34" t="str">
            <v>n/a</v>
          </cell>
          <cell r="Y34" t="str">
            <v>n/a</v>
          </cell>
          <cell r="Z34" t="str">
            <v>n/a</v>
          </cell>
          <cell r="AA34" t="str">
            <v>n/a</v>
          </cell>
          <cell r="AB34" t="str">
            <v>n/a</v>
          </cell>
          <cell r="AC34" t="str">
            <v>n/a</v>
          </cell>
          <cell r="AD34" t="str">
            <v>n/a</v>
          </cell>
          <cell r="AE34" t="str">
            <v>n/a</v>
          </cell>
          <cell r="AF34" t="str">
            <v>n/a</v>
          </cell>
          <cell r="AG34" t="str">
            <v>n/a</v>
          </cell>
          <cell r="AH34" t="str">
            <v>n/a</v>
          </cell>
          <cell r="AI34" t="str">
            <v>n/a</v>
          </cell>
          <cell r="AJ34" t="str">
            <v>n/a</v>
          </cell>
          <cell r="AK34" t="str">
            <v>n/a</v>
          </cell>
          <cell r="AL34" t="str">
            <v>n/a</v>
          </cell>
          <cell r="AM34" t="str">
            <v>n/a</v>
          </cell>
          <cell r="AN34" t="str">
            <v>n/a</v>
          </cell>
          <cell r="AO34" t="str">
            <v>n/a</v>
          </cell>
          <cell r="AP34" t="str">
            <v>n/a</v>
          </cell>
          <cell r="AQ34" t="str">
            <v>n/a</v>
          </cell>
          <cell r="AR34">
            <v>12105897.827399999</v>
          </cell>
        </row>
        <row r="35">
          <cell r="G35" t="str">
            <v>Fly Ash Dewatering - Fly Ash Pond Evaporation</v>
          </cell>
          <cell r="H35" t="str">
            <v>SCHO/2014/C/006</v>
          </cell>
          <cell r="I35" t="str">
            <v>CHOP02</v>
          </cell>
          <cell r="J35">
            <v>284962</v>
          </cell>
          <cell r="K35">
            <v>43584</v>
          </cell>
          <cell r="L35"/>
          <cell r="M35">
            <v>2017</v>
          </cell>
          <cell r="N35">
            <v>2020</v>
          </cell>
          <cell r="O35" t="str">
            <v>Y</v>
          </cell>
          <cell r="P35" t="str">
            <v>CCR</v>
          </cell>
          <cell r="Q35" t="str">
            <v>New Due to CCR Reg</v>
          </cell>
          <cell r="R35">
            <v>2018</v>
          </cell>
          <cell r="S35">
            <v>0</v>
          </cell>
          <cell r="T35">
            <v>0</v>
          </cell>
          <cell r="U35">
            <v>0</v>
          </cell>
          <cell r="V35" t="str">
            <v>n/a</v>
          </cell>
          <cell r="W35" t="str">
            <v>n/a</v>
          </cell>
          <cell r="X35" t="str">
            <v>n/a</v>
          </cell>
          <cell r="Y35" t="str">
            <v>n/a</v>
          </cell>
          <cell r="Z35" t="str">
            <v>n/a</v>
          </cell>
          <cell r="AA35" t="str">
            <v>n/a</v>
          </cell>
          <cell r="AB35" t="str">
            <v>n/a</v>
          </cell>
          <cell r="AC35" t="str">
            <v>n/a</v>
          </cell>
          <cell r="AD35" t="str">
            <v>n/a</v>
          </cell>
          <cell r="AE35" t="str">
            <v>n/a</v>
          </cell>
          <cell r="AF35" t="str">
            <v>n/a</v>
          </cell>
          <cell r="AG35" t="str">
            <v>n/a</v>
          </cell>
          <cell r="AH35" t="str">
            <v>n/a</v>
          </cell>
          <cell r="AI35" t="str">
            <v>n/a</v>
          </cell>
          <cell r="AJ35" t="str">
            <v>n/a</v>
          </cell>
          <cell r="AK35" t="str">
            <v>n/a</v>
          </cell>
          <cell r="AL35" t="str">
            <v>n/a</v>
          </cell>
          <cell r="AM35" t="str">
            <v>n/a</v>
          </cell>
          <cell r="AN35" t="str">
            <v>n/a</v>
          </cell>
          <cell r="AO35" t="str">
            <v>n/a</v>
          </cell>
          <cell r="AP35" t="str">
            <v>n/a</v>
          </cell>
          <cell r="AQ35" t="str">
            <v>n/a</v>
          </cell>
          <cell r="AR35">
            <v>0</v>
          </cell>
        </row>
        <row r="36">
          <cell r="G36" t="str">
            <v>Bottom Ash Monofill Closure</v>
          </cell>
          <cell r="H36" t="str">
            <v>10023044</v>
          </cell>
          <cell r="I36" t="str">
            <v>CHOL02</v>
          </cell>
          <cell r="J36">
            <v>284962</v>
          </cell>
          <cell r="K36">
            <v>44172</v>
          </cell>
          <cell r="L36"/>
          <cell r="M36">
            <v>2024</v>
          </cell>
          <cell r="N36">
            <v>2025</v>
          </cell>
          <cell r="O36" t="str">
            <v>Y</v>
          </cell>
          <cell r="P36" t="str">
            <v>CCR</v>
          </cell>
          <cell r="Q36" t="str">
            <v>New Due to CCR Reg</v>
          </cell>
          <cell r="R36">
            <v>2020</v>
          </cell>
          <cell r="S36">
            <v>1064728.5958451999</v>
          </cell>
          <cell r="T36">
            <v>680450.16502319998</v>
          </cell>
          <cell r="U36">
            <v>0</v>
          </cell>
          <cell r="V36" t="str">
            <v>n/a</v>
          </cell>
          <cell r="W36" t="str">
            <v>n/a</v>
          </cell>
          <cell r="X36" t="str">
            <v>n/a</v>
          </cell>
          <cell r="Y36" t="str">
            <v>n/a</v>
          </cell>
          <cell r="Z36" t="str">
            <v>n/a</v>
          </cell>
          <cell r="AA36" t="str">
            <v>n/a</v>
          </cell>
          <cell r="AB36" t="str">
            <v>n/a</v>
          </cell>
          <cell r="AC36" t="str">
            <v>n/a</v>
          </cell>
          <cell r="AD36" t="str">
            <v>n/a</v>
          </cell>
          <cell r="AE36" t="str">
            <v>n/a</v>
          </cell>
          <cell r="AF36" t="str">
            <v>n/a</v>
          </cell>
          <cell r="AG36" t="str">
            <v>n/a</v>
          </cell>
          <cell r="AH36" t="str">
            <v>n/a</v>
          </cell>
          <cell r="AI36" t="str">
            <v>n/a</v>
          </cell>
          <cell r="AJ36" t="str">
            <v>n/a</v>
          </cell>
          <cell r="AK36" t="str">
            <v>n/a</v>
          </cell>
          <cell r="AL36" t="str">
            <v>n/a</v>
          </cell>
          <cell r="AM36" t="str">
            <v>n/a</v>
          </cell>
          <cell r="AN36" t="str">
            <v>n/a</v>
          </cell>
          <cell r="AO36" t="str">
            <v>n/a</v>
          </cell>
          <cell r="AP36" t="str">
            <v>n/a</v>
          </cell>
          <cell r="AQ36" t="str">
            <v>n/a</v>
          </cell>
          <cell r="AR36">
            <v>1745178.7608683999</v>
          </cell>
        </row>
        <row r="37">
          <cell r="G37" t="str">
            <v>Sedimentation Pond Closure</v>
          </cell>
          <cell r="H37" t="str">
            <v>SCHO/2019/C/001/CH14499R</v>
          </cell>
          <cell r="I37" t="str">
            <v>CHOP03</v>
          </cell>
          <cell r="J37">
            <v>284962</v>
          </cell>
          <cell r="K37">
            <v>44182</v>
          </cell>
          <cell r="L37"/>
          <cell r="M37">
            <v>2019</v>
          </cell>
          <cell r="N37">
            <v>2020</v>
          </cell>
          <cell r="O37" t="str">
            <v>Y</v>
          </cell>
          <cell r="P37" t="str">
            <v>CCR</v>
          </cell>
          <cell r="Q37" t="str">
            <v>New Due to CCR Reg</v>
          </cell>
          <cell r="R37">
            <v>2018</v>
          </cell>
          <cell r="S37">
            <v>1447599.9396144</v>
          </cell>
          <cell r="T37">
            <v>-700604.64010680001</v>
          </cell>
          <cell r="U37">
            <v>0</v>
          </cell>
          <cell r="V37" t="str">
            <v>n/a</v>
          </cell>
          <cell r="W37" t="str">
            <v>n/a</v>
          </cell>
          <cell r="X37" t="str">
            <v>n/a</v>
          </cell>
          <cell r="Y37" t="str">
            <v>n/a</v>
          </cell>
          <cell r="Z37" t="str">
            <v>n/a</v>
          </cell>
          <cell r="AA37" t="str">
            <v>n/a</v>
          </cell>
          <cell r="AB37" t="str">
            <v>n/a</v>
          </cell>
          <cell r="AC37" t="str">
            <v>n/a</v>
          </cell>
          <cell r="AD37" t="str">
            <v>n/a</v>
          </cell>
          <cell r="AE37" t="str">
            <v>n/a</v>
          </cell>
          <cell r="AF37" t="str">
            <v>n/a</v>
          </cell>
          <cell r="AG37" t="str">
            <v>n/a</v>
          </cell>
          <cell r="AH37" t="str">
            <v>n/a</v>
          </cell>
          <cell r="AI37" t="str">
            <v>n/a</v>
          </cell>
          <cell r="AJ37" t="str">
            <v>n/a</v>
          </cell>
          <cell r="AK37" t="str">
            <v>n/a</v>
          </cell>
          <cell r="AL37" t="str">
            <v>n/a</v>
          </cell>
          <cell r="AM37" t="str">
            <v>n/a</v>
          </cell>
          <cell r="AN37" t="str">
            <v>n/a</v>
          </cell>
          <cell r="AO37" t="str">
            <v>n/a</v>
          </cell>
          <cell r="AP37" t="str">
            <v>n/a</v>
          </cell>
          <cell r="AQ37" t="str">
            <v>n/a</v>
          </cell>
          <cell r="AR37">
            <v>746995.29950760002</v>
          </cell>
        </row>
        <row r="38">
          <cell r="G38" t="str">
            <v>Storm Water Retention Pond Closure</v>
          </cell>
          <cell r="H38" t="str">
            <v>10028262</v>
          </cell>
          <cell r="I38" t="str">
            <v>CHOP04</v>
          </cell>
          <cell r="J38">
            <v>284962</v>
          </cell>
          <cell r="K38">
            <v>44172</v>
          </cell>
          <cell r="L38"/>
          <cell r="M38">
            <v>2026</v>
          </cell>
          <cell r="N38">
            <v>2027</v>
          </cell>
          <cell r="O38" t="str">
            <v>Y</v>
          </cell>
          <cell r="P38" t="str">
            <v>Other</v>
          </cell>
          <cell r="Q38"/>
          <cell r="R38">
            <v>2020</v>
          </cell>
          <cell r="S38">
            <v>590622.51602640003</v>
          </cell>
          <cell r="T38">
            <v>76955.001037199982</v>
          </cell>
          <cell r="U38">
            <v>0</v>
          </cell>
          <cell r="V38" t="str">
            <v>n/a</v>
          </cell>
          <cell r="W38" t="str">
            <v>n/a</v>
          </cell>
          <cell r="X38" t="str">
            <v>n/a</v>
          </cell>
          <cell r="Y38" t="str">
            <v>n/a</v>
          </cell>
          <cell r="Z38" t="str">
            <v>n/a</v>
          </cell>
          <cell r="AA38" t="str">
            <v>n/a</v>
          </cell>
          <cell r="AB38" t="str">
            <v>n/a</v>
          </cell>
          <cell r="AC38" t="str">
            <v>n/a</v>
          </cell>
          <cell r="AD38" t="str">
            <v>n/a</v>
          </cell>
          <cell r="AE38" t="str">
            <v>n/a</v>
          </cell>
          <cell r="AF38" t="str">
            <v>n/a</v>
          </cell>
          <cell r="AG38" t="str">
            <v>n/a</v>
          </cell>
          <cell r="AH38" t="str">
            <v>n/a</v>
          </cell>
          <cell r="AI38" t="str">
            <v>n/a</v>
          </cell>
          <cell r="AJ38" t="str">
            <v>n/a</v>
          </cell>
          <cell r="AK38" t="str">
            <v>n/a</v>
          </cell>
          <cell r="AL38" t="str">
            <v>n/a</v>
          </cell>
          <cell r="AM38" t="str">
            <v>n/a</v>
          </cell>
          <cell r="AN38" t="str">
            <v>n/a</v>
          </cell>
          <cell r="AO38" t="str">
            <v>n/a</v>
          </cell>
          <cell r="AP38" t="str">
            <v>n/a</v>
          </cell>
          <cell r="AQ38" t="str">
            <v>n/a</v>
          </cell>
          <cell r="AR38">
            <v>667577.51706360001</v>
          </cell>
        </row>
        <row r="39">
          <cell r="G39" t="str">
            <v>West Area Retention Pond Closure</v>
          </cell>
          <cell r="H39" t="str">
            <v>10028263</v>
          </cell>
          <cell r="I39" t="str">
            <v>CHOP05</v>
          </cell>
          <cell r="J39">
            <v>284962</v>
          </cell>
          <cell r="K39">
            <v>44172</v>
          </cell>
          <cell r="L39"/>
          <cell r="M39">
            <v>2026</v>
          </cell>
          <cell r="N39">
            <v>2027</v>
          </cell>
          <cell r="O39" t="str">
            <v>Y</v>
          </cell>
          <cell r="P39" t="str">
            <v>Other</v>
          </cell>
          <cell r="Q39"/>
          <cell r="R39">
            <v>2020</v>
          </cell>
          <cell r="S39">
            <v>171128.24431559999</v>
          </cell>
          <cell r="T39">
            <v>11680.869486000011</v>
          </cell>
          <cell r="U39">
            <v>0</v>
          </cell>
          <cell r="V39" t="str">
            <v>n/a</v>
          </cell>
          <cell r="W39" t="str">
            <v>n/a</v>
          </cell>
          <cell r="X39" t="str">
            <v>n/a</v>
          </cell>
          <cell r="Y39" t="str">
            <v>n/a</v>
          </cell>
          <cell r="Z39" t="str">
            <v>n/a</v>
          </cell>
          <cell r="AA39" t="str">
            <v>n/a</v>
          </cell>
          <cell r="AB39" t="str">
            <v>n/a</v>
          </cell>
          <cell r="AC39" t="str">
            <v>n/a</v>
          </cell>
          <cell r="AD39" t="str">
            <v>n/a</v>
          </cell>
          <cell r="AE39" t="str">
            <v>n/a</v>
          </cell>
          <cell r="AF39" t="str">
            <v>n/a</v>
          </cell>
          <cell r="AG39" t="str">
            <v>n/a</v>
          </cell>
          <cell r="AH39" t="str">
            <v>n/a</v>
          </cell>
          <cell r="AI39" t="str">
            <v>n/a</v>
          </cell>
          <cell r="AJ39" t="str">
            <v>n/a</v>
          </cell>
          <cell r="AK39" t="str">
            <v>n/a</v>
          </cell>
          <cell r="AL39" t="str">
            <v>n/a</v>
          </cell>
          <cell r="AM39" t="str">
            <v>n/a</v>
          </cell>
          <cell r="AN39" t="str">
            <v>n/a</v>
          </cell>
          <cell r="AO39" t="str">
            <v>n/a</v>
          </cell>
          <cell r="AP39" t="str">
            <v>n/a</v>
          </cell>
          <cell r="AQ39" t="str">
            <v>n/a</v>
          </cell>
          <cell r="AR39">
            <v>182809.1138016</v>
          </cell>
        </row>
        <row r="40">
          <cell r="G40" t="str">
            <v>Evaporation Pond</v>
          </cell>
          <cell r="H40" t="str">
            <v>10028264</v>
          </cell>
          <cell r="I40" t="str">
            <v>CHOP06</v>
          </cell>
          <cell r="J40">
            <v>284962</v>
          </cell>
          <cell r="K40">
            <v>44172</v>
          </cell>
          <cell r="L40"/>
          <cell r="M40">
            <v>2021</v>
          </cell>
          <cell r="N40">
            <v>2024</v>
          </cell>
          <cell r="O40" t="str">
            <v>Y</v>
          </cell>
          <cell r="P40" t="str">
            <v>CCR</v>
          </cell>
          <cell r="Q40"/>
          <cell r="R40">
            <v>2018</v>
          </cell>
          <cell r="S40">
            <v>6052525.2039999999</v>
          </cell>
          <cell r="T40">
            <v>-6052525.2039999999</v>
          </cell>
          <cell r="U40">
            <v>0</v>
          </cell>
          <cell r="V40" t="str">
            <v>n/a</v>
          </cell>
          <cell r="W40" t="str">
            <v>n/a</v>
          </cell>
          <cell r="X40" t="str">
            <v>n/a</v>
          </cell>
          <cell r="Y40" t="str">
            <v>n/a</v>
          </cell>
          <cell r="Z40" t="str">
            <v>n/a</v>
          </cell>
          <cell r="AA40" t="str">
            <v>n/a</v>
          </cell>
          <cell r="AB40" t="str">
            <v>n/a</v>
          </cell>
          <cell r="AC40" t="str">
            <v>n/a</v>
          </cell>
          <cell r="AD40" t="str">
            <v>n/a</v>
          </cell>
          <cell r="AE40" t="str">
            <v>n/a</v>
          </cell>
          <cell r="AF40" t="str">
            <v>n/a</v>
          </cell>
          <cell r="AG40" t="str">
            <v>n/a</v>
          </cell>
          <cell r="AH40" t="str">
            <v>n/a</v>
          </cell>
          <cell r="AI40" t="str">
            <v>n/a</v>
          </cell>
          <cell r="AJ40" t="str">
            <v>n/a</v>
          </cell>
          <cell r="AK40" t="str">
            <v>n/a</v>
          </cell>
          <cell r="AL40" t="str">
            <v>n/a</v>
          </cell>
          <cell r="AM40" t="str">
            <v>n/a</v>
          </cell>
          <cell r="AN40" t="str">
            <v>n/a</v>
          </cell>
          <cell r="AO40" t="str">
            <v>n/a</v>
          </cell>
          <cell r="AP40" t="str">
            <v>n/a</v>
          </cell>
          <cell r="AQ40" t="str">
            <v>n/a</v>
          </cell>
          <cell r="AR40">
            <v>0</v>
          </cell>
        </row>
        <row r="41">
          <cell r="G41" t="str">
            <v>Asbestos - Cholla</v>
          </cell>
          <cell r="H41" t="str">
            <v>10018521</v>
          </cell>
          <cell r="I41" t="str">
            <v>CHOA01</v>
          </cell>
          <cell r="J41">
            <v>284946</v>
          </cell>
          <cell r="K41">
            <v>43350</v>
          </cell>
          <cell r="L41"/>
          <cell r="M41"/>
          <cell r="N41"/>
          <cell r="O41" t="str">
            <v>Y</v>
          </cell>
          <cell r="P41" t="str">
            <v>Other</v>
          </cell>
          <cell r="Q41" t="str">
            <v>Existing ARO</v>
          </cell>
          <cell r="R41">
            <v>2018</v>
          </cell>
          <cell r="S41">
            <v>900705.00440800004</v>
          </cell>
          <cell r="T41">
            <v>0</v>
          </cell>
          <cell r="U41">
            <v>0</v>
          </cell>
          <cell r="V41" t="str">
            <v>n/a</v>
          </cell>
          <cell r="W41" t="str">
            <v>n/a</v>
          </cell>
          <cell r="X41" t="str">
            <v>n/a</v>
          </cell>
          <cell r="Y41" t="str">
            <v>n/a</v>
          </cell>
          <cell r="Z41" t="str">
            <v>n/a</v>
          </cell>
          <cell r="AA41" t="str">
            <v>n/a</v>
          </cell>
          <cell r="AB41" t="str">
            <v>n/a</v>
          </cell>
          <cell r="AC41" t="str">
            <v>n/a</v>
          </cell>
          <cell r="AD41" t="str">
            <v>n/a</v>
          </cell>
          <cell r="AE41" t="str">
            <v>n/a</v>
          </cell>
          <cell r="AF41" t="str">
            <v>n/a</v>
          </cell>
          <cell r="AG41" t="str">
            <v>n/a</v>
          </cell>
          <cell r="AH41" t="str">
            <v>n/a</v>
          </cell>
          <cell r="AI41" t="str">
            <v>n/a</v>
          </cell>
          <cell r="AJ41" t="str">
            <v>n/a</v>
          </cell>
          <cell r="AK41" t="str">
            <v>n/a</v>
          </cell>
          <cell r="AL41" t="str">
            <v>n/a</v>
          </cell>
          <cell r="AM41" t="str">
            <v>n/a</v>
          </cell>
          <cell r="AN41" t="str">
            <v>n/a</v>
          </cell>
          <cell r="AO41" t="str">
            <v>n/a</v>
          </cell>
          <cell r="AP41" t="str">
            <v>n/a</v>
          </cell>
          <cell r="AQ41" t="str">
            <v>n/a</v>
          </cell>
          <cell r="AR41">
            <v>900705.00440800004</v>
          </cell>
        </row>
        <row r="42">
          <cell r="G42" t="str">
            <v>Pond Retrofit - Effluent Pond 3-4,  Lining"H" Cell</v>
          </cell>
          <cell r="H42" t="str">
            <v>SCOL/2013/C/017</v>
          </cell>
          <cell r="I42" t="str">
            <v>COLP01</v>
          </cell>
          <cell r="J42"/>
          <cell r="K42"/>
          <cell r="L42"/>
          <cell r="M42"/>
          <cell r="N42"/>
          <cell r="O42" t="str">
            <v>N</v>
          </cell>
          <cell r="P42" t="str">
            <v>CCR</v>
          </cell>
          <cell r="Q42" t="str">
            <v>New Due to CCR Reg</v>
          </cell>
          <cell r="R42"/>
          <cell r="S42">
            <v>0</v>
          </cell>
          <cell r="T42">
            <v>0</v>
          </cell>
          <cell r="U42">
            <v>0</v>
          </cell>
          <cell r="V42" t="str">
            <v>n/a</v>
          </cell>
          <cell r="W42" t="str">
            <v>n/a</v>
          </cell>
          <cell r="X42" t="str">
            <v>n/a</v>
          </cell>
          <cell r="Y42" t="str">
            <v>n/a</v>
          </cell>
          <cell r="Z42" t="str">
            <v>n/a</v>
          </cell>
          <cell r="AA42" t="str">
            <v>n/a</v>
          </cell>
          <cell r="AB42" t="str">
            <v>n/a</v>
          </cell>
          <cell r="AC42" t="str">
            <v>n/a</v>
          </cell>
          <cell r="AD42" t="str">
            <v>n/a</v>
          </cell>
          <cell r="AE42" t="str">
            <v>n/a</v>
          </cell>
          <cell r="AF42" t="str">
            <v>n/a</v>
          </cell>
          <cell r="AG42" t="str">
            <v>n/a</v>
          </cell>
          <cell r="AH42" t="str">
            <v>n/a</v>
          </cell>
          <cell r="AI42" t="str">
            <v>n/a</v>
          </cell>
          <cell r="AJ42" t="str">
            <v>n/a</v>
          </cell>
          <cell r="AK42" t="str">
            <v>n/a</v>
          </cell>
          <cell r="AL42" t="str">
            <v>n/a</v>
          </cell>
          <cell r="AM42" t="str">
            <v>n/a</v>
          </cell>
          <cell r="AN42" t="str">
            <v>n/a</v>
          </cell>
          <cell r="AO42" t="str">
            <v>n/a</v>
          </cell>
          <cell r="AP42" t="str">
            <v>n/a</v>
          </cell>
          <cell r="AQ42" t="str">
            <v>n/a</v>
          </cell>
          <cell r="AR42">
            <v>0</v>
          </cell>
        </row>
        <row r="43">
          <cell r="G43" t="str">
            <v>Pond Retrofit - Effluent Pond 3-4,  Lining"J" Cell</v>
          </cell>
          <cell r="H43" t="str">
            <v>SCOL/2014/C/007</v>
          </cell>
          <cell r="I43" t="str">
            <v>COLP02</v>
          </cell>
          <cell r="J43"/>
          <cell r="K43"/>
          <cell r="L43"/>
          <cell r="M43"/>
          <cell r="N43"/>
          <cell r="O43" t="str">
            <v>N</v>
          </cell>
          <cell r="P43" t="str">
            <v>CCR</v>
          </cell>
          <cell r="Q43" t="str">
            <v>New Due to CCR Reg</v>
          </cell>
          <cell r="R43"/>
          <cell r="S43">
            <v>0</v>
          </cell>
          <cell r="T43">
            <v>0</v>
          </cell>
          <cell r="U43">
            <v>0</v>
          </cell>
          <cell r="V43" t="str">
            <v>n/a</v>
          </cell>
          <cell r="W43" t="str">
            <v>n/a</v>
          </cell>
          <cell r="X43" t="str">
            <v>n/a</v>
          </cell>
          <cell r="Y43" t="str">
            <v>n/a</v>
          </cell>
          <cell r="Z43" t="str">
            <v>n/a</v>
          </cell>
          <cell r="AA43" t="str">
            <v>n/a</v>
          </cell>
          <cell r="AB43" t="str">
            <v>n/a</v>
          </cell>
          <cell r="AC43" t="str">
            <v>n/a</v>
          </cell>
          <cell r="AD43" t="str">
            <v>n/a</v>
          </cell>
          <cell r="AE43" t="str">
            <v>n/a</v>
          </cell>
          <cell r="AF43" t="str">
            <v>n/a</v>
          </cell>
          <cell r="AG43" t="str">
            <v>n/a</v>
          </cell>
          <cell r="AH43" t="str">
            <v>n/a</v>
          </cell>
          <cell r="AI43" t="str">
            <v>n/a</v>
          </cell>
          <cell r="AJ43" t="str">
            <v>n/a</v>
          </cell>
          <cell r="AK43" t="str">
            <v>n/a</v>
          </cell>
          <cell r="AL43" t="str">
            <v>n/a</v>
          </cell>
          <cell r="AM43" t="str">
            <v>n/a</v>
          </cell>
          <cell r="AN43" t="str">
            <v>n/a</v>
          </cell>
          <cell r="AO43" t="str">
            <v>n/a</v>
          </cell>
          <cell r="AP43" t="str">
            <v>n/a</v>
          </cell>
          <cell r="AQ43" t="str">
            <v>n/a</v>
          </cell>
          <cell r="AR43">
            <v>0</v>
          </cell>
        </row>
        <row r="44">
          <cell r="G44" t="str">
            <v>Pond Closure - Bottom Ash Pond</v>
          </cell>
          <cell r="H44" t="str">
            <v>10013765</v>
          </cell>
          <cell r="I44" t="str">
            <v>COLP03</v>
          </cell>
          <cell r="J44"/>
          <cell r="K44"/>
          <cell r="L44"/>
          <cell r="M44"/>
          <cell r="N44"/>
          <cell r="O44" t="str">
            <v>N</v>
          </cell>
          <cell r="P44" t="str">
            <v>CCR</v>
          </cell>
          <cell r="Q44" t="str">
            <v>New Due to CCR Reg</v>
          </cell>
          <cell r="R44"/>
          <cell r="S44">
            <v>0</v>
          </cell>
          <cell r="T44">
            <v>0</v>
          </cell>
          <cell r="U44">
            <v>0</v>
          </cell>
          <cell r="V44" t="str">
            <v>n/a</v>
          </cell>
          <cell r="W44" t="str">
            <v>n/a</v>
          </cell>
          <cell r="X44" t="str">
            <v>n/a</v>
          </cell>
          <cell r="Y44" t="str">
            <v>n/a</v>
          </cell>
          <cell r="Z44" t="str">
            <v>n/a</v>
          </cell>
          <cell r="AA44" t="str">
            <v>n/a</v>
          </cell>
          <cell r="AB44" t="str">
            <v>n/a</v>
          </cell>
          <cell r="AC44" t="str">
            <v>n/a</v>
          </cell>
          <cell r="AD44" t="str">
            <v>n/a</v>
          </cell>
          <cell r="AE44" t="str">
            <v>n/a</v>
          </cell>
          <cell r="AF44" t="str">
            <v>n/a</v>
          </cell>
          <cell r="AG44" t="str">
            <v>n/a</v>
          </cell>
          <cell r="AH44" t="str">
            <v>n/a</v>
          </cell>
          <cell r="AI44" t="str">
            <v>n/a</v>
          </cell>
          <cell r="AJ44" t="str">
            <v>n/a</v>
          </cell>
          <cell r="AK44" t="str">
            <v>n/a</v>
          </cell>
          <cell r="AL44" t="str">
            <v>n/a</v>
          </cell>
          <cell r="AM44" t="str">
            <v>n/a</v>
          </cell>
          <cell r="AN44" t="str">
            <v>n/a</v>
          </cell>
          <cell r="AO44" t="str">
            <v>n/a</v>
          </cell>
          <cell r="AP44" t="str">
            <v>n/a</v>
          </cell>
          <cell r="AQ44" t="str">
            <v>n/a</v>
          </cell>
          <cell r="AR44">
            <v>0</v>
          </cell>
        </row>
        <row r="45">
          <cell r="G45" t="str">
            <v>Pond Ongoing Management CCB Pond - 5-7yr Cell</v>
          </cell>
          <cell r="H45" t="str">
            <v>10013767</v>
          </cell>
          <cell r="I45" t="str">
            <v>COLP04</v>
          </cell>
          <cell r="J45"/>
          <cell r="K45"/>
          <cell r="L45"/>
          <cell r="M45"/>
          <cell r="N45"/>
          <cell r="O45" t="str">
            <v>N</v>
          </cell>
          <cell r="P45" t="str">
            <v>CCR</v>
          </cell>
          <cell r="Q45" t="str">
            <v>New Construction</v>
          </cell>
          <cell r="R45"/>
          <cell r="S45">
            <v>0</v>
          </cell>
          <cell r="T45">
            <v>0</v>
          </cell>
          <cell r="U45">
            <v>0</v>
          </cell>
          <cell r="V45" t="str">
            <v>n/a</v>
          </cell>
          <cell r="W45" t="str">
            <v>n/a</v>
          </cell>
          <cell r="X45" t="str">
            <v>n/a</v>
          </cell>
          <cell r="Y45" t="str">
            <v>n/a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n/a</v>
          </cell>
          <cell r="AD45" t="str">
            <v>n/a</v>
          </cell>
          <cell r="AE45" t="str">
            <v>n/a</v>
          </cell>
          <cell r="AF45" t="str">
            <v>n/a</v>
          </cell>
          <cell r="AG45" t="str">
            <v>n/a</v>
          </cell>
          <cell r="AH45" t="str">
            <v>n/a</v>
          </cell>
          <cell r="AI45" t="str">
            <v>n/a</v>
          </cell>
          <cell r="AJ45" t="str">
            <v>n/a</v>
          </cell>
          <cell r="AK45" t="str">
            <v>n/a</v>
          </cell>
          <cell r="AL45" t="str">
            <v>n/a</v>
          </cell>
          <cell r="AM45" t="str">
            <v>n/a</v>
          </cell>
          <cell r="AN45" t="str">
            <v>n/a</v>
          </cell>
          <cell r="AO45" t="str">
            <v>n/a</v>
          </cell>
          <cell r="AP45" t="str">
            <v>n/a</v>
          </cell>
          <cell r="AQ45" t="str">
            <v>n/a</v>
          </cell>
          <cell r="AR45">
            <v>0</v>
          </cell>
        </row>
        <row r="46">
          <cell r="G46" t="str">
            <v>Bottom Ash Pond Modification</v>
          </cell>
          <cell r="H46" t="str">
            <v>10015529</v>
          </cell>
          <cell r="I46" t="str">
            <v>COLP05</v>
          </cell>
          <cell r="J46"/>
          <cell r="K46"/>
          <cell r="L46"/>
          <cell r="M46"/>
          <cell r="N46"/>
          <cell r="O46" t="str">
            <v>N</v>
          </cell>
          <cell r="P46" t="str">
            <v>CCR</v>
          </cell>
          <cell r="Q46" t="str">
            <v>New Construction</v>
          </cell>
          <cell r="R46"/>
          <cell r="S46">
            <v>0</v>
          </cell>
          <cell r="T46">
            <v>0</v>
          </cell>
          <cell r="U46">
            <v>0</v>
          </cell>
          <cell r="V46" t="str">
            <v>n/a</v>
          </cell>
          <cell r="W46" t="str">
            <v>n/a</v>
          </cell>
          <cell r="X46" t="str">
            <v>n/a</v>
          </cell>
          <cell r="Y46" t="str">
            <v>n/a</v>
          </cell>
          <cell r="Z46" t="str">
            <v>n/a</v>
          </cell>
          <cell r="AA46" t="str">
            <v>n/a</v>
          </cell>
          <cell r="AB46" t="str">
            <v>n/a</v>
          </cell>
          <cell r="AC46" t="str">
            <v>n/a</v>
          </cell>
          <cell r="AD46" t="str">
            <v>n/a</v>
          </cell>
          <cell r="AE46" t="str">
            <v>n/a</v>
          </cell>
          <cell r="AF46" t="str">
            <v>n/a</v>
          </cell>
          <cell r="AG46" t="str">
            <v>n/a</v>
          </cell>
          <cell r="AH46" t="str">
            <v>n/a</v>
          </cell>
          <cell r="AI46" t="str">
            <v>n/a</v>
          </cell>
          <cell r="AJ46" t="str">
            <v>n/a</v>
          </cell>
          <cell r="AK46" t="str">
            <v>n/a</v>
          </cell>
          <cell r="AL46" t="str">
            <v>n/a</v>
          </cell>
          <cell r="AM46" t="str">
            <v>n/a</v>
          </cell>
          <cell r="AN46" t="str">
            <v>n/a</v>
          </cell>
          <cell r="AO46" t="str">
            <v>n/a</v>
          </cell>
          <cell r="AP46" t="str">
            <v>n/a</v>
          </cell>
          <cell r="AQ46" t="str">
            <v>n/a</v>
          </cell>
          <cell r="AR46">
            <v>0</v>
          </cell>
        </row>
        <row r="47">
          <cell r="G47" t="str">
            <v>Pond Construction - Pond Lining CY15</v>
          </cell>
          <cell r="H47" t="str">
            <v>10016920</v>
          </cell>
          <cell r="I47" t="str">
            <v>COLP06</v>
          </cell>
          <cell r="J47"/>
          <cell r="K47"/>
          <cell r="L47"/>
          <cell r="M47"/>
          <cell r="N47"/>
          <cell r="O47" t="str">
            <v>N</v>
          </cell>
          <cell r="P47" t="str">
            <v>CCR</v>
          </cell>
          <cell r="Q47" t="str">
            <v>New Construction</v>
          </cell>
          <cell r="R47"/>
          <cell r="S47">
            <v>0</v>
          </cell>
          <cell r="T47">
            <v>0</v>
          </cell>
          <cell r="U47">
            <v>0</v>
          </cell>
          <cell r="V47" t="str">
            <v>n/a</v>
          </cell>
          <cell r="W47" t="str">
            <v>n/a</v>
          </cell>
          <cell r="X47" t="str">
            <v>n/a</v>
          </cell>
          <cell r="Y47" t="str">
            <v>n/a</v>
          </cell>
          <cell r="Z47" t="str">
            <v>n/a</v>
          </cell>
          <cell r="AA47" t="str">
            <v>n/a</v>
          </cell>
          <cell r="AB47" t="str">
            <v>n/a</v>
          </cell>
          <cell r="AC47" t="str">
            <v>n/a</v>
          </cell>
          <cell r="AD47" t="str">
            <v>n/a</v>
          </cell>
          <cell r="AE47" t="str">
            <v>n/a</v>
          </cell>
          <cell r="AF47" t="str">
            <v>n/a</v>
          </cell>
          <cell r="AG47" t="str">
            <v>n/a</v>
          </cell>
          <cell r="AH47" t="str">
            <v>n/a</v>
          </cell>
          <cell r="AI47" t="str">
            <v>n/a</v>
          </cell>
          <cell r="AJ47" t="str">
            <v>n/a</v>
          </cell>
          <cell r="AK47" t="str">
            <v>n/a</v>
          </cell>
          <cell r="AL47" t="str">
            <v>n/a</v>
          </cell>
          <cell r="AM47" t="str">
            <v>n/a</v>
          </cell>
          <cell r="AN47" t="str">
            <v>n/a</v>
          </cell>
          <cell r="AO47" t="str">
            <v>n/a</v>
          </cell>
          <cell r="AP47" t="str">
            <v>n/a</v>
          </cell>
          <cell r="AQ47" t="str">
            <v>n/a</v>
          </cell>
          <cell r="AR47">
            <v>0</v>
          </cell>
        </row>
        <row r="48">
          <cell r="G48" t="str">
            <v>Pond Construction - Pond Lining CY17</v>
          </cell>
          <cell r="H48" t="str">
            <v>10016921</v>
          </cell>
          <cell r="I48" t="str">
            <v>COLP07</v>
          </cell>
          <cell r="J48"/>
          <cell r="K48"/>
          <cell r="L48"/>
          <cell r="M48"/>
          <cell r="N48"/>
          <cell r="O48" t="str">
            <v>N</v>
          </cell>
          <cell r="P48" t="str">
            <v>CCR</v>
          </cell>
          <cell r="Q48" t="str">
            <v>New Construction</v>
          </cell>
          <cell r="R48"/>
          <cell r="S48">
            <v>0</v>
          </cell>
          <cell r="T48">
            <v>0</v>
          </cell>
          <cell r="U48">
            <v>0</v>
          </cell>
          <cell r="V48" t="str">
            <v>n/a</v>
          </cell>
          <cell r="W48" t="str">
            <v>n/a</v>
          </cell>
          <cell r="X48" t="str">
            <v>n/a</v>
          </cell>
          <cell r="Y48" t="str">
            <v>n/a</v>
          </cell>
          <cell r="Z48" t="str">
            <v>n/a</v>
          </cell>
          <cell r="AA48" t="str">
            <v>n/a</v>
          </cell>
          <cell r="AB48" t="str">
            <v>n/a</v>
          </cell>
          <cell r="AC48" t="str">
            <v>n/a</v>
          </cell>
          <cell r="AD48" t="str">
            <v>n/a</v>
          </cell>
          <cell r="AE48" t="str">
            <v>n/a</v>
          </cell>
          <cell r="AF48" t="str">
            <v>n/a</v>
          </cell>
          <cell r="AG48" t="str">
            <v>n/a</v>
          </cell>
          <cell r="AH48" t="str">
            <v>n/a</v>
          </cell>
          <cell r="AI48" t="str">
            <v>n/a</v>
          </cell>
          <cell r="AJ48" t="str">
            <v>n/a</v>
          </cell>
          <cell r="AK48" t="str">
            <v>n/a</v>
          </cell>
          <cell r="AL48" t="str">
            <v>n/a</v>
          </cell>
          <cell r="AM48" t="str">
            <v>n/a</v>
          </cell>
          <cell r="AN48" t="str">
            <v>n/a</v>
          </cell>
          <cell r="AO48" t="str">
            <v>n/a</v>
          </cell>
          <cell r="AP48" t="str">
            <v>n/a</v>
          </cell>
          <cell r="AQ48" t="str">
            <v>n/a</v>
          </cell>
          <cell r="AR48">
            <v>0</v>
          </cell>
        </row>
        <row r="49">
          <cell r="G49" t="str">
            <v>Pond Closure - 5-7yr Cell</v>
          </cell>
          <cell r="H49" t="str">
            <v>10013768</v>
          </cell>
          <cell r="I49" t="str">
            <v>COLP08</v>
          </cell>
          <cell r="J49"/>
          <cell r="K49"/>
          <cell r="L49"/>
          <cell r="M49"/>
          <cell r="N49"/>
          <cell r="O49" t="str">
            <v>N</v>
          </cell>
          <cell r="P49" t="str">
            <v>CCR</v>
          </cell>
          <cell r="Q49" t="str">
            <v>Planned ARO</v>
          </cell>
          <cell r="R49"/>
          <cell r="S49">
            <v>0</v>
          </cell>
          <cell r="T49">
            <v>0</v>
          </cell>
          <cell r="U49">
            <v>0</v>
          </cell>
          <cell r="V49" t="str">
            <v>n/a</v>
          </cell>
          <cell r="W49" t="str">
            <v>n/a</v>
          </cell>
          <cell r="X49" t="str">
            <v>n/a</v>
          </cell>
          <cell r="Y49" t="str">
            <v>n/a</v>
          </cell>
          <cell r="Z49" t="str">
            <v>n/a</v>
          </cell>
          <cell r="AA49" t="str">
            <v>n/a</v>
          </cell>
          <cell r="AB49" t="str">
            <v>n/a</v>
          </cell>
          <cell r="AC49" t="str">
            <v>n/a</v>
          </cell>
          <cell r="AD49" t="str">
            <v>n/a</v>
          </cell>
          <cell r="AE49" t="str">
            <v>n/a</v>
          </cell>
          <cell r="AF49" t="str">
            <v>n/a</v>
          </cell>
          <cell r="AG49" t="str">
            <v>n/a</v>
          </cell>
          <cell r="AH49" t="str">
            <v>n/a</v>
          </cell>
          <cell r="AI49" t="str">
            <v>n/a</v>
          </cell>
          <cell r="AJ49" t="str">
            <v>n/a</v>
          </cell>
          <cell r="AK49" t="str">
            <v>n/a</v>
          </cell>
          <cell r="AL49" t="str">
            <v>n/a</v>
          </cell>
          <cell r="AM49" t="str">
            <v>n/a</v>
          </cell>
          <cell r="AN49" t="str">
            <v>n/a</v>
          </cell>
          <cell r="AO49" t="str">
            <v>n/a</v>
          </cell>
          <cell r="AP49" t="str">
            <v>n/a</v>
          </cell>
          <cell r="AQ49" t="str">
            <v>n/a</v>
          </cell>
          <cell r="AR49">
            <v>0</v>
          </cell>
        </row>
        <row r="50">
          <cell r="G50" t="str">
            <v>Pond Retrofit - U5 Scrubber Aux Bldg Drain Pond Lining CY16-17</v>
          </cell>
          <cell r="H50" t="str">
            <v>10018638</v>
          </cell>
          <cell r="I50" t="str">
            <v>COLP09</v>
          </cell>
          <cell r="J50"/>
          <cell r="K50"/>
          <cell r="L50"/>
          <cell r="M50"/>
          <cell r="N50"/>
          <cell r="O50" t="str">
            <v>N</v>
          </cell>
          <cell r="P50" t="str">
            <v>CCR</v>
          </cell>
          <cell r="Q50" t="str">
            <v>Planned ARO</v>
          </cell>
          <cell r="R50"/>
          <cell r="S50">
            <v>0</v>
          </cell>
          <cell r="T50">
            <v>0</v>
          </cell>
          <cell r="U50">
            <v>0</v>
          </cell>
          <cell r="V50" t="str">
            <v>n/a</v>
          </cell>
          <cell r="W50" t="str">
            <v>n/a</v>
          </cell>
          <cell r="X50" t="str">
            <v>n/a</v>
          </cell>
          <cell r="Y50" t="str">
            <v>n/a</v>
          </cell>
          <cell r="Z50" t="str">
            <v>n/a</v>
          </cell>
          <cell r="AA50" t="str">
            <v>n/a</v>
          </cell>
          <cell r="AB50" t="str">
            <v>n/a</v>
          </cell>
          <cell r="AC50" t="str">
            <v>n/a</v>
          </cell>
          <cell r="AD50" t="str">
            <v>n/a</v>
          </cell>
          <cell r="AE50" t="str">
            <v>n/a</v>
          </cell>
          <cell r="AF50" t="str">
            <v>n/a</v>
          </cell>
          <cell r="AG50" t="str">
            <v>n/a</v>
          </cell>
          <cell r="AH50" t="str">
            <v>n/a</v>
          </cell>
          <cell r="AI50" t="str">
            <v>n/a</v>
          </cell>
          <cell r="AJ50" t="str">
            <v>n/a</v>
          </cell>
          <cell r="AK50" t="str">
            <v>n/a</v>
          </cell>
          <cell r="AL50" t="str">
            <v>n/a</v>
          </cell>
          <cell r="AM50" t="str">
            <v>n/a</v>
          </cell>
          <cell r="AN50" t="str">
            <v>n/a</v>
          </cell>
          <cell r="AO50" t="str">
            <v>n/a</v>
          </cell>
          <cell r="AP50" t="str">
            <v>n/a</v>
          </cell>
          <cell r="AQ50" t="str">
            <v>n/a</v>
          </cell>
          <cell r="AR50">
            <v>0</v>
          </cell>
        </row>
        <row r="51">
          <cell r="G51" t="str">
            <v>Pond Retrofit - U5 Scrubber Aux Bldg Drain Pond Lining CY19-20</v>
          </cell>
          <cell r="H51" t="str">
            <v>10018639</v>
          </cell>
          <cell r="I51" t="str">
            <v>COLP10</v>
          </cell>
          <cell r="J51"/>
          <cell r="K51"/>
          <cell r="L51"/>
          <cell r="M51"/>
          <cell r="N51"/>
          <cell r="O51" t="str">
            <v>N</v>
          </cell>
          <cell r="P51" t="str">
            <v>CCR</v>
          </cell>
          <cell r="Q51" t="str">
            <v>Planned ARO</v>
          </cell>
          <cell r="R51"/>
          <cell r="S51">
            <v>0</v>
          </cell>
          <cell r="T51">
            <v>0</v>
          </cell>
          <cell r="U51">
            <v>0</v>
          </cell>
          <cell r="V51" t="str">
            <v>n/a</v>
          </cell>
          <cell r="W51" t="str">
            <v>n/a</v>
          </cell>
          <cell r="X51" t="str">
            <v>n/a</v>
          </cell>
          <cell r="Y51" t="str">
            <v>n/a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 t="str">
            <v>n/a</v>
          </cell>
          <cell r="AE51" t="str">
            <v>n/a</v>
          </cell>
          <cell r="AF51" t="str">
            <v>n/a</v>
          </cell>
          <cell r="AG51" t="str">
            <v>n/a</v>
          </cell>
          <cell r="AH51" t="str">
            <v>n/a</v>
          </cell>
          <cell r="AI51" t="str">
            <v>n/a</v>
          </cell>
          <cell r="AJ51" t="str">
            <v>n/a</v>
          </cell>
          <cell r="AK51" t="str">
            <v>n/a</v>
          </cell>
          <cell r="AL51" t="str">
            <v>n/a</v>
          </cell>
          <cell r="AM51" t="str">
            <v>n/a</v>
          </cell>
          <cell r="AN51" t="str">
            <v>n/a</v>
          </cell>
          <cell r="AO51" t="str">
            <v>n/a</v>
          </cell>
          <cell r="AP51" t="str">
            <v>n/a</v>
          </cell>
          <cell r="AQ51" t="str">
            <v>n/a</v>
          </cell>
          <cell r="AR51">
            <v>0</v>
          </cell>
        </row>
        <row r="52">
          <cell r="G52" t="str">
            <v>Pond Retrofit - U5 Scrubber Aux Bldg Drain Pond Lining CY22</v>
          </cell>
          <cell r="H52" t="str">
            <v>10018640</v>
          </cell>
          <cell r="I52" t="str">
            <v>COLP11</v>
          </cell>
          <cell r="J52"/>
          <cell r="K52"/>
          <cell r="L52"/>
          <cell r="M52"/>
          <cell r="N52"/>
          <cell r="O52" t="str">
            <v>N</v>
          </cell>
          <cell r="P52" t="str">
            <v>CCR</v>
          </cell>
          <cell r="Q52" t="str">
            <v>Planned ARO</v>
          </cell>
          <cell r="R52"/>
          <cell r="S52">
            <v>0</v>
          </cell>
          <cell r="T52">
            <v>0</v>
          </cell>
          <cell r="U52">
            <v>0</v>
          </cell>
          <cell r="V52" t="str">
            <v>n/a</v>
          </cell>
          <cell r="W52" t="str">
            <v>n/a</v>
          </cell>
          <cell r="X52" t="str">
            <v>n/a</v>
          </cell>
          <cell r="Y52" t="str">
            <v>n/a</v>
          </cell>
          <cell r="Z52" t="str">
            <v>n/a</v>
          </cell>
          <cell r="AA52" t="str">
            <v>n/a</v>
          </cell>
          <cell r="AB52" t="str">
            <v>n/a</v>
          </cell>
          <cell r="AC52" t="str">
            <v>n/a</v>
          </cell>
          <cell r="AD52" t="str">
            <v>n/a</v>
          </cell>
          <cell r="AE52" t="str">
            <v>n/a</v>
          </cell>
          <cell r="AF52" t="str">
            <v>n/a</v>
          </cell>
          <cell r="AG52" t="str">
            <v>n/a</v>
          </cell>
          <cell r="AH52" t="str">
            <v>n/a</v>
          </cell>
          <cell r="AI52" t="str">
            <v>n/a</v>
          </cell>
          <cell r="AJ52" t="str">
            <v>n/a</v>
          </cell>
          <cell r="AK52" t="str">
            <v>n/a</v>
          </cell>
          <cell r="AL52" t="str">
            <v>n/a</v>
          </cell>
          <cell r="AM52" t="str">
            <v>n/a</v>
          </cell>
          <cell r="AN52" t="str">
            <v>n/a</v>
          </cell>
          <cell r="AO52" t="str">
            <v>n/a</v>
          </cell>
          <cell r="AP52" t="str">
            <v>n/a</v>
          </cell>
          <cell r="AQ52" t="str">
            <v>n/a</v>
          </cell>
          <cell r="AR52">
            <v>0</v>
          </cell>
        </row>
        <row r="53">
          <cell r="G53" t="str">
            <v>Pond Closure - 5-7 yr cell</v>
          </cell>
          <cell r="H53" t="str">
            <v>1022054</v>
          </cell>
          <cell r="I53" t="str">
            <v>COLP12</v>
          </cell>
          <cell r="J53"/>
          <cell r="K53"/>
          <cell r="L53"/>
          <cell r="M53"/>
          <cell r="N53"/>
          <cell r="O53" t="str">
            <v>N</v>
          </cell>
          <cell r="P53" t="str">
            <v>CCR</v>
          </cell>
          <cell r="Q53" t="str">
            <v>Planned ARO</v>
          </cell>
          <cell r="R53"/>
          <cell r="S53">
            <v>0</v>
          </cell>
          <cell r="T53">
            <v>0</v>
          </cell>
          <cell r="U53">
            <v>0</v>
          </cell>
          <cell r="V53" t="str">
            <v>n/a</v>
          </cell>
          <cell r="W53" t="str">
            <v>n/a</v>
          </cell>
          <cell r="X53" t="str">
            <v>n/a</v>
          </cell>
          <cell r="Y53" t="str">
            <v>n/a</v>
          </cell>
          <cell r="Z53" t="str">
            <v>n/a</v>
          </cell>
          <cell r="AA53" t="str">
            <v>n/a</v>
          </cell>
          <cell r="AB53" t="str">
            <v>n/a</v>
          </cell>
          <cell r="AC53" t="str">
            <v>n/a</v>
          </cell>
          <cell r="AD53" t="str">
            <v>n/a</v>
          </cell>
          <cell r="AE53" t="str">
            <v>n/a</v>
          </cell>
          <cell r="AF53" t="str">
            <v>n/a</v>
          </cell>
          <cell r="AG53" t="str">
            <v>n/a</v>
          </cell>
          <cell r="AH53" t="str">
            <v>n/a</v>
          </cell>
          <cell r="AI53" t="str">
            <v>n/a</v>
          </cell>
          <cell r="AJ53" t="str">
            <v>n/a</v>
          </cell>
          <cell r="AK53" t="str">
            <v>n/a</v>
          </cell>
          <cell r="AL53" t="str">
            <v>n/a</v>
          </cell>
          <cell r="AM53" t="str">
            <v>n/a</v>
          </cell>
          <cell r="AN53" t="str">
            <v>n/a</v>
          </cell>
          <cell r="AO53" t="str">
            <v>n/a</v>
          </cell>
          <cell r="AP53" t="str">
            <v>n/a</v>
          </cell>
          <cell r="AQ53" t="str">
            <v>n/a</v>
          </cell>
          <cell r="AR53">
            <v>0</v>
          </cell>
        </row>
        <row r="54">
          <cell r="G54" t="str">
            <v>Pond Construction - 5-7 yr cell</v>
          </cell>
          <cell r="H54" t="str">
            <v>1022060</v>
          </cell>
          <cell r="I54" t="str">
            <v>COLP13</v>
          </cell>
          <cell r="J54"/>
          <cell r="K54"/>
          <cell r="L54"/>
          <cell r="M54"/>
          <cell r="N54"/>
          <cell r="O54" t="str">
            <v>N</v>
          </cell>
          <cell r="P54" t="str">
            <v>CCR</v>
          </cell>
          <cell r="Q54" t="str">
            <v>New Construction</v>
          </cell>
          <cell r="R54"/>
          <cell r="S54">
            <v>0</v>
          </cell>
          <cell r="T54">
            <v>0</v>
          </cell>
          <cell r="U54">
            <v>0</v>
          </cell>
          <cell r="V54" t="str">
            <v>n/a</v>
          </cell>
          <cell r="W54" t="str">
            <v>n/a</v>
          </cell>
          <cell r="X54" t="str">
            <v>n/a</v>
          </cell>
          <cell r="Y54" t="str">
            <v>n/a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G54" t="str">
            <v>n/a</v>
          </cell>
          <cell r="AH54" t="str">
            <v>n/a</v>
          </cell>
          <cell r="AI54" t="str">
            <v>n/a</v>
          </cell>
          <cell r="AJ54" t="str">
            <v>n/a</v>
          </cell>
          <cell r="AK54" t="str">
            <v>n/a</v>
          </cell>
          <cell r="AL54" t="str">
            <v>n/a</v>
          </cell>
          <cell r="AM54" t="str">
            <v>n/a</v>
          </cell>
          <cell r="AN54" t="str">
            <v>n/a</v>
          </cell>
          <cell r="AO54" t="str">
            <v>n/a</v>
          </cell>
          <cell r="AP54" t="str">
            <v>n/a</v>
          </cell>
          <cell r="AQ54" t="str">
            <v>n/a</v>
          </cell>
          <cell r="AR54">
            <v>0</v>
          </cell>
        </row>
        <row r="55">
          <cell r="G55" t="str">
            <v>Asbestos - Colstrip</v>
          </cell>
          <cell r="H55"/>
          <cell r="I55" t="str">
            <v>COLA01</v>
          </cell>
          <cell r="J55">
            <v>284946</v>
          </cell>
          <cell r="K55">
            <v>43901</v>
          </cell>
          <cell r="L55"/>
          <cell r="M55"/>
          <cell r="N55"/>
          <cell r="O55" t="str">
            <v>Y</v>
          </cell>
          <cell r="P55" t="str">
            <v>Other</v>
          </cell>
          <cell r="Q55" t="str">
            <v>Existing ARO</v>
          </cell>
          <cell r="R55">
            <v>2020</v>
          </cell>
          <cell r="S55">
            <v>131493.67660000001</v>
          </cell>
          <cell r="T55">
            <v>0</v>
          </cell>
          <cell r="U55">
            <v>0</v>
          </cell>
          <cell r="V55" t="str">
            <v>n/a</v>
          </cell>
          <cell r="W55" t="str">
            <v>n/a</v>
          </cell>
          <cell r="X55" t="str">
            <v>n/a</v>
          </cell>
          <cell r="Y55" t="str">
            <v>n/a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G55" t="str">
            <v>n/a</v>
          </cell>
          <cell r="AH55" t="str">
            <v>n/a</v>
          </cell>
          <cell r="AI55" t="str">
            <v>n/a</v>
          </cell>
          <cell r="AJ55" t="str">
            <v>n/a</v>
          </cell>
          <cell r="AK55" t="str">
            <v>n/a</v>
          </cell>
          <cell r="AL55" t="str">
            <v>n/a</v>
          </cell>
          <cell r="AM55" t="str">
            <v>n/a</v>
          </cell>
          <cell r="AN55" t="str">
            <v>n/a</v>
          </cell>
          <cell r="AO55" t="str">
            <v>n/a</v>
          </cell>
          <cell r="AP55" t="str">
            <v>n/a</v>
          </cell>
          <cell r="AQ55" t="str">
            <v>n/a</v>
          </cell>
          <cell r="AR55">
            <v>131493.67660000001</v>
          </cell>
        </row>
        <row r="56">
          <cell r="G56" t="str">
            <v>Close EHP J Cell</v>
          </cell>
          <cell r="H56" t="str">
            <v>SCOL/2106/C/004</v>
          </cell>
          <cell r="I56"/>
          <cell r="J56">
            <v>284920</v>
          </cell>
          <cell r="K56">
            <v>43586</v>
          </cell>
          <cell r="L56"/>
          <cell r="M56">
            <v>2016</v>
          </cell>
          <cell r="N56">
            <v>2017</v>
          </cell>
          <cell r="O56" t="str">
            <v>Complete</v>
          </cell>
          <cell r="P56" t="str">
            <v>CCR</v>
          </cell>
          <cell r="Q56" t="str">
            <v>New Due to CCR Reg</v>
          </cell>
          <cell r="R56">
            <v>2016</v>
          </cell>
          <cell r="S56">
            <v>0</v>
          </cell>
          <cell r="T56">
            <v>0</v>
          </cell>
          <cell r="U56">
            <v>0</v>
          </cell>
          <cell r="V56" t="str">
            <v>n/a</v>
          </cell>
          <cell r="W56" t="str">
            <v>n/a</v>
          </cell>
          <cell r="X56" t="str">
            <v>n/a</v>
          </cell>
          <cell r="Y56" t="str">
            <v>n/a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  <cell r="AG56" t="str">
            <v>n/a</v>
          </cell>
          <cell r="AH56" t="str">
            <v>n/a</v>
          </cell>
          <cell r="AI56" t="str">
            <v>n/a</v>
          </cell>
          <cell r="AJ56" t="str">
            <v>n/a</v>
          </cell>
          <cell r="AK56" t="str">
            <v>n/a</v>
          </cell>
          <cell r="AL56" t="str">
            <v>n/a</v>
          </cell>
          <cell r="AM56" t="str">
            <v>n/a</v>
          </cell>
          <cell r="AN56" t="str">
            <v>n/a</v>
          </cell>
          <cell r="AO56" t="str">
            <v>n/a</v>
          </cell>
          <cell r="AP56" t="str">
            <v>n/a</v>
          </cell>
          <cell r="AQ56" t="str">
            <v>n/a</v>
          </cell>
          <cell r="AR56">
            <v>0</v>
          </cell>
        </row>
        <row r="57">
          <cell r="G57" t="str">
            <v>Design/Close A Cell Closure</v>
          </cell>
          <cell r="H57" t="str">
            <v>10024896</v>
          </cell>
          <cell r="I57"/>
          <cell r="J57">
            <v>284920</v>
          </cell>
          <cell r="K57">
            <v>43586</v>
          </cell>
          <cell r="L57"/>
          <cell r="M57">
            <v>2016</v>
          </cell>
          <cell r="N57">
            <v>2017</v>
          </cell>
          <cell r="O57" t="str">
            <v>Complete</v>
          </cell>
          <cell r="P57" t="str">
            <v>CCR</v>
          </cell>
          <cell r="Q57" t="str">
            <v>New Due to CCR Reg</v>
          </cell>
          <cell r="R57">
            <v>2016</v>
          </cell>
          <cell r="S57">
            <v>0</v>
          </cell>
          <cell r="T57">
            <v>0</v>
          </cell>
          <cell r="U57">
            <v>0</v>
          </cell>
          <cell r="V57" t="str">
            <v>n/a</v>
          </cell>
          <cell r="W57" t="str">
            <v>n/a</v>
          </cell>
          <cell r="X57" t="str">
            <v>n/a</v>
          </cell>
          <cell r="Y57" t="str">
            <v>n/a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  <cell r="AG57" t="str">
            <v>n/a</v>
          </cell>
          <cell r="AH57" t="str">
            <v>n/a</v>
          </cell>
          <cell r="AI57" t="str">
            <v>n/a</v>
          </cell>
          <cell r="AJ57" t="str">
            <v>n/a</v>
          </cell>
          <cell r="AK57" t="str">
            <v>n/a</v>
          </cell>
          <cell r="AL57" t="str">
            <v>n/a</v>
          </cell>
          <cell r="AM57" t="str">
            <v>n/a</v>
          </cell>
          <cell r="AN57" t="str">
            <v>n/a</v>
          </cell>
          <cell r="AO57" t="str">
            <v>n/a</v>
          </cell>
          <cell r="AP57" t="str">
            <v>n/a</v>
          </cell>
          <cell r="AQ57" t="str">
            <v>n/a</v>
          </cell>
          <cell r="AR57">
            <v>0</v>
          </cell>
        </row>
        <row r="58">
          <cell r="G58" t="str">
            <v>Forced Evaporation</v>
          </cell>
          <cell r="H58" t="str">
            <v>SCOL/2018/C/028</v>
          </cell>
          <cell r="I58"/>
          <cell r="J58">
            <v>284920</v>
          </cell>
          <cell r="K58">
            <v>43999</v>
          </cell>
          <cell r="L58"/>
          <cell r="M58">
            <v>2018</v>
          </cell>
          <cell r="N58">
            <v>2022</v>
          </cell>
          <cell r="O58" t="str">
            <v>Y</v>
          </cell>
          <cell r="P58" t="str">
            <v>CCR</v>
          </cell>
          <cell r="Q58" t="str">
            <v>New Due to CCR Reg</v>
          </cell>
          <cell r="R58">
            <v>2020</v>
          </cell>
          <cell r="S58">
            <v>93060</v>
          </cell>
          <cell r="T58">
            <v>0</v>
          </cell>
          <cell r="U58">
            <v>0</v>
          </cell>
          <cell r="V58" t="str">
            <v>n/a</v>
          </cell>
          <cell r="W58" t="str">
            <v>n/a</v>
          </cell>
          <cell r="X58" t="str">
            <v>n/a</v>
          </cell>
          <cell r="Y58" t="str">
            <v>n/a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  <cell r="AG58" t="str">
            <v>n/a</v>
          </cell>
          <cell r="AH58" t="str">
            <v>n/a</v>
          </cell>
          <cell r="AI58" t="str">
            <v>n/a</v>
          </cell>
          <cell r="AJ58" t="str">
            <v>n/a</v>
          </cell>
          <cell r="AK58" t="str">
            <v>n/a</v>
          </cell>
          <cell r="AL58" t="str">
            <v>n/a</v>
          </cell>
          <cell r="AM58" t="str">
            <v>n/a</v>
          </cell>
          <cell r="AN58" t="str">
            <v>n/a</v>
          </cell>
          <cell r="AO58" t="str">
            <v>n/a</v>
          </cell>
          <cell r="AP58" t="str">
            <v>n/a</v>
          </cell>
          <cell r="AQ58" t="str">
            <v>n/a</v>
          </cell>
          <cell r="AR58">
            <v>93060</v>
          </cell>
        </row>
        <row r="59">
          <cell r="G59" t="str">
            <v>Design/Close G Cell Closure</v>
          </cell>
          <cell r="H59" t="str">
            <v>SCOL/2016/C/048; SCOL/2017/C/045/C25220R</v>
          </cell>
          <cell r="I59"/>
          <cell r="J59">
            <v>284920</v>
          </cell>
          <cell r="K59">
            <v>43999</v>
          </cell>
          <cell r="L59"/>
          <cell r="M59">
            <v>2024</v>
          </cell>
          <cell r="N59">
            <v>2024</v>
          </cell>
          <cell r="O59" t="str">
            <v>Y</v>
          </cell>
          <cell r="P59" t="str">
            <v>CCR</v>
          </cell>
          <cell r="Q59" t="str">
            <v>New Due to CCR Reg</v>
          </cell>
          <cell r="R59">
            <v>2020</v>
          </cell>
          <cell r="S59">
            <v>545952</v>
          </cell>
          <cell r="T59">
            <v>0</v>
          </cell>
          <cell r="U59">
            <v>0</v>
          </cell>
          <cell r="V59" t="str">
            <v>n/a</v>
          </cell>
          <cell r="W59" t="str">
            <v>n/a</v>
          </cell>
          <cell r="X59" t="str">
            <v>n/a</v>
          </cell>
          <cell r="Y59" t="str">
            <v>n/a</v>
          </cell>
          <cell r="Z59" t="str">
            <v>n/a</v>
          </cell>
          <cell r="AA59" t="str">
            <v>n/a</v>
          </cell>
          <cell r="AB59" t="str">
            <v>n/a</v>
          </cell>
          <cell r="AC59" t="str">
            <v>n/a</v>
          </cell>
          <cell r="AD59" t="str">
            <v>n/a</v>
          </cell>
          <cell r="AE59" t="str">
            <v>n/a</v>
          </cell>
          <cell r="AF59" t="str">
            <v>n/a</v>
          </cell>
          <cell r="AG59" t="str">
            <v>n/a</v>
          </cell>
          <cell r="AH59" t="str">
            <v>n/a</v>
          </cell>
          <cell r="AI59" t="str">
            <v>n/a</v>
          </cell>
          <cell r="AJ59" t="str">
            <v>n/a</v>
          </cell>
          <cell r="AK59" t="str">
            <v>n/a</v>
          </cell>
          <cell r="AL59" t="str">
            <v>n/a</v>
          </cell>
          <cell r="AM59" t="str">
            <v>n/a</v>
          </cell>
          <cell r="AN59" t="str">
            <v>n/a</v>
          </cell>
          <cell r="AO59" t="str">
            <v>n/a</v>
          </cell>
          <cell r="AP59" t="str">
            <v>n/a</v>
          </cell>
          <cell r="AQ59" t="str">
            <v>n/a</v>
          </cell>
          <cell r="AR59">
            <v>545952</v>
          </cell>
        </row>
        <row r="60">
          <cell r="G60" t="str">
            <v>Design/Close EHP B Cell Closure</v>
          </cell>
          <cell r="H60" t="str">
            <v>SCOL/2018/C/044</v>
          </cell>
          <cell r="I60"/>
          <cell r="J60">
            <v>284920</v>
          </cell>
          <cell r="K60">
            <v>43999</v>
          </cell>
          <cell r="L60"/>
          <cell r="M60">
            <v>2022</v>
          </cell>
          <cell r="N60">
            <v>2022</v>
          </cell>
          <cell r="O60" t="str">
            <v>Y</v>
          </cell>
          <cell r="P60" t="str">
            <v>CCR</v>
          </cell>
          <cell r="Q60" t="str">
            <v>New Due to CCR Reg</v>
          </cell>
          <cell r="R60">
            <v>2020</v>
          </cell>
          <cell r="S60">
            <v>816860</v>
          </cell>
          <cell r="T60">
            <v>0</v>
          </cell>
          <cell r="U60">
            <v>0</v>
          </cell>
          <cell r="V60" t="str">
            <v>n/a</v>
          </cell>
          <cell r="W60" t="str">
            <v>n/a</v>
          </cell>
          <cell r="X60" t="str">
            <v>n/a</v>
          </cell>
          <cell r="Y60" t="str">
            <v>n/a</v>
          </cell>
          <cell r="Z60" t="str">
            <v>n/a</v>
          </cell>
          <cell r="AA60" t="str">
            <v>n/a</v>
          </cell>
          <cell r="AB60" t="str">
            <v>n/a</v>
          </cell>
          <cell r="AC60" t="str">
            <v>n/a</v>
          </cell>
          <cell r="AD60" t="str">
            <v>n/a</v>
          </cell>
          <cell r="AE60" t="str">
            <v>n/a</v>
          </cell>
          <cell r="AF60" t="str">
            <v>n/a</v>
          </cell>
          <cell r="AG60" t="str">
            <v>n/a</v>
          </cell>
          <cell r="AH60" t="str">
            <v>n/a</v>
          </cell>
          <cell r="AI60" t="str">
            <v>n/a</v>
          </cell>
          <cell r="AJ60" t="str">
            <v>n/a</v>
          </cell>
          <cell r="AK60" t="str">
            <v>n/a</v>
          </cell>
          <cell r="AL60" t="str">
            <v>n/a</v>
          </cell>
          <cell r="AM60" t="str">
            <v>n/a</v>
          </cell>
          <cell r="AN60" t="str">
            <v>n/a</v>
          </cell>
          <cell r="AO60" t="str">
            <v>n/a</v>
          </cell>
          <cell r="AP60" t="str">
            <v>n/a</v>
          </cell>
          <cell r="AQ60" t="str">
            <v>n/a</v>
          </cell>
          <cell r="AR60">
            <v>816860</v>
          </cell>
        </row>
        <row r="61">
          <cell r="G61" t="str">
            <v>Colstrip Post Closure Care (All)</v>
          </cell>
          <cell r="H61" t="str">
            <v>10025342</v>
          </cell>
          <cell r="I61"/>
          <cell r="J61">
            <v>284920</v>
          </cell>
          <cell r="K61">
            <v>43999</v>
          </cell>
          <cell r="L61" t="str">
            <v>n/a</v>
          </cell>
          <cell r="M61">
            <v>2020</v>
          </cell>
          <cell r="N61">
            <v>2071</v>
          </cell>
          <cell r="O61" t="str">
            <v>Y</v>
          </cell>
          <cell r="P61" t="str">
            <v>CCR</v>
          </cell>
          <cell r="Q61" t="str">
            <v>New Due to CCR Reg</v>
          </cell>
          <cell r="R61">
            <v>2020</v>
          </cell>
          <cell r="S61">
            <v>1162350.4200000009</v>
          </cell>
          <cell r="T61">
            <v>0</v>
          </cell>
          <cell r="U61">
            <v>0</v>
          </cell>
          <cell r="V61" t="str">
            <v>n/a</v>
          </cell>
          <cell r="W61" t="str">
            <v>n/a</v>
          </cell>
          <cell r="X61" t="str">
            <v>n/a</v>
          </cell>
          <cell r="Y61" t="str">
            <v>n/a</v>
          </cell>
          <cell r="Z61" t="str">
            <v>n/a</v>
          </cell>
          <cell r="AA61" t="str">
            <v>n/a</v>
          </cell>
          <cell r="AB61" t="str">
            <v>n/a</v>
          </cell>
          <cell r="AC61" t="str">
            <v>n/a</v>
          </cell>
          <cell r="AD61" t="str">
            <v>n/a</v>
          </cell>
          <cell r="AE61" t="str">
            <v>n/a</v>
          </cell>
          <cell r="AF61" t="str">
            <v>n/a</v>
          </cell>
          <cell r="AG61" t="str">
            <v>n/a</v>
          </cell>
          <cell r="AH61" t="str">
            <v>n/a</v>
          </cell>
          <cell r="AI61" t="str">
            <v>n/a</v>
          </cell>
          <cell r="AJ61" t="str">
            <v>n/a</v>
          </cell>
          <cell r="AK61" t="str">
            <v>n/a</v>
          </cell>
          <cell r="AL61" t="str">
            <v>n/a</v>
          </cell>
          <cell r="AM61" t="str">
            <v>n/a</v>
          </cell>
          <cell r="AN61" t="str">
            <v>n/a</v>
          </cell>
          <cell r="AO61" t="str">
            <v>n/a</v>
          </cell>
          <cell r="AP61" t="str">
            <v>n/a</v>
          </cell>
          <cell r="AQ61" t="str">
            <v>n/a</v>
          </cell>
          <cell r="AR61">
            <v>1162350.4200000009</v>
          </cell>
        </row>
        <row r="62">
          <cell r="G62" t="str">
            <v>Design/Close Plant Area Bottom Ash Pond</v>
          </cell>
          <cell r="H62" t="str">
            <v>SCOL/2019/C/004</v>
          </cell>
          <cell r="I62"/>
          <cell r="J62">
            <v>284920</v>
          </cell>
          <cell r="K62">
            <v>43999</v>
          </cell>
          <cell r="L62"/>
          <cell r="M62">
            <v>2019</v>
          </cell>
          <cell r="N62">
            <v>2019</v>
          </cell>
          <cell r="O62" t="str">
            <v>Y</v>
          </cell>
          <cell r="P62" t="str">
            <v>CCR</v>
          </cell>
          <cell r="Q62" t="str">
            <v>New Due to CCR Reg</v>
          </cell>
          <cell r="R62">
            <v>2020</v>
          </cell>
          <cell r="S62">
            <v>0</v>
          </cell>
          <cell r="T62">
            <v>0</v>
          </cell>
          <cell r="U62">
            <v>0</v>
          </cell>
          <cell r="V62" t="str">
            <v>n/a</v>
          </cell>
          <cell r="W62" t="str">
            <v>n/a</v>
          </cell>
          <cell r="X62" t="str">
            <v>n/a</v>
          </cell>
          <cell r="Y62" t="str">
            <v>n/a</v>
          </cell>
          <cell r="Z62" t="str">
            <v>n/a</v>
          </cell>
          <cell r="AA62" t="str">
            <v>n/a</v>
          </cell>
          <cell r="AB62" t="str">
            <v>n/a</v>
          </cell>
          <cell r="AC62" t="str">
            <v>n/a</v>
          </cell>
          <cell r="AD62" t="str">
            <v>n/a</v>
          </cell>
          <cell r="AE62" t="str">
            <v>n/a</v>
          </cell>
          <cell r="AF62" t="str">
            <v>n/a</v>
          </cell>
          <cell r="AG62" t="str">
            <v>n/a</v>
          </cell>
          <cell r="AH62" t="str">
            <v>n/a</v>
          </cell>
          <cell r="AI62" t="str">
            <v>n/a</v>
          </cell>
          <cell r="AJ62" t="str">
            <v>n/a</v>
          </cell>
          <cell r="AK62" t="str">
            <v>n/a</v>
          </cell>
          <cell r="AL62" t="str">
            <v>n/a</v>
          </cell>
          <cell r="AM62" t="str">
            <v>n/a</v>
          </cell>
          <cell r="AN62" t="str">
            <v>n/a</v>
          </cell>
          <cell r="AO62" t="str">
            <v>n/a</v>
          </cell>
          <cell r="AP62" t="str">
            <v>n/a</v>
          </cell>
          <cell r="AQ62" t="str">
            <v>n/a</v>
          </cell>
          <cell r="AR62">
            <v>0</v>
          </cell>
        </row>
        <row r="63">
          <cell r="G63" t="str">
            <v>Design/Close EHP D/E Cells</v>
          </cell>
          <cell r="H63" t="str">
            <v>10024899</v>
          </cell>
          <cell r="I63"/>
          <cell r="J63">
            <v>284920</v>
          </cell>
          <cell r="K63">
            <v>43999</v>
          </cell>
          <cell r="L63"/>
          <cell r="M63">
            <v>2021</v>
          </cell>
          <cell r="N63">
            <v>2021</v>
          </cell>
          <cell r="O63" t="str">
            <v>Y</v>
          </cell>
          <cell r="P63" t="str">
            <v>CCR</v>
          </cell>
          <cell r="Q63" t="str">
            <v>New Due to CCR Reg</v>
          </cell>
          <cell r="R63">
            <v>2020</v>
          </cell>
          <cell r="S63">
            <v>878900</v>
          </cell>
          <cell r="T63">
            <v>0</v>
          </cell>
          <cell r="U63">
            <v>0</v>
          </cell>
          <cell r="V63" t="str">
            <v>n/a</v>
          </cell>
          <cell r="W63" t="str">
            <v>n/a</v>
          </cell>
          <cell r="X63" t="str">
            <v>n/a</v>
          </cell>
          <cell r="Y63" t="str">
            <v>n/a</v>
          </cell>
          <cell r="Z63" t="str">
            <v>n/a</v>
          </cell>
          <cell r="AA63" t="str">
            <v>n/a</v>
          </cell>
          <cell r="AB63" t="str">
            <v>n/a</v>
          </cell>
          <cell r="AC63" t="str">
            <v>n/a</v>
          </cell>
          <cell r="AD63" t="str">
            <v>n/a</v>
          </cell>
          <cell r="AE63" t="str">
            <v>n/a</v>
          </cell>
          <cell r="AF63" t="str">
            <v>n/a</v>
          </cell>
          <cell r="AG63" t="str">
            <v>n/a</v>
          </cell>
          <cell r="AH63" t="str">
            <v>n/a</v>
          </cell>
          <cell r="AI63" t="str">
            <v>n/a</v>
          </cell>
          <cell r="AJ63" t="str">
            <v>n/a</v>
          </cell>
          <cell r="AK63" t="str">
            <v>n/a</v>
          </cell>
          <cell r="AL63" t="str">
            <v>n/a</v>
          </cell>
          <cell r="AM63" t="str">
            <v>n/a</v>
          </cell>
          <cell r="AN63" t="str">
            <v>n/a</v>
          </cell>
          <cell r="AO63" t="str">
            <v>n/a</v>
          </cell>
          <cell r="AP63" t="str">
            <v>n/a</v>
          </cell>
          <cell r="AQ63" t="str">
            <v>n/a</v>
          </cell>
          <cell r="AR63">
            <v>878900</v>
          </cell>
        </row>
        <row r="64">
          <cell r="G64" t="str">
            <v>Design/Close EHP C Cell Closure</v>
          </cell>
          <cell r="H64" t="str">
            <v>10025344</v>
          </cell>
          <cell r="I64"/>
          <cell r="J64">
            <v>284920</v>
          </cell>
          <cell r="K64">
            <v>43999</v>
          </cell>
          <cell r="L64"/>
          <cell r="M64">
            <v>2023</v>
          </cell>
          <cell r="N64">
            <v>2024</v>
          </cell>
          <cell r="O64" t="str">
            <v>Y</v>
          </cell>
          <cell r="P64" t="str">
            <v>CCR</v>
          </cell>
          <cell r="Q64" t="str">
            <v>New Due to CCR Reg</v>
          </cell>
          <cell r="R64">
            <v>2020</v>
          </cell>
          <cell r="S64">
            <v>739310</v>
          </cell>
          <cell r="T64">
            <v>0</v>
          </cell>
          <cell r="U64">
            <v>0</v>
          </cell>
          <cell r="V64" t="str">
            <v>n/a</v>
          </cell>
          <cell r="W64" t="str">
            <v>n/a</v>
          </cell>
          <cell r="X64" t="str">
            <v>n/a</v>
          </cell>
          <cell r="Y64" t="str">
            <v>n/a</v>
          </cell>
          <cell r="Z64" t="str">
            <v>n/a</v>
          </cell>
          <cell r="AA64" t="str">
            <v>n/a</v>
          </cell>
          <cell r="AB64" t="str">
            <v>n/a</v>
          </cell>
          <cell r="AC64" t="str">
            <v>n/a</v>
          </cell>
          <cell r="AD64" t="str">
            <v>n/a</v>
          </cell>
          <cell r="AE64" t="str">
            <v>n/a</v>
          </cell>
          <cell r="AF64" t="str">
            <v>n/a</v>
          </cell>
          <cell r="AG64" t="str">
            <v>n/a</v>
          </cell>
          <cell r="AH64" t="str">
            <v>n/a</v>
          </cell>
          <cell r="AI64" t="str">
            <v>n/a</v>
          </cell>
          <cell r="AJ64" t="str">
            <v>n/a</v>
          </cell>
          <cell r="AK64" t="str">
            <v>n/a</v>
          </cell>
          <cell r="AL64" t="str">
            <v>n/a</v>
          </cell>
          <cell r="AM64" t="str">
            <v>n/a</v>
          </cell>
          <cell r="AN64" t="str">
            <v>n/a</v>
          </cell>
          <cell r="AO64" t="str">
            <v>n/a</v>
          </cell>
          <cell r="AP64" t="str">
            <v>n/a</v>
          </cell>
          <cell r="AQ64" t="str">
            <v>n/a</v>
          </cell>
          <cell r="AR64">
            <v>739310</v>
          </cell>
        </row>
        <row r="65">
          <cell r="G65" t="str">
            <v>Design/Close EHP J-1 Cell</v>
          </cell>
          <cell r="H65" t="str">
            <v>10024900</v>
          </cell>
          <cell r="I65"/>
          <cell r="J65">
            <v>284920</v>
          </cell>
          <cell r="K65">
            <v>43999</v>
          </cell>
          <cell r="L65"/>
          <cell r="M65">
            <v>2024</v>
          </cell>
          <cell r="N65">
            <v>2025</v>
          </cell>
          <cell r="O65" t="str">
            <v>Y</v>
          </cell>
          <cell r="P65" t="str">
            <v>CCR</v>
          </cell>
          <cell r="Q65" t="str">
            <v>New Due to CCR Reg</v>
          </cell>
          <cell r="R65">
            <v>2020</v>
          </cell>
          <cell r="S65">
            <v>1240800</v>
          </cell>
          <cell r="T65">
            <v>0</v>
          </cell>
          <cell r="U65">
            <v>0</v>
          </cell>
          <cell r="V65" t="str">
            <v>n/a</v>
          </cell>
          <cell r="W65" t="str">
            <v>n/a</v>
          </cell>
          <cell r="X65" t="str">
            <v>n/a</v>
          </cell>
          <cell r="Y65" t="str">
            <v>n/a</v>
          </cell>
          <cell r="Z65" t="str">
            <v>n/a</v>
          </cell>
          <cell r="AA65" t="str">
            <v>n/a</v>
          </cell>
          <cell r="AB65" t="str">
            <v>n/a</v>
          </cell>
          <cell r="AC65" t="str">
            <v>n/a</v>
          </cell>
          <cell r="AD65" t="str">
            <v>n/a</v>
          </cell>
          <cell r="AE65" t="str">
            <v>n/a</v>
          </cell>
          <cell r="AF65" t="str">
            <v>n/a</v>
          </cell>
          <cell r="AG65" t="str">
            <v>n/a</v>
          </cell>
          <cell r="AH65" t="str">
            <v>n/a</v>
          </cell>
          <cell r="AI65" t="str">
            <v>n/a</v>
          </cell>
          <cell r="AJ65" t="str">
            <v>n/a</v>
          </cell>
          <cell r="AK65" t="str">
            <v>n/a</v>
          </cell>
          <cell r="AL65" t="str">
            <v>n/a</v>
          </cell>
          <cell r="AM65" t="str">
            <v>n/a</v>
          </cell>
          <cell r="AN65" t="str">
            <v>n/a</v>
          </cell>
          <cell r="AO65" t="str">
            <v>n/a</v>
          </cell>
          <cell r="AP65" t="str">
            <v>n/a</v>
          </cell>
          <cell r="AQ65" t="str">
            <v>n/a</v>
          </cell>
          <cell r="AR65">
            <v>1240800</v>
          </cell>
        </row>
        <row r="66">
          <cell r="G66" t="str">
            <v>Design/Close C/G</v>
          </cell>
          <cell r="H66" t="str">
            <v>10025057</v>
          </cell>
          <cell r="I66"/>
          <cell r="J66">
            <v>284920</v>
          </cell>
          <cell r="K66">
            <v>43999</v>
          </cell>
          <cell r="L66"/>
          <cell r="M66">
            <v>2040</v>
          </cell>
          <cell r="N66">
            <v>2041</v>
          </cell>
          <cell r="O66" t="str">
            <v>Y</v>
          </cell>
          <cell r="P66" t="str">
            <v>CCR</v>
          </cell>
          <cell r="Q66" t="str">
            <v>New Due to CCR Reg</v>
          </cell>
          <cell r="R66">
            <v>2020</v>
          </cell>
          <cell r="S66">
            <v>1935648</v>
          </cell>
          <cell r="T66">
            <v>0</v>
          </cell>
          <cell r="U66">
            <v>0</v>
          </cell>
          <cell r="V66" t="str">
            <v>n/a</v>
          </cell>
          <cell r="W66" t="str">
            <v>n/a</v>
          </cell>
          <cell r="X66" t="str">
            <v>n/a</v>
          </cell>
          <cell r="Y66" t="str">
            <v>n/a</v>
          </cell>
          <cell r="Z66" t="str">
            <v>n/a</v>
          </cell>
          <cell r="AA66" t="str">
            <v>n/a</v>
          </cell>
          <cell r="AB66" t="str">
            <v>n/a</v>
          </cell>
          <cell r="AC66" t="str">
            <v>n/a</v>
          </cell>
          <cell r="AD66" t="str">
            <v>n/a</v>
          </cell>
          <cell r="AE66" t="str">
            <v>n/a</v>
          </cell>
          <cell r="AF66" t="str">
            <v>n/a</v>
          </cell>
          <cell r="AG66" t="str">
            <v>n/a</v>
          </cell>
          <cell r="AH66" t="str">
            <v>n/a</v>
          </cell>
          <cell r="AI66" t="str">
            <v>n/a</v>
          </cell>
          <cell r="AJ66" t="str">
            <v>n/a</v>
          </cell>
          <cell r="AK66" t="str">
            <v>n/a</v>
          </cell>
          <cell r="AL66" t="str">
            <v>n/a</v>
          </cell>
          <cell r="AM66" t="str">
            <v>n/a</v>
          </cell>
          <cell r="AN66" t="str">
            <v>n/a</v>
          </cell>
          <cell r="AO66" t="str">
            <v>n/a</v>
          </cell>
          <cell r="AP66" t="str">
            <v>n/a</v>
          </cell>
          <cell r="AQ66" t="str">
            <v>n/a</v>
          </cell>
          <cell r="AR66">
            <v>1935648</v>
          </cell>
        </row>
        <row r="67">
          <cell r="G67" t="str">
            <v>Monitoring</v>
          </cell>
          <cell r="H67" t="str">
            <v>10025293</v>
          </cell>
          <cell r="I67"/>
          <cell r="J67">
            <v>284920</v>
          </cell>
          <cell r="K67">
            <v>43999</v>
          </cell>
          <cell r="L67"/>
          <cell r="M67">
            <v>2041</v>
          </cell>
          <cell r="N67">
            <v>2055</v>
          </cell>
          <cell r="O67" t="str">
            <v>Y</v>
          </cell>
          <cell r="P67" t="str">
            <v>CCR</v>
          </cell>
          <cell r="Q67" t="str">
            <v>New Due to CCR Reg</v>
          </cell>
          <cell r="R67">
            <v>2020</v>
          </cell>
          <cell r="S67">
            <v>0</v>
          </cell>
          <cell r="T67">
            <v>0</v>
          </cell>
          <cell r="U67">
            <v>0</v>
          </cell>
          <cell r="V67" t="str">
            <v>n/a</v>
          </cell>
          <cell r="W67" t="str">
            <v>n/a</v>
          </cell>
          <cell r="X67" t="str">
            <v>n/a</v>
          </cell>
          <cell r="Y67" t="str">
            <v>n/a</v>
          </cell>
          <cell r="Z67" t="str">
            <v>n/a</v>
          </cell>
          <cell r="AA67" t="str">
            <v>n/a</v>
          </cell>
          <cell r="AB67" t="str">
            <v>n/a</v>
          </cell>
          <cell r="AC67" t="str">
            <v>n/a</v>
          </cell>
          <cell r="AD67" t="str">
            <v>n/a</v>
          </cell>
          <cell r="AE67" t="str">
            <v>n/a</v>
          </cell>
          <cell r="AF67" t="str">
            <v>n/a</v>
          </cell>
          <cell r="AG67" t="str">
            <v>n/a</v>
          </cell>
          <cell r="AH67" t="str">
            <v>n/a</v>
          </cell>
          <cell r="AI67" t="str">
            <v>n/a</v>
          </cell>
          <cell r="AJ67" t="str">
            <v>n/a</v>
          </cell>
          <cell r="AK67" t="str">
            <v>n/a</v>
          </cell>
          <cell r="AL67" t="str">
            <v>n/a</v>
          </cell>
          <cell r="AM67" t="str">
            <v>n/a</v>
          </cell>
          <cell r="AN67" t="str">
            <v>n/a</v>
          </cell>
          <cell r="AO67" t="str">
            <v>n/a</v>
          </cell>
          <cell r="AP67" t="str">
            <v>n/a</v>
          </cell>
          <cell r="AQ67" t="str">
            <v>n/a</v>
          </cell>
          <cell r="AR67">
            <v>0</v>
          </cell>
        </row>
        <row r="68">
          <cell r="G68" t="str">
            <v>Design/Close EHP New Clearwell</v>
          </cell>
          <cell r="H68" t="str">
            <v>10027594</v>
          </cell>
          <cell r="I68"/>
          <cell r="J68">
            <v>284920</v>
          </cell>
          <cell r="K68">
            <v>43999</v>
          </cell>
          <cell r="L68"/>
          <cell r="M68">
            <v>2039</v>
          </cell>
          <cell r="N68">
            <v>2040</v>
          </cell>
          <cell r="O68" t="str">
            <v>Y</v>
          </cell>
          <cell r="P68" t="str">
            <v>CCR</v>
          </cell>
          <cell r="Q68"/>
          <cell r="R68">
            <v>2020</v>
          </cell>
          <cell r="S68">
            <v>0</v>
          </cell>
          <cell r="T68">
            <v>0</v>
          </cell>
          <cell r="U68">
            <v>0</v>
          </cell>
          <cell r="V68" t="str">
            <v>n/a</v>
          </cell>
          <cell r="W68" t="str">
            <v>n/a</v>
          </cell>
          <cell r="X68" t="str">
            <v>n/a</v>
          </cell>
          <cell r="Y68" t="str">
            <v>n/a</v>
          </cell>
          <cell r="Z68" t="str">
            <v>n/a</v>
          </cell>
          <cell r="AA68" t="str">
            <v>n/a</v>
          </cell>
          <cell r="AB68" t="str">
            <v>n/a</v>
          </cell>
          <cell r="AC68" t="str">
            <v>n/a</v>
          </cell>
          <cell r="AD68" t="str">
            <v>n/a</v>
          </cell>
          <cell r="AE68" t="str">
            <v>n/a</v>
          </cell>
          <cell r="AF68" t="str">
            <v>n/a</v>
          </cell>
          <cell r="AG68" t="str">
            <v>n/a</v>
          </cell>
          <cell r="AH68" t="str">
            <v>n/a</v>
          </cell>
          <cell r="AI68" t="str">
            <v>n/a</v>
          </cell>
          <cell r="AJ68" t="str">
            <v>n/a</v>
          </cell>
          <cell r="AK68" t="str">
            <v>n/a</v>
          </cell>
          <cell r="AL68" t="str">
            <v>n/a</v>
          </cell>
          <cell r="AM68" t="str">
            <v>n/a</v>
          </cell>
          <cell r="AN68" t="str">
            <v>n/a</v>
          </cell>
          <cell r="AO68" t="str">
            <v>n/a</v>
          </cell>
          <cell r="AP68" t="str">
            <v>n/a</v>
          </cell>
          <cell r="AQ68" t="str">
            <v>n/a</v>
          </cell>
          <cell r="AR68">
            <v>0</v>
          </cell>
        </row>
        <row r="69">
          <cell r="G69" t="str">
            <v>Close 3&amp;4 North Plant Drain Pond</v>
          </cell>
          <cell r="H69" t="str">
            <v>10027620</v>
          </cell>
          <cell r="I69"/>
          <cell r="J69">
            <v>284920</v>
          </cell>
          <cell r="K69">
            <v>43999</v>
          </cell>
          <cell r="L69"/>
          <cell r="M69">
            <v>2040</v>
          </cell>
          <cell r="N69">
            <v>2040</v>
          </cell>
          <cell r="O69" t="str">
            <v>Y</v>
          </cell>
          <cell r="P69" t="str">
            <v>CCR</v>
          </cell>
          <cell r="Q69"/>
          <cell r="R69">
            <v>2020</v>
          </cell>
          <cell r="S69">
            <v>22748</v>
          </cell>
          <cell r="T69">
            <v>0</v>
          </cell>
          <cell r="U69">
            <v>0</v>
          </cell>
          <cell r="V69" t="str">
            <v>n/a</v>
          </cell>
          <cell r="W69" t="str">
            <v>n/a</v>
          </cell>
          <cell r="X69" t="str">
            <v>n/a</v>
          </cell>
          <cell r="Y69" t="str">
            <v>n/a</v>
          </cell>
          <cell r="Z69" t="str">
            <v>n/a</v>
          </cell>
          <cell r="AA69" t="str">
            <v>n/a</v>
          </cell>
          <cell r="AB69" t="str">
            <v>n/a</v>
          </cell>
          <cell r="AC69" t="str">
            <v>n/a</v>
          </cell>
          <cell r="AD69" t="str">
            <v>n/a</v>
          </cell>
          <cell r="AE69" t="str">
            <v>n/a</v>
          </cell>
          <cell r="AF69" t="str">
            <v>n/a</v>
          </cell>
          <cell r="AG69" t="str">
            <v>n/a</v>
          </cell>
          <cell r="AH69" t="str">
            <v>n/a</v>
          </cell>
          <cell r="AI69" t="str">
            <v>n/a</v>
          </cell>
          <cell r="AJ69" t="str">
            <v>n/a</v>
          </cell>
          <cell r="AK69" t="str">
            <v>n/a</v>
          </cell>
          <cell r="AL69" t="str">
            <v>n/a</v>
          </cell>
          <cell r="AM69" t="str">
            <v>n/a</v>
          </cell>
          <cell r="AN69" t="str">
            <v>n/a</v>
          </cell>
          <cell r="AO69" t="str">
            <v>n/a</v>
          </cell>
          <cell r="AP69" t="str">
            <v>n/a</v>
          </cell>
          <cell r="AQ69" t="str">
            <v>n/a</v>
          </cell>
          <cell r="AR69">
            <v>22748</v>
          </cell>
        </row>
        <row r="70">
          <cell r="G70" t="str">
            <v>Close EHP F Cell for post-close stormwater mgmt</v>
          </cell>
          <cell r="H70" t="str">
            <v>10027621</v>
          </cell>
          <cell r="I70"/>
          <cell r="J70">
            <v>284920</v>
          </cell>
          <cell r="K70">
            <v>43999</v>
          </cell>
          <cell r="L70"/>
          <cell r="M70">
            <v>2040</v>
          </cell>
          <cell r="N70">
            <v>2040</v>
          </cell>
          <cell r="O70" t="str">
            <v>Y</v>
          </cell>
          <cell r="P70" t="str">
            <v>CCR</v>
          </cell>
          <cell r="Q70"/>
          <cell r="R70">
            <v>2020</v>
          </cell>
          <cell r="S70">
            <v>51700</v>
          </cell>
          <cell r="T70">
            <v>0</v>
          </cell>
          <cell r="U70">
            <v>0</v>
          </cell>
          <cell r="V70" t="str">
            <v>n/a</v>
          </cell>
          <cell r="W70" t="str">
            <v>n/a</v>
          </cell>
          <cell r="X70" t="str">
            <v>n/a</v>
          </cell>
          <cell r="Y70" t="str">
            <v>n/a</v>
          </cell>
          <cell r="Z70" t="str">
            <v>n/a</v>
          </cell>
          <cell r="AA70" t="str">
            <v>n/a</v>
          </cell>
          <cell r="AB70" t="str">
            <v>n/a</v>
          </cell>
          <cell r="AC70" t="str">
            <v>n/a</v>
          </cell>
          <cell r="AD70" t="str">
            <v>n/a</v>
          </cell>
          <cell r="AE70" t="str">
            <v>n/a</v>
          </cell>
          <cell r="AF70" t="str">
            <v>n/a</v>
          </cell>
          <cell r="AG70" t="str">
            <v>n/a</v>
          </cell>
          <cell r="AH70" t="str">
            <v>n/a</v>
          </cell>
          <cell r="AI70" t="str">
            <v>n/a</v>
          </cell>
          <cell r="AJ70" t="str">
            <v>n/a</v>
          </cell>
          <cell r="AK70" t="str">
            <v>n/a</v>
          </cell>
          <cell r="AL70" t="str">
            <v>n/a</v>
          </cell>
          <cell r="AM70" t="str">
            <v>n/a</v>
          </cell>
          <cell r="AN70" t="str">
            <v>n/a</v>
          </cell>
          <cell r="AO70" t="str">
            <v>n/a</v>
          </cell>
          <cell r="AP70" t="str">
            <v>n/a</v>
          </cell>
          <cell r="AQ70" t="str">
            <v>n/a</v>
          </cell>
          <cell r="AR70">
            <v>51700</v>
          </cell>
        </row>
        <row r="71">
          <cell r="G71" t="str">
            <v>Close EHP H Cell for post-close stormwater mgmt</v>
          </cell>
          <cell r="H71" t="str">
            <v>10027622</v>
          </cell>
          <cell r="I71"/>
          <cell r="J71">
            <v>284920</v>
          </cell>
          <cell r="K71">
            <v>43999</v>
          </cell>
          <cell r="L71"/>
          <cell r="M71">
            <v>2040</v>
          </cell>
          <cell r="N71">
            <v>2040</v>
          </cell>
          <cell r="O71" t="str">
            <v>Y</v>
          </cell>
          <cell r="P71" t="str">
            <v>CCR</v>
          </cell>
          <cell r="Q71"/>
          <cell r="R71">
            <v>2020</v>
          </cell>
          <cell r="S71">
            <v>51700</v>
          </cell>
          <cell r="T71">
            <v>0</v>
          </cell>
          <cell r="U71">
            <v>0</v>
          </cell>
          <cell r="V71" t="str">
            <v>n/a</v>
          </cell>
          <cell r="W71" t="str">
            <v>n/a</v>
          </cell>
          <cell r="X71" t="str">
            <v>n/a</v>
          </cell>
          <cell r="Y71" t="str">
            <v>n/a</v>
          </cell>
          <cell r="Z71" t="str">
            <v>n/a</v>
          </cell>
          <cell r="AA71" t="str">
            <v>n/a</v>
          </cell>
          <cell r="AB71" t="str">
            <v>n/a</v>
          </cell>
          <cell r="AC71" t="str">
            <v>n/a</v>
          </cell>
          <cell r="AD71" t="str">
            <v>n/a</v>
          </cell>
          <cell r="AE71" t="str">
            <v>n/a</v>
          </cell>
          <cell r="AF71" t="str">
            <v>n/a</v>
          </cell>
          <cell r="AG71" t="str">
            <v>n/a</v>
          </cell>
          <cell r="AH71" t="str">
            <v>n/a</v>
          </cell>
          <cell r="AI71" t="str">
            <v>n/a</v>
          </cell>
          <cell r="AJ71" t="str">
            <v>n/a</v>
          </cell>
          <cell r="AK71" t="str">
            <v>n/a</v>
          </cell>
          <cell r="AL71" t="str">
            <v>n/a</v>
          </cell>
          <cell r="AM71" t="str">
            <v>n/a</v>
          </cell>
          <cell r="AN71" t="str">
            <v>n/a</v>
          </cell>
          <cell r="AO71" t="str">
            <v>n/a</v>
          </cell>
          <cell r="AP71" t="str">
            <v>n/a</v>
          </cell>
          <cell r="AQ71" t="str">
            <v>n/a</v>
          </cell>
          <cell r="AR71">
            <v>51700</v>
          </cell>
        </row>
        <row r="72">
          <cell r="G72" t="str">
            <v>Close Scrubber Pipeline &amp; Drain Ponds</v>
          </cell>
          <cell r="H72" t="str">
            <v>10027623</v>
          </cell>
          <cell r="I72"/>
          <cell r="J72">
            <v>284920</v>
          </cell>
          <cell r="K72">
            <v>43999</v>
          </cell>
          <cell r="L72"/>
          <cell r="M72">
            <v>2040</v>
          </cell>
          <cell r="N72">
            <v>2040</v>
          </cell>
          <cell r="O72" t="str">
            <v>Y</v>
          </cell>
          <cell r="P72" t="str">
            <v>CCR</v>
          </cell>
          <cell r="Q72"/>
          <cell r="R72">
            <v>2020</v>
          </cell>
          <cell r="S72">
            <v>19646</v>
          </cell>
          <cell r="T72">
            <v>0</v>
          </cell>
          <cell r="U72">
            <v>0</v>
          </cell>
          <cell r="V72" t="str">
            <v>n/a</v>
          </cell>
          <cell r="W72" t="str">
            <v>n/a</v>
          </cell>
          <cell r="X72" t="str">
            <v>n/a</v>
          </cell>
          <cell r="Y72" t="str">
            <v>n/a</v>
          </cell>
          <cell r="Z72" t="str">
            <v>n/a</v>
          </cell>
          <cell r="AA72" t="str">
            <v>n/a</v>
          </cell>
          <cell r="AB72" t="str">
            <v>n/a</v>
          </cell>
          <cell r="AC72" t="str">
            <v>n/a</v>
          </cell>
          <cell r="AD72" t="str">
            <v>n/a</v>
          </cell>
          <cell r="AE72" t="str">
            <v>n/a</v>
          </cell>
          <cell r="AF72" t="str">
            <v>n/a</v>
          </cell>
          <cell r="AG72" t="str">
            <v>n/a</v>
          </cell>
          <cell r="AH72" t="str">
            <v>n/a</v>
          </cell>
          <cell r="AI72" t="str">
            <v>n/a</v>
          </cell>
          <cell r="AJ72" t="str">
            <v>n/a</v>
          </cell>
          <cell r="AK72" t="str">
            <v>n/a</v>
          </cell>
          <cell r="AL72" t="str">
            <v>n/a</v>
          </cell>
          <cell r="AM72" t="str">
            <v>n/a</v>
          </cell>
          <cell r="AN72" t="str">
            <v>n/a</v>
          </cell>
          <cell r="AO72" t="str">
            <v>n/a</v>
          </cell>
          <cell r="AP72" t="str">
            <v>n/a</v>
          </cell>
          <cell r="AQ72" t="str">
            <v>n/a</v>
          </cell>
          <cell r="AR72">
            <v>19646</v>
          </cell>
        </row>
        <row r="73">
          <cell r="G73" t="str">
            <v>Close SWP-1 (old 3&amp;4 Wash Tray Pond)</v>
          </cell>
          <cell r="H73" t="str">
            <v>10027624</v>
          </cell>
          <cell r="I73"/>
          <cell r="J73">
            <v>284920</v>
          </cell>
          <cell r="K73">
            <v>43999</v>
          </cell>
          <cell r="L73"/>
          <cell r="M73">
            <v>2040</v>
          </cell>
          <cell r="N73">
            <v>2040</v>
          </cell>
          <cell r="O73" t="str">
            <v>Y</v>
          </cell>
          <cell r="P73" t="str">
            <v>CCR</v>
          </cell>
          <cell r="Q73"/>
          <cell r="R73">
            <v>2020</v>
          </cell>
          <cell r="S73">
            <v>72380</v>
          </cell>
          <cell r="T73">
            <v>0</v>
          </cell>
          <cell r="U73">
            <v>0</v>
          </cell>
          <cell r="V73" t="str">
            <v>n/a</v>
          </cell>
          <cell r="W73" t="str">
            <v>n/a</v>
          </cell>
          <cell r="X73" t="str">
            <v>n/a</v>
          </cell>
          <cell r="Y73" t="str">
            <v>n/a</v>
          </cell>
          <cell r="Z73" t="str">
            <v>n/a</v>
          </cell>
          <cell r="AA73" t="str">
            <v>n/a</v>
          </cell>
          <cell r="AB73" t="str">
            <v>n/a</v>
          </cell>
          <cell r="AC73" t="str">
            <v>n/a</v>
          </cell>
          <cell r="AD73" t="str">
            <v>n/a</v>
          </cell>
          <cell r="AE73" t="str">
            <v>n/a</v>
          </cell>
          <cell r="AF73" t="str">
            <v>n/a</v>
          </cell>
          <cell r="AG73" t="str">
            <v>n/a</v>
          </cell>
          <cell r="AH73" t="str">
            <v>n/a</v>
          </cell>
          <cell r="AI73" t="str">
            <v>n/a</v>
          </cell>
          <cell r="AJ73" t="str">
            <v>n/a</v>
          </cell>
          <cell r="AK73" t="str">
            <v>n/a</v>
          </cell>
          <cell r="AL73" t="str">
            <v>n/a</v>
          </cell>
          <cell r="AM73" t="str">
            <v>n/a</v>
          </cell>
          <cell r="AN73" t="str">
            <v>n/a</v>
          </cell>
          <cell r="AO73" t="str">
            <v>n/a</v>
          </cell>
          <cell r="AP73" t="str">
            <v>n/a</v>
          </cell>
          <cell r="AQ73" t="str">
            <v>n/a</v>
          </cell>
          <cell r="AR73">
            <v>72380</v>
          </cell>
        </row>
        <row r="74">
          <cell r="G74" t="str">
            <v>Close SWP-2 (old 3&amp;4 Scrubber DC Pond)</v>
          </cell>
          <cell r="H74" t="str">
            <v>10027625</v>
          </cell>
          <cell r="I74"/>
          <cell r="J74">
            <v>284920</v>
          </cell>
          <cell r="K74">
            <v>43999</v>
          </cell>
          <cell r="L74"/>
          <cell r="M74">
            <v>2040</v>
          </cell>
          <cell r="N74">
            <v>2040</v>
          </cell>
          <cell r="O74" t="str">
            <v>Y</v>
          </cell>
          <cell r="P74" t="str">
            <v>CCR</v>
          </cell>
          <cell r="Q74"/>
          <cell r="R74">
            <v>2020</v>
          </cell>
          <cell r="S74">
            <v>53768</v>
          </cell>
          <cell r="T74">
            <v>0</v>
          </cell>
          <cell r="U74">
            <v>0</v>
          </cell>
          <cell r="V74" t="str">
            <v>n/a</v>
          </cell>
          <cell r="W74" t="str">
            <v>n/a</v>
          </cell>
          <cell r="X74" t="str">
            <v>n/a</v>
          </cell>
          <cell r="Y74" t="str">
            <v>n/a</v>
          </cell>
          <cell r="Z74" t="str">
            <v>n/a</v>
          </cell>
          <cell r="AA74" t="str">
            <v>n/a</v>
          </cell>
          <cell r="AB74" t="str">
            <v>n/a</v>
          </cell>
          <cell r="AC74" t="str">
            <v>n/a</v>
          </cell>
          <cell r="AD74" t="str">
            <v>n/a</v>
          </cell>
          <cell r="AE74" t="str">
            <v>n/a</v>
          </cell>
          <cell r="AF74" t="str">
            <v>n/a</v>
          </cell>
          <cell r="AG74" t="str">
            <v>n/a</v>
          </cell>
          <cell r="AH74" t="str">
            <v>n/a</v>
          </cell>
          <cell r="AI74" t="str">
            <v>n/a</v>
          </cell>
          <cell r="AJ74" t="str">
            <v>n/a</v>
          </cell>
          <cell r="AK74" t="str">
            <v>n/a</v>
          </cell>
          <cell r="AL74" t="str">
            <v>n/a</v>
          </cell>
          <cell r="AM74" t="str">
            <v>n/a</v>
          </cell>
          <cell r="AN74" t="str">
            <v>n/a</v>
          </cell>
          <cell r="AO74" t="str">
            <v>n/a</v>
          </cell>
          <cell r="AP74" t="str">
            <v>n/a</v>
          </cell>
          <cell r="AQ74" t="str">
            <v>n/a</v>
          </cell>
          <cell r="AR74">
            <v>53768</v>
          </cell>
        </row>
        <row r="75">
          <cell r="G75" t="str">
            <v>Close Brine Concentrator Solids Disposal Area</v>
          </cell>
          <cell r="H75" t="str">
            <v>10027626</v>
          </cell>
          <cell r="I75"/>
          <cell r="J75">
            <v>284920</v>
          </cell>
          <cell r="K75">
            <v>43999</v>
          </cell>
          <cell r="L75"/>
          <cell r="M75">
            <v>2028</v>
          </cell>
          <cell r="N75">
            <v>2040</v>
          </cell>
          <cell r="O75" t="str">
            <v>Y</v>
          </cell>
          <cell r="P75" t="str">
            <v>CCR</v>
          </cell>
          <cell r="Q75"/>
          <cell r="R75">
            <v>2020</v>
          </cell>
          <cell r="S75">
            <v>850657.22060000012</v>
          </cell>
          <cell r="T75">
            <v>0</v>
          </cell>
          <cell r="U75">
            <v>0</v>
          </cell>
          <cell r="V75" t="str">
            <v>n/a</v>
          </cell>
          <cell r="W75" t="str">
            <v>n/a</v>
          </cell>
          <cell r="X75" t="str">
            <v>n/a</v>
          </cell>
          <cell r="Y75" t="str">
            <v>n/a</v>
          </cell>
          <cell r="Z75" t="str">
            <v>n/a</v>
          </cell>
          <cell r="AA75" t="str">
            <v>n/a</v>
          </cell>
          <cell r="AB75" t="str">
            <v>n/a</v>
          </cell>
          <cell r="AC75" t="str">
            <v>n/a</v>
          </cell>
          <cell r="AD75" t="str">
            <v>n/a</v>
          </cell>
          <cell r="AE75" t="str">
            <v>n/a</v>
          </cell>
          <cell r="AF75" t="str">
            <v>n/a</v>
          </cell>
          <cell r="AG75" t="str">
            <v>n/a</v>
          </cell>
          <cell r="AH75" t="str">
            <v>n/a</v>
          </cell>
          <cell r="AI75" t="str">
            <v>n/a</v>
          </cell>
          <cell r="AJ75" t="str">
            <v>n/a</v>
          </cell>
          <cell r="AK75" t="str">
            <v>n/a</v>
          </cell>
          <cell r="AL75" t="str">
            <v>n/a</v>
          </cell>
          <cell r="AM75" t="str">
            <v>n/a</v>
          </cell>
          <cell r="AN75" t="str">
            <v>n/a</v>
          </cell>
          <cell r="AO75" t="str">
            <v>n/a</v>
          </cell>
          <cell r="AP75" t="str">
            <v>n/a</v>
          </cell>
          <cell r="AQ75" t="str">
            <v>n/a</v>
          </cell>
          <cell r="AR75">
            <v>850657.22060000012</v>
          </cell>
        </row>
        <row r="76">
          <cell r="G76" t="str">
            <v>Close Sediment Retention Pond</v>
          </cell>
          <cell r="H76" t="str">
            <v>10027627</v>
          </cell>
          <cell r="I76"/>
          <cell r="J76">
            <v>284920</v>
          </cell>
          <cell r="K76">
            <v>43999</v>
          </cell>
          <cell r="L76"/>
          <cell r="M76">
            <v>2040</v>
          </cell>
          <cell r="N76">
            <v>2040</v>
          </cell>
          <cell r="O76" t="str">
            <v>Y</v>
          </cell>
          <cell r="P76" t="str">
            <v>CCR</v>
          </cell>
          <cell r="Q76"/>
          <cell r="R76">
            <v>2020</v>
          </cell>
          <cell r="S76">
            <v>31874.638223999998</v>
          </cell>
          <cell r="T76">
            <v>0</v>
          </cell>
          <cell r="U76">
            <v>0</v>
          </cell>
          <cell r="V76" t="str">
            <v>n/a</v>
          </cell>
          <cell r="W76" t="str">
            <v>n/a</v>
          </cell>
          <cell r="X76" t="str">
            <v>n/a</v>
          </cell>
          <cell r="Y76" t="str">
            <v>n/a</v>
          </cell>
          <cell r="Z76" t="str">
            <v>n/a</v>
          </cell>
          <cell r="AA76" t="str">
            <v>n/a</v>
          </cell>
          <cell r="AB76" t="str">
            <v>n/a</v>
          </cell>
          <cell r="AC76" t="str">
            <v>n/a</v>
          </cell>
          <cell r="AD76" t="str">
            <v>n/a</v>
          </cell>
          <cell r="AE76" t="str">
            <v>n/a</v>
          </cell>
          <cell r="AF76" t="str">
            <v>n/a</v>
          </cell>
          <cell r="AG76" t="str">
            <v>n/a</v>
          </cell>
          <cell r="AH76" t="str">
            <v>n/a</v>
          </cell>
          <cell r="AI76" t="str">
            <v>n/a</v>
          </cell>
          <cell r="AJ76" t="str">
            <v>n/a</v>
          </cell>
          <cell r="AK76" t="str">
            <v>n/a</v>
          </cell>
          <cell r="AL76" t="str">
            <v>n/a</v>
          </cell>
          <cell r="AM76" t="str">
            <v>n/a</v>
          </cell>
          <cell r="AN76" t="str">
            <v>n/a</v>
          </cell>
          <cell r="AO76" t="str">
            <v>n/a</v>
          </cell>
          <cell r="AP76" t="str">
            <v>n/a</v>
          </cell>
          <cell r="AQ76" t="str">
            <v>n/a</v>
          </cell>
          <cell r="AR76">
            <v>31874.638223999998</v>
          </cell>
        </row>
        <row r="77">
          <cell r="G77" t="str">
            <v>Close North Plant Sediment Retention Pond</v>
          </cell>
          <cell r="H77" t="str">
            <v>10027628</v>
          </cell>
          <cell r="I77"/>
          <cell r="J77">
            <v>284920</v>
          </cell>
          <cell r="K77">
            <v>43999</v>
          </cell>
          <cell r="L77"/>
          <cell r="M77">
            <v>2040</v>
          </cell>
          <cell r="N77">
            <v>2040</v>
          </cell>
          <cell r="O77" t="str">
            <v>Y</v>
          </cell>
          <cell r="P77" t="str">
            <v>CCR</v>
          </cell>
          <cell r="Q77"/>
          <cell r="R77">
            <v>2020</v>
          </cell>
          <cell r="S77">
            <v>2043.2460400000002</v>
          </cell>
          <cell r="T77">
            <v>0</v>
          </cell>
          <cell r="U77">
            <v>0</v>
          </cell>
          <cell r="V77" t="str">
            <v>n/a</v>
          </cell>
          <cell r="W77" t="str">
            <v>n/a</v>
          </cell>
          <cell r="X77" t="str">
            <v>n/a</v>
          </cell>
          <cell r="Y77" t="str">
            <v>n/a</v>
          </cell>
          <cell r="Z77" t="str">
            <v>n/a</v>
          </cell>
          <cell r="AA77" t="str">
            <v>n/a</v>
          </cell>
          <cell r="AB77" t="str">
            <v>n/a</v>
          </cell>
          <cell r="AC77" t="str">
            <v>n/a</v>
          </cell>
          <cell r="AD77" t="str">
            <v>n/a</v>
          </cell>
          <cell r="AE77" t="str">
            <v>n/a</v>
          </cell>
          <cell r="AF77" t="str">
            <v>n/a</v>
          </cell>
          <cell r="AG77" t="str">
            <v>n/a</v>
          </cell>
          <cell r="AH77" t="str">
            <v>n/a</v>
          </cell>
          <cell r="AI77" t="str">
            <v>n/a</v>
          </cell>
          <cell r="AJ77" t="str">
            <v>n/a</v>
          </cell>
          <cell r="AK77" t="str">
            <v>n/a</v>
          </cell>
          <cell r="AL77" t="str">
            <v>n/a</v>
          </cell>
          <cell r="AM77" t="str">
            <v>n/a</v>
          </cell>
          <cell r="AN77" t="str">
            <v>n/a</v>
          </cell>
          <cell r="AO77" t="str">
            <v>n/a</v>
          </cell>
          <cell r="AP77" t="str">
            <v>n/a</v>
          </cell>
          <cell r="AQ77" t="str">
            <v>n/a</v>
          </cell>
          <cell r="AR77">
            <v>2043.2460400000002</v>
          </cell>
        </row>
        <row r="78">
          <cell r="G78" t="str">
            <v>Design/Close Capture Sys Trtmnt Solids Disp</v>
          </cell>
          <cell r="H78"/>
          <cell r="I78"/>
          <cell r="J78">
            <v>284920</v>
          </cell>
          <cell r="K78">
            <v>43999</v>
          </cell>
          <cell r="L78"/>
          <cell r="M78">
            <v>2048</v>
          </cell>
          <cell r="N78">
            <v>2052</v>
          </cell>
          <cell r="O78" t="str">
            <v>Y</v>
          </cell>
          <cell r="P78" t="str">
            <v>CCR</v>
          </cell>
          <cell r="Q78"/>
          <cell r="R78">
            <v>2020</v>
          </cell>
          <cell r="S78">
            <v>723800</v>
          </cell>
          <cell r="T78">
            <v>0</v>
          </cell>
          <cell r="U78">
            <v>0</v>
          </cell>
          <cell r="V78" t="str">
            <v>n/a</v>
          </cell>
          <cell r="W78" t="str">
            <v>n/a</v>
          </cell>
          <cell r="X78" t="str">
            <v>n/a</v>
          </cell>
          <cell r="Y78" t="str">
            <v>n/a</v>
          </cell>
          <cell r="Z78" t="str">
            <v>n/a</v>
          </cell>
          <cell r="AA78" t="str">
            <v>n/a</v>
          </cell>
          <cell r="AB78" t="str">
            <v>n/a</v>
          </cell>
          <cell r="AC78" t="str">
            <v>n/a</v>
          </cell>
          <cell r="AD78" t="str">
            <v>n/a</v>
          </cell>
          <cell r="AE78" t="str">
            <v>n/a</v>
          </cell>
          <cell r="AF78" t="str">
            <v>n/a</v>
          </cell>
          <cell r="AG78" t="str">
            <v>n/a</v>
          </cell>
          <cell r="AH78" t="str">
            <v>n/a</v>
          </cell>
          <cell r="AI78" t="str">
            <v>n/a</v>
          </cell>
          <cell r="AJ78" t="str">
            <v>n/a</v>
          </cell>
          <cell r="AK78" t="str">
            <v>n/a</v>
          </cell>
          <cell r="AL78" t="str">
            <v>n/a</v>
          </cell>
          <cell r="AM78" t="str">
            <v>n/a</v>
          </cell>
          <cell r="AN78" t="str">
            <v>n/a</v>
          </cell>
          <cell r="AO78" t="str">
            <v>n/a</v>
          </cell>
          <cell r="AP78" t="str">
            <v>n/a</v>
          </cell>
          <cell r="AQ78" t="str">
            <v>n/a</v>
          </cell>
          <cell r="AR78">
            <v>723800</v>
          </cell>
        </row>
        <row r="79">
          <cell r="G79" t="str">
            <v>Close No. Portion EHP A Cell for post-close SW Mgmt</v>
          </cell>
          <cell r="H79"/>
          <cell r="I79"/>
          <cell r="J79">
            <v>284920</v>
          </cell>
          <cell r="K79">
            <v>43999</v>
          </cell>
          <cell r="L79"/>
          <cell r="M79">
            <v>2040</v>
          </cell>
          <cell r="N79">
            <v>2040</v>
          </cell>
          <cell r="O79" t="str">
            <v>Y</v>
          </cell>
          <cell r="P79" t="str">
            <v>CCR</v>
          </cell>
          <cell r="Q79" t="str">
            <v>New Due to CCR Reg</v>
          </cell>
          <cell r="R79">
            <v>2020</v>
          </cell>
          <cell r="S79">
            <v>25850</v>
          </cell>
          <cell r="T79">
            <v>0</v>
          </cell>
          <cell r="U79">
            <v>0</v>
          </cell>
          <cell r="V79" t="str">
            <v>n/a</v>
          </cell>
          <cell r="W79" t="str">
            <v>n/a</v>
          </cell>
          <cell r="X79" t="str">
            <v>n/a</v>
          </cell>
          <cell r="Y79" t="str">
            <v>n/a</v>
          </cell>
          <cell r="Z79" t="str">
            <v>n/a</v>
          </cell>
          <cell r="AA79" t="str">
            <v>n/a</v>
          </cell>
          <cell r="AB79" t="str">
            <v>n/a</v>
          </cell>
          <cell r="AC79" t="str">
            <v>n/a</v>
          </cell>
          <cell r="AD79" t="str">
            <v>n/a</v>
          </cell>
          <cell r="AE79" t="str">
            <v>n/a</v>
          </cell>
          <cell r="AF79" t="str">
            <v>n/a</v>
          </cell>
          <cell r="AG79" t="str">
            <v>n/a</v>
          </cell>
          <cell r="AH79" t="str">
            <v>n/a</v>
          </cell>
          <cell r="AI79" t="str">
            <v>n/a</v>
          </cell>
          <cell r="AJ79" t="str">
            <v>n/a</v>
          </cell>
          <cell r="AK79" t="str">
            <v>n/a</v>
          </cell>
          <cell r="AL79" t="str">
            <v>n/a</v>
          </cell>
          <cell r="AM79" t="str">
            <v>n/a</v>
          </cell>
          <cell r="AN79" t="str">
            <v>n/a</v>
          </cell>
          <cell r="AO79" t="str">
            <v>n/a</v>
          </cell>
          <cell r="AP79" t="str">
            <v>n/a</v>
          </cell>
          <cell r="AQ79" t="str">
            <v>n/a</v>
          </cell>
          <cell r="AR79">
            <v>25850</v>
          </cell>
        </row>
        <row r="80">
          <cell r="G80" t="str">
            <v>All Units Area GW - Entire Plant Site - ERL or ARO???</v>
          </cell>
          <cell r="H80"/>
          <cell r="I80"/>
          <cell r="J80">
            <v>284920</v>
          </cell>
          <cell r="K80">
            <v>42816</v>
          </cell>
          <cell r="L80"/>
          <cell r="M80"/>
          <cell r="N80"/>
          <cell r="O80" t="str">
            <v>B</v>
          </cell>
          <cell r="P80" t="str">
            <v>CCR</v>
          </cell>
          <cell r="Q80" t="str">
            <v>New Due to CCR Reg</v>
          </cell>
          <cell r="R80">
            <v>2015</v>
          </cell>
          <cell r="S80">
            <v>0</v>
          </cell>
          <cell r="T80">
            <v>0</v>
          </cell>
          <cell r="U80">
            <v>0</v>
          </cell>
          <cell r="V80" t="str">
            <v>n/a</v>
          </cell>
          <cell r="W80" t="str">
            <v>n/a</v>
          </cell>
          <cell r="X80" t="str">
            <v>n/a</v>
          </cell>
          <cell r="Y80" t="str">
            <v>n/a</v>
          </cell>
          <cell r="Z80" t="str">
            <v>n/a</v>
          </cell>
          <cell r="AA80" t="str">
            <v>n/a</v>
          </cell>
          <cell r="AB80" t="str">
            <v>n/a</v>
          </cell>
          <cell r="AC80" t="str">
            <v>n/a</v>
          </cell>
          <cell r="AD80" t="str">
            <v>n/a</v>
          </cell>
          <cell r="AE80" t="str">
            <v>n/a</v>
          </cell>
          <cell r="AF80" t="str">
            <v>n/a</v>
          </cell>
          <cell r="AG80" t="str">
            <v>n/a</v>
          </cell>
          <cell r="AH80" t="str">
            <v>n/a</v>
          </cell>
          <cell r="AI80" t="str">
            <v>n/a</v>
          </cell>
          <cell r="AJ80" t="str">
            <v>n/a</v>
          </cell>
          <cell r="AK80" t="str">
            <v>n/a</v>
          </cell>
          <cell r="AL80" t="str">
            <v>n/a</v>
          </cell>
          <cell r="AM80" t="str">
            <v>n/a</v>
          </cell>
          <cell r="AN80" t="str">
            <v>n/a</v>
          </cell>
          <cell r="AO80" t="str">
            <v>n/a</v>
          </cell>
          <cell r="AP80" t="str">
            <v>n/a</v>
          </cell>
          <cell r="AQ80" t="str">
            <v>n/a</v>
          </cell>
          <cell r="AR80">
            <v>0</v>
          </cell>
        </row>
        <row r="81">
          <cell r="G81" t="str">
            <v>Asbestos - Craig</v>
          </cell>
          <cell r="H81" t="str">
            <v>10018518</v>
          </cell>
          <cell r="I81" t="str">
            <v>CRAA01</v>
          </cell>
          <cell r="J81">
            <v>284946</v>
          </cell>
          <cell r="K81">
            <v>42909</v>
          </cell>
          <cell r="L81"/>
          <cell r="M81"/>
          <cell r="N81"/>
          <cell r="O81" t="str">
            <v>Y</v>
          </cell>
          <cell r="P81" t="str">
            <v>Other</v>
          </cell>
          <cell r="Q81" t="str">
            <v>Existing ARO</v>
          </cell>
          <cell r="R81">
            <v>2004</v>
          </cell>
          <cell r="S81">
            <v>101756.45699999999</v>
          </cell>
          <cell r="T81">
            <v>0</v>
          </cell>
          <cell r="U81">
            <v>0</v>
          </cell>
          <cell r="V81" t="str">
            <v>n/a</v>
          </cell>
          <cell r="W81" t="str">
            <v>n/a</v>
          </cell>
          <cell r="X81" t="str">
            <v>n/a</v>
          </cell>
          <cell r="Y81" t="str">
            <v>n/a</v>
          </cell>
          <cell r="Z81" t="str">
            <v>n/a</v>
          </cell>
          <cell r="AA81" t="str">
            <v>n/a</v>
          </cell>
          <cell r="AB81" t="str">
            <v>n/a</v>
          </cell>
          <cell r="AC81" t="str">
            <v>n/a</v>
          </cell>
          <cell r="AD81" t="str">
            <v>n/a</v>
          </cell>
          <cell r="AE81" t="str">
            <v>n/a</v>
          </cell>
          <cell r="AF81" t="str">
            <v>n/a</v>
          </cell>
          <cell r="AG81" t="str">
            <v>n/a</v>
          </cell>
          <cell r="AH81" t="str">
            <v>n/a</v>
          </cell>
          <cell r="AI81" t="str">
            <v>n/a</v>
          </cell>
          <cell r="AJ81" t="str">
            <v>n/a</v>
          </cell>
          <cell r="AK81" t="str">
            <v>n/a</v>
          </cell>
          <cell r="AL81" t="str">
            <v>n/a</v>
          </cell>
          <cell r="AM81" t="str">
            <v>n/a</v>
          </cell>
          <cell r="AN81" t="str">
            <v>n/a</v>
          </cell>
          <cell r="AO81" t="str">
            <v>n/a</v>
          </cell>
          <cell r="AP81" t="str">
            <v>n/a</v>
          </cell>
          <cell r="AQ81" t="str">
            <v>n/a</v>
          </cell>
          <cell r="AR81">
            <v>101756.45699999999</v>
          </cell>
        </row>
        <row r="82">
          <cell r="G82" t="str">
            <v>Landfill Closure - Ash/Scrubber Waste Landfill (Trapper Mine)</v>
          </cell>
          <cell r="H82" t="str">
            <v>10013769</v>
          </cell>
          <cell r="I82" t="str">
            <v>CRAL01</v>
          </cell>
          <cell r="J82"/>
          <cell r="K82"/>
          <cell r="L82"/>
          <cell r="M82"/>
          <cell r="N82"/>
          <cell r="O82" t="str">
            <v>N</v>
          </cell>
          <cell r="P82" t="str">
            <v>CCR</v>
          </cell>
          <cell r="Q82" t="str">
            <v>New Due to CCR Reg</v>
          </cell>
          <cell r="R82"/>
          <cell r="S82">
            <v>0</v>
          </cell>
          <cell r="T82">
            <v>0</v>
          </cell>
          <cell r="U82">
            <v>0</v>
          </cell>
          <cell r="V82" t="str">
            <v>n/a</v>
          </cell>
          <cell r="W82" t="str">
            <v>n/a</v>
          </cell>
          <cell r="X82" t="str">
            <v>n/a</v>
          </cell>
          <cell r="Y82" t="str">
            <v>n/a</v>
          </cell>
          <cell r="Z82" t="str">
            <v>n/a</v>
          </cell>
          <cell r="AA82" t="str">
            <v>n/a</v>
          </cell>
          <cell r="AB82" t="str">
            <v>n/a</v>
          </cell>
          <cell r="AC82" t="str">
            <v>n/a</v>
          </cell>
          <cell r="AD82" t="str">
            <v>n/a</v>
          </cell>
          <cell r="AE82" t="str">
            <v>n/a</v>
          </cell>
          <cell r="AF82" t="str">
            <v>n/a</v>
          </cell>
          <cell r="AG82" t="str">
            <v>n/a</v>
          </cell>
          <cell r="AH82" t="str">
            <v>n/a</v>
          </cell>
          <cell r="AI82" t="str">
            <v>n/a</v>
          </cell>
          <cell r="AJ82" t="str">
            <v>n/a</v>
          </cell>
          <cell r="AK82" t="str">
            <v>n/a</v>
          </cell>
          <cell r="AL82" t="str">
            <v>n/a</v>
          </cell>
          <cell r="AM82" t="str">
            <v>n/a</v>
          </cell>
          <cell r="AN82" t="str">
            <v>n/a</v>
          </cell>
          <cell r="AO82" t="str">
            <v>n/a</v>
          </cell>
          <cell r="AP82" t="str">
            <v>n/a</v>
          </cell>
          <cell r="AQ82" t="str">
            <v>n/a</v>
          </cell>
          <cell r="AR82">
            <v>0</v>
          </cell>
        </row>
        <row r="83">
          <cell r="G83" t="str">
            <v>Landfill Construction - 5-7yr Cell (Trapper Mine)</v>
          </cell>
          <cell r="H83" t="str">
            <v>10013770</v>
          </cell>
          <cell r="I83" t="str">
            <v>CRAL02</v>
          </cell>
          <cell r="J83"/>
          <cell r="K83"/>
          <cell r="L83"/>
          <cell r="M83"/>
          <cell r="N83"/>
          <cell r="O83" t="str">
            <v>N</v>
          </cell>
          <cell r="P83" t="str">
            <v>CCR</v>
          </cell>
          <cell r="Q83" t="str">
            <v>New Construction</v>
          </cell>
          <cell r="R83"/>
          <cell r="S83">
            <v>0</v>
          </cell>
          <cell r="T83">
            <v>0</v>
          </cell>
          <cell r="U83">
            <v>0</v>
          </cell>
          <cell r="V83" t="str">
            <v>n/a</v>
          </cell>
          <cell r="W83" t="str">
            <v>n/a</v>
          </cell>
          <cell r="X83" t="str">
            <v>n/a</v>
          </cell>
          <cell r="Y83" t="str">
            <v>n/a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n/a</v>
          </cell>
          <cell r="AD83" t="str">
            <v>n/a</v>
          </cell>
          <cell r="AE83" t="str">
            <v>n/a</v>
          </cell>
          <cell r="AF83" t="str">
            <v>n/a</v>
          </cell>
          <cell r="AG83" t="str">
            <v>n/a</v>
          </cell>
          <cell r="AH83" t="str">
            <v>n/a</v>
          </cell>
          <cell r="AI83" t="str">
            <v>n/a</v>
          </cell>
          <cell r="AJ83" t="str">
            <v>n/a</v>
          </cell>
          <cell r="AK83" t="str">
            <v>n/a</v>
          </cell>
          <cell r="AL83" t="str">
            <v>n/a</v>
          </cell>
          <cell r="AM83" t="str">
            <v>n/a</v>
          </cell>
          <cell r="AN83" t="str">
            <v>n/a</v>
          </cell>
          <cell r="AO83" t="str">
            <v>n/a</v>
          </cell>
          <cell r="AP83" t="str">
            <v>n/a</v>
          </cell>
          <cell r="AQ83" t="str">
            <v>n/a</v>
          </cell>
          <cell r="AR83">
            <v>0</v>
          </cell>
        </row>
        <row r="84">
          <cell r="G84" t="str">
            <v>Landfill Ongoing Management - 5-7yr Cell (Trapper Mine)</v>
          </cell>
          <cell r="H84" t="str">
            <v>10013771</v>
          </cell>
          <cell r="I84" t="str">
            <v>CRAL03</v>
          </cell>
          <cell r="J84"/>
          <cell r="K84"/>
          <cell r="L84"/>
          <cell r="M84"/>
          <cell r="N84"/>
          <cell r="O84" t="str">
            <v>N</v>
          </cell>
          <cell r="P84" t="str">
            <v>CCR</v>
          </cell>
          <cell r="Q84" t="str">
            <v>New Construction</v>
          </cell>
          <cell r="R84"/>
          <cell r="S84">
            <v>0</v>
          </cell>
          <cell r="T84">
            <v>0</v>
          </cell>
          <cell r="U84">
            <v>0</v>
          </cell>
          <cell r="V84" t="str">
            <v>n/a</v>
          </cell>
          <cell r="W84" t="str">
            <v>n/a</v>
          </cell>
          <cell r="X84" t="str">
            <v>n/a</v>
          </cell>
          <cell r="Y84" t="str">
            <v>n/a</v>
          </cell>
          <cell r="Z84" t="str">
            <v>n/a</v>
          </cell>
          <cell r="AA84" t="str">
            <v>n/a</v>
          </cell>
          <cell r="AB84" t="str">
            <v>n/a</v>
          </cell>
          <cell r="AC84" t="str">
            <v>n/a</v>
          </cell>
          <cell r="AD84" t="str">
            <v>n/a</v>
          </cell>
          <cell r="AE84" t="str">
            <v>n/a</v>
          </cell>
          <cell r="AF84" t="str">
            <v>n/a</v>
          </cell>
          <cell r="AG84" t="str">
            <v>n/a</v>
          </cell>
          <cell r="AH84" t="str">
            <v>n/a</v>
          </cell>
          <cell r="AI84" t="str">
            <v>n/a</v>
          </cell>
          <cell r="AJ84" t="str">
            <v>n/a</v>
          </cell>
          <cell r="AK84" t="str">
            <v>n/a</v>
          </cell>
          <cell r="AL84" t="str">
            <v>n/a</v>
          </cell>
          <cell r="AM84" t="str">
            <v>n/a</v>
          </cell>
          <cell r="AN84" t="str">
            <v>n/a</v>
          </cell>
          <cell r="AO84" t="str">
            <v>n/a</v>
          </cell>
          <cell r="AP84" t="str">
            <v>n/a</v>
          </cell>
          <cell r="AQ84" t="str">
            <v>n/a</v>
          </cell>
          <cell r="AR84">
            <v>0</v>
          </cell>
        </row>
        <row r="85">
          <cell r="G85" t="str">
            <v>Landfill Closure - 5-7yr Cell (Trapper Mine)</v>
          </cell>
          <cell r="H85" t="str">
            <v>10013772</v>
          </cell>
          <cell r="I85" t="str">
            <v>CRAL04</v>
          </cell>
          <cell r="J85"/>
          <cell r="K85"/>
          <cell r="L85"/>
          <cell r="M85"/>
          <cell r="N85"/>
          <cell r="O85" t="str">
            <v>N</v>
          </cell>
          <cell r="P85" t="str">
            <v>CCR</v>
          </cell>
          <cell r="Q85" t="str">
            <v>Planned ARO</v>
          </cell>
          <cell r="R85"/>
          <cell r="S85">
            <v>0</v>
          </cell>
          <cell r="T85">
            <v>0</v>
          </cell>
          <cell r="U85">
            <v>0</v>
          </cell>
          <cell r="V85" t="str">
            <v>n/a</v>
          </cell>
          <cell r="W85" t="str">
            <v>n/a</v>
          </cell>
          <cell r="X85" t="str">
            <v>n/a</v>
          </cell>
          <cell r="Y85" t="str">
            <v>n/a</v>
          </cell>
          <cell r="Z85" t="str">
            <v>n/a</v>
          </cell>
          <cell r="AA85" t="str">
            <v>n/a</v>
          </cell>
          <cell r="AB85" t="str">
            <v>n/a</v>
          </cell>
          <cell r="AC85" t="str">
            <v>n/a</v>
          </cell>
          <cell r="AD85" t="str">
            <v>n/a</v>
          </cell>
          <cell r="AE85" t="str">
            <v>n/a</v>
          </cell>
          <cell r="AF85" t="str">
            <v>n/a</v>
          </cell>
          <cell r="AG85" t="str">
            <v>n/a</v>
          </cell>
          <cell r="AH85" t="str">
            <v>n/a</v>
          </cell>
          <cell r="AI85" t="str">
            <v>n/a</v>
          </cell>
          <cell r="AJ85" t="str">
            <v>n/a</v>
          </cell>
          <cell r="AK85" t="str">
            <v>n/a</v>
          </cell>
          <cell r="AL85" t="str">
            <v>n/a</v>
          </cell>
          <cell r="AM85" t="str">
            <v>n/a</v>
          </cell>
          <cell r="AN85" t="str">
            <v>n/a</v>
          </cell>
          <cell r="AO85" t="str">
            <v>n/a</v>
          </cell>
          <cell r="AP85" t="str">
            <v>n/a</v>
          </cell>
          <cell r="AQ85" t="str">
            <v>n/a</v>
          </cell>
          <cell r="AR85">
            <v>0</v>
          </cell>
        </row>
        <row r="86">
          <cell r="G86" t="str">
            <v>Landfill Construction - 5-7 yr cell</v>
          </cell>
          <cell r="H86" t="str">
            <v>10018315</v>
          </cell>
          <cell r="I86" t="str">
            <v>CRAL05</v>
          </cell>
          <cell r="J86"/>
          <cell r="K86"/>
          <cell r="L86"/>
          <cell r="M86"/>
          <cell r="N86"/>
          <cell r="O86" t="str">
            <v>N</v>
          </cell>
          <cell r="P86" t="str">
            <v>CCR</v>
          </cell>
          <cell r="Q86" t="str">
            <v>New Construction</v>
          </cell>
          <cell r="R86"/>
          <cell r="S86">
            <v>0</v>
          </cell>
          <cell r="T86">
            <v>0</v>
          </cell>
          <cell r="U86">
            <v>0</v>
          </cell>
          <cell r="V86" t="str">
            <v>n/a</v>
          </cell>
          <cell r="W86" t="str">
            <v>n/a</v>
          </cell>
          <cell r="X86" t="str">
            <v>n/a</v>
          </cell>
          <cell r="Y86" t="str">
            <v>n/a</v>
          </cell>
          <cell r="Z86" t="str">
            <v>n/a</v>
          </cell>
          <cell r="AA86" t="str">
            <v>n/a</v>
          </cell>
          <cell r="AB86" t="str">
            <v>n/a</v>
          </cell>
          <cell r="AC86" t="str">
            <v>n/a</v>
          </cell>
          <cell r="AD86" t="str">
            <v>n/a</v>
          </cell>
          <cell r="AE86" t="str">
            <v>n/a</v>
          </cell>
          <cell r="AF86" t="str">
            <v>n/a</v>
          </cell>
          <cell r="AG86" t="str">
            <v>n/a</v>
          </cell>
          <cell r="AH86" t="str">
            <v>n/a</v>
          </cell>
          <cell r="AI86" t="str">
            <v>n/a</v>
          </cell>
          <cell r="AJ86" t="str">
            <v>n/a</v>
          </cell>
          <cell r="AK86" t="str">
            <v>n/a</v>
          </cell>
          <cell r="AL86" t="str">
            <v>n/a</v>
          </cell>
          <cell r="AM86" t="str">
            <v>n/a</v>
          </cell>
          <cell r="AN86" t="str">
            <v>n/a</v>
          </cell>
          <cell r="AO86" t="str">
            <v>n/a</v>
          </cell>
          <cell r="AP86" t="str">
            <v>n/a</v>
          </cell>
          <cell r="AQ86" t="str">
            <v>n/a</v>
          </cell>
          <cell r="AR86">
            <v>0</v>
          </cell>
        </row>
        <row r="87">
          <cell r="G87" t="str">
            <v>Landfill Closure - 5-7 yr cell</v>
          </cell>
          <cell r="H87" t="str">
            <v>10022053</v>
          </cell>
          <cell r="I87" t="str">
            <v>CRAL06</v>
          </cell>
          <cell r="J87"/>
          <cell r="K87"/>
          <cell r="L87"/>
          <cell r="M87"/>
          <cell r="N87"/>
          <cell r="O87" t="str">
            <v>N</v>
          </cell>
          <cell r="P87" t="str">
            <v>CCR</v>
          </cell>
          <cell r="Q87" t="str">
            <v>Planned ARO</v>
          </cell>
          <cell r="R87"/>
          <cell r="S87">
            <v>0</v>
          </cell>
          <cell r="T87">
            <v>0</v>
          </cell>
          <cell r="U87">
            <v>0</v>
          </cell>
          <cell r="V87" t="str">
            <v>n/a</v>
          </cell>
          <cell r="W87" t="str">
            <v>n/a</v>
          </cell>
          <cell r="X87" t="str">
            <v>n/a</v>
          </cell>
          <cell r="Y87" t="str">
            <v>n/a</v>
          </cell>
          <cell r="Z87" t="str">
            <v>n/a</v>
          </cell>
          <cell r="AA87" t="str">
            <v>n/a</v>
          </cell>
          <cell r="AB87" t="str">
            <v>n/a</v>
          </cell>
          <cell r="AC87" t="str">
            <v>n/a</v>
          </cell>
          <cell r="AD87" t="str">
            <v>n/a</v>
          </cell>
          <cell r="AE87" t="str">
            <v>n/a</v>
          </cell>
          <cell r="AF87" t="str">
            <v>n/a</v>
          </cell>
          <cell r="AG87" t="str">
            <v>n/a</v>
          </cell>
          <cell r="AH87" t="str">
            <v>n/a</v>
          </cell>
          <cell r="AI87" t="str">
            <v>n/a</v>
          </cell>
          <cell r="AJ87" t="str">
            <v>n/a</v>
          </cell>
          <cell r="AK87" t="str">
            <v>n/a</v>
          </cell>
          <cell r="AL87" t="str">
            <v>n/a</v>
          </cell>
          <cell r="AM87" t="str">
            <v>n/a</v>
          </cell>
          <cell r="AN87" t="str">
            <v>n/a</v>
          </cell>
          <cell r="AO87" t="str">
            <v>n/a</v>
          </cell>
          <cell r="AP87" t="str">
            <v>n/a</v>
          </cell>
          <cell r="AQ87" t="str">
            <v>n/a</v>
          </cell>
          <cell r="AR87">
            <v>0</v>
          </cell>
        </row>
        <row r="88">
          <cell r="G88" t="str">
            <v>Evaporation Pond</v>
          </cell>
          <cell r="H88"/>
          <cell r="I88" t="str">
            <v>CCKP01</v>
          </cell>
          <cell r="J88">
            <v>284944</v>
          </cell>
          <cell r="K88">
            <v>38412</v>
          </cell>
          <cell r="L88">
            <v>2045</v>
          </cell>
          <cell r="M88">
            <v>2045</v>
          </cell>
          <cell r="N88">
            <v>2045</v>
          </cell>
          <cell r="O88" t="str">
            <v>Y</v>
          </cell>
          <cell r="P88" t="str">
            <v>Other</v>
          </cell>
          <cell r="Q88" t="str">
            <v>Existing ARO</v>
          </cell>
          <cell r="R88">
            <v>2005</v>
          </cell>
          <cell r="S88">
            <v>837230.83400000003</v>
          </cell>
          <cell r="T88">
            <v>0</v>
          </cell>
          <cell r="U88">
            <v>0</v>
          </cell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>
            <v>837230.83400000003</v>
          </cell>
        </row>
        <row r="89">
          <cell r="G89" t="str">
            <v>Landfill Closure - Expansion #2</v>
          </cell>
          <cell r="H89" t="str">
            <v>SDVJ/2012/C/027</v>
          </cell>
          <cell r="I89" t="str">
            <v>DVJL01</v>
          </cell>
          <cell r="J89">
            <v>284921</v>
          </cell>
          <cell r="K89">
            <v>43891</v>
          </cell>
          <cell r="L89">
            <v>2027</v>
          </cell>
          <cell r="M89">
            <v>2028</v>
          </cell>
          <cell r="N89">
            <v>2029</v>
          </cell>
          <cell r="O89" t="str">
            <v>Y</v>
          </cell>
          <cell r="P89" t="str">
            <v>CCR</v>
          </cell>
          <cell r="Q89" t="str">
            <v>Existing ARO</v>
          </cell>
          <cell r="R89">
            <v>2020</v>
          </cell>
          <cell r="S89">
            <v>2604012.1839999999</v>
          </cell>
          <cell r="T89">
            <v>0</v>
          </cell>
          <cell r="U89">
            <v>0</v>
          </cell>
          <cell r="V89" t="str">
            <v>n/a</v>
          </cell>
          <cell r="W89" t="str">
            <v>n/a</v>
          </cell>
          <cell r="X89" t="str">
            <v>n/a</v>
          </cell>
          <cell r="Y89" t="str">
            <v>n/a</v>
          </cell>
          <cell r="Z89" t="str">
            <v>n/a</v>
          </cell>
          <cell r="AA89" t="str">
            <v>n/a</v>
          </cell>
          <cell r="AB89" t="str">
            <v>n/a</v>
          </cell>
          <cell r="AC89" t="str">
            <v>n/a</v>
          </cell>
          <cell r="AD89" t="str">
            <v>n/a</v>
          </cell>
          <cell r="AE89" t="str">
            <v>n/a</v>
          </cell>
          <cell r="AF89" t="str">
            <v>n/a</v>
          </cell>
          <cell r="AG89" t="str">
            <v>n/a</v>
          </cell>
          <cell r="AH89" t="str">
            <v>n/a</v>
          </cell>
          <cell r="AI89" t="str">
            <v>n/a</v>
          </cell>
          <cell r="AJ89" t="str">
            <v>n/a</v>
          </cell>
          <cell r="AK89" t="str">
            <v>n/a</v>
          </cell>
          <cell r="AL89" t="str">
            <v>n/a</v>
          </cell>
          <cell r="AM89" t="str">
            <v>n/a</v>
          </cell>
          <cell r="AN89" t="str">
            <v>n/a</v>
          </cell>
          <cell r="AO89" t="str">
            <v>n/a</v>
          </cell>
          <cell r="AP89" t="str">
            <v>n/a</v>
          </cell>
          <cell r="AQ89" t="str">
            <v>n/a</v>
          </cell>
          <cell r="AR89">
            <v>2604012.1839999999</v>
          </cell>
        </row>
        <row r="90">
          <cell r="G90" t="str">
            <v>Landfill Closure - Expansion #3</v>
          </cell>
          <cell r="H90" t="str">
            <v>10013719</v>
          </cell>
          <cell r="I90" t="str">
            <v>DVJL01</v>
          </cell>
          <cell r="J90">
            <v>284921</v>
          </cell>
          <cell r="K90">
            <v>43901</v>
          </cell>
          <cell r="L90">
            <v>2027</v>
          </cell>
          <cell r="M90">
            <v>2028</v>
          </cell>
          <cell r="N90">
            <v>2029</v>
          </cell>
          <cell r="O90" t="str">
            <v>Y</v>
          </cell>
          <cell r="P90" t="str">
            <v>CCR</v>
          </cell>
          <cell r="Q90" t="str">
            <v>Existing ARO</v>
          </cell>
          <cell r="R90">
            <v>2020</v>
          </cell>
          <cell r="S90">
            <v>2461715.622</v>
          </cell>
          <cell r="T90">
            <v>0</v>
          </cell>
          <cell r="U90">
            <v>0</v>
          </cell>
          <cell r="V90" t="str">
            <v>n/a</v>
          </cell>
          <cell r="W90" t="str">
            <v>n/a</v>
          </cell>
          <cell r="X90" t="str">
            <v>n/a</v>
          </cell>
          <cell r="Y90" t="str">
            <v>n/a</v>
          </cell>
          <cell r="Z90" t="str">
            <v>n/a</v>
          </cell>
          <cell r="AA90" t="str">
            <v>n/a</v>
          </cell>
          <cell r="AB90" t="str">
            <v>n/a</v>
          </cell>
          <cell r="AC90" t="str">
            <v>n/a</v>
          </cell>
          <cell r="AD90" t="str">
            <v>n/a</v>
          </cell>
          <cell r="AE90" t="str">
            <v>n/a</v>
          </cell>
          <cell r="AF90" t="str">
            <v>n/a</v>
          </cell>
          <cell r="AG90" t="str">
            <v>n/a</v>
          </cell>
          <cell r="AH90" t="str">
            <v>n/a</v>
          </cell>
          <cell r="AI90" t="str">
            <v>n/a</v>
          </cell>
          <cell r="AJ90" t="str">
            <v>n/a</v>
          </cell>
          <cell r="AK90" t="str">
            <v>n/a</v>
          </cell>
          <cell r="AL90" t="str">
            <v>n/a</v>
          </cell>
          <cell r="AM90" t="str">
            <v>n/a</v>
          </cell>
          <cell r="AN90" t="str">
            <v>n/a</v>
          </cell>
          <cell r="AO90" t="str">
            <v>n/a</v>
          </cell>
          <cell r="AP90" t="str">
            <v>n/a</v>
          </cell>
          <cell r="AQ90" t="str">
            <v>n/a</v>
          </cell>
          <cell r="AR90">
            <v>2461715.622</v>
          </cell>
        </row>
        <row r="91">
          <cell r="G91" t="str">
            <v>Post-Closure for Expansion Landfill - Stage 2</v>
          </cell>
          <cell r="H91"/>
          <cell r="I91" t="str">
            <v>DVJL01</v>
          </cell>
          <cell r="J91">
            <v>284921</v>
          </cell>
          <cell r="K91"/>
          <cell r="L91"/>
          <cell r="M91"/>
          <cell r="N91"/>
          <cell r="O91" t="str">
            <v>Complete</v>
          </cell>
          <cell r="P91" t="str">
            <v>CCR</v>
          </cell>
          <cell r="Q91" t="str">
            <v>Existing ARO</v>
          </cell>
          <cell r="R91">
            <v>2015</v>
          </cell>
          <cell r="S91">
            <v>0</v>
          </cell>
          <cell r="T91">
            <v>0</v>
          </cell>
          <cell r="U91">
            <v>0</v>
          </cell>
          <cell r="V91" t="str">
            <v>n/a</v>
          </cell>
          <cell r="W91" t="str">
            <v>n/a</v>
          </cell>
          <cell r="X91" t="str">
            <v>n/a</v>
          </cell>
          <cell r="Y91" t="str">
            <v>n/a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n/a</v>
          </cell>
          <cell r="AD91" t="str">
            <v>n/a</v>
          </cell>
          <cell r="AE91" t="str">
            <v>n/a</v>
          </cell>
          <cell r="AF91" t="str">
            <v>n/a</v>
          </cell>
          <cell r="AG91" t="str">
            <v>n/a</v>
          </cell>
          <cell r="AH91" t="str">
            <v>n/a</v>
          </cell>
          <cell r="AI91" t="str">
            <v>n/a</v>
          </cell>
          <cell r="AJ91" t="str">
            <v>n/a</v>
          </cell>
          <cell r="AK91" t="str">
            <v>n/a</v>
          </cell>
          <cell r="AL91" t="str">
            <v>n/a</v>
          </cell>
          <cell r="AM91" t="str">
            <v>n/a</v>
          </cell>
          <cell r="AN91" t="str">
            <v>n/a</v>
          </cell>
          <cell r="AO91" t="str">
            <v>n/a</v>
          </cell>
          <cell r="AP91" t="str">
            <v>n/a</v>
          </cell>
          <cell r="AQ91" t="str">
            <v>n/a</v>
          </cell>
          <cell r="AR91">
            <v>0</v>
          </cell>
        </row>
        <row r="92">
          <cell r="G92" t="str">
            <v>Landfill Construction - 5-7 yr cell- Development Study</v>
          </cell>
          <cell r="H92" t="str">
            <v>10014340</v>
          </cell>
          <cell r="I92" t="str">
            <v>DVJL01</v>
          </cell>
          <cell r="J92"/>
          <cell r="K92"/>
          <cell r="L92"/>
          <cell r="M92"/>
          <cell r="N92"/>
          <cell r="O92" t="str">
            <v>N</v>
          </cell>
          <cell r="P92" t="str">
            <v>CCR</v>
          </cell>
          <cell r="Q92" t="str">
            <v>New Construction</v>
          </cell>
          <cell r="R92"/>
          <cell r="S92">
            <v>0</v>
          </cell>
          <cell r="T92">
            <v>0</v>
          </cell>
          <cell r="U92">
            <v>0</v>
          </cell>
          <cell r="V92" t="str">
            <v>n/a</v>
          </cell>
          <cell r="W92" t="str">
            <v>n/a</v>
          </cell>
          <cell r="X92" t="str">
            <v>n/a</v>
          </cell>
          <cell r="Y92" t="str">
            <v>n/a</v>
          </cell>
          <cell r="Z92" t="str">
            <v>n/a</v>
          </cell>
          <cell r="AA92" t="str">
            <v>n/a</v>
          </cell>
          <cell r="AB92" t="str">
            <v>n/a</v>
          </cell>
          <cell r="AC92" t="str">
            <v>n/a</v>
          </cell>
          <cell r="AD92" t="str">
            <v>n/a</v>
          </cell>
          <cell r="AE92" t="str">
            <v>n/a</v>
          </cell>
          <cell r="AF92" t="str">
            <v>n/a</v>
          </cell>
          <cell r="AG92" t="str">
            <v>n/a</v>
          </cell>
          <cell r="AH92" t="str">
            <v>n/a</v>
          </cell>
          <cell r="AI92" t="str">
            <v>n/a</v>
          </cell>
          <cell r="AJ92" t="str">
            <v>n/a</v>
          </cell>
          <cell r="AK92" t="str">
            <v>n/a</v>
          </cell>
          <cell r="AL92" t="str">
            <v>n/a</v>
          </cell>
          <cell r="AM92" t="str">
            <v>n/a</v>
          </cell>
          <cell r="AN92" t="str">
            <v>n/a</v>
          </cell>
          <cell r="AO92" t="str">
            <v>n/a</v>
          </cell>
          <cell r="AP92" t="str">
            <v>n/a</v>
          </cell>
          <cell r="AQ92" t="str">
            <v>n/a</v>
          </cell>
          <cell r="AR92">
            <v>0</v>
          </cell>
        </row>
        <row r="93">
          <cell r="G93" t="str">
            <v>Landfill Construction - 5-7yr Cell</v>
          </cell>
          <cell r="H93" t="str">
            <v>10013722</v>
          </cell>
          <cell r="I93" t="str">
            <v>DVJL01</v>
          </cell>
          <cell r="J93"/>
          <cell r="K93"/>
          <cell r="L93"/>
          <cell r="M93"/>
          <cell r="N93"/>
          <cell r="O93" t="str">
            <v>N</v>
          </cell>
          <cell r="P93" t="str">
            <v>CCR</v>
          </cell>
          <cell r="Q93" t="str">
            <v>New Construction</v>
          </cell>
          <cell r="R93"/>
          <cell r="S93">
            <v>0</v>
          </cell>
          <cell r="T93">
            <v>0</v>
          </cell>
          <cell r="U93">
            <v>0</v>
          </cell>
          <cell r="V93" t="str">
            <v>n/a</v>
          </cell>
          <cell r="W93" t="str">
            <v>n/a</v>
          </cell>
          <cell r="X93" t="str">
            <v>n/a</v>
          </cell>
          <cell r="Y93" t="str">
            <v>n/a</v>
          </cell>
          <cell r="Z93" t="str">
            <v>n/a</v>
          </cell>
          <cell r="AA93" t="str">
            <v>n/a</v>
          </cell>
          <cell r="AB93" t="str">
            <v>n/a</v>
          </cell>
          <cell r="AC93" t="str">
            <v>n/a</v>
          </cell>
          <cell r="AD93" t="str">
            <v>n/a</v>
          </cell>
          <cell r="AE93" t="str">
            <v>n/a</v>
          </cell>
          <cell r="AF93" t="str">
            <v>n/a</v>
          </cell>
          <cell r="AG93" t="str">
            <v>n/a</v>
          </cell>
          <cell r="AH93" t="str">
            <v>n/a</v>
          </cell>
          <cell r="AI93" t="str">
            <v>n/a</v>
          </cell>
          <cell r="AJ93" t="str">
            <v>n/a</v>
          </cell>
          <cell r="AK93" t="str">
            <v>n/a</v>
          </cell>
          <cell r="AL93" t="str">
            <v>n/a</v>
          </cell>
          <cell r="AM93" t="str">
            <v>n/a</v>
          </cell>
          <cell r="AN93" t="str">
            <v>n/a</v>
          </cell>
          <cell r="AO93" t="str">
            <v>n/a</v>
          </cell>
          <cell r="AP93" t="str">
            <v>n/a</v>
          </cell>
          <cell r="AQ93" t="str">
            <v>n/a</v>
          </cell>
          <cell r="AR93">
            <v>0</v>
          </cell>
        </row>
        <row r="94">
          <cell r="G94" t="str">
            <v>Landfill Ongoing Management - 5-7yr Cell</v>
          </cell>
          <cell r="H94" t="str">
            <v>10013723</v>
          </cell>
          <cell r="I94" t="str">
            <v>DVJL01</v>
          </cell>
          <cell r="J94"/>
          <cell r="K94"/>
          <cell r="L94"/>
          <cell r="M94"/>
          <cell r="N94"/>
          <cell r="O94" t="str">
            <v>N</v>
          </cell>
          <cell r="P94" t="str">
            <v>CCR</v>
          </cell>
          <cell r="Q94" t="str">
            <v>Planned ARO</v>
          </cell>
          <cell r="R94"/>
          <cell r="S94">
            <v>0</v>
          </cell>
          <cell r="T94">
            <v>0</v>
          </cell>
          <cell r="U94">
            <v>0</v>
          </cell>
          <cell r="V94" t="str">
            <v>n/a</v>
          </cell>
          <cell r="W94" t="str">
            <v>n/a</v>
          </cell>
          <cell r="X94" t="str">
            <v>n/a</v>
          </cell>
          <cell r="Y94" t="str">
            <v>n/a</v>
          </cell>
          <cell r="Z94" t="str">
            <v>n/a</v>
          </cell>
          <cell r="AA94" t="str">
            <v>n/a</v>
          </cell>
          <cell r="AB94" t="str">
            <v>n/a</v>
          </cell>
          <cell r="AC94" t="str">
            <v>n/a</v>
          </cell>
          <cell r="AD94" t="str">
            <v>n/a</v>
          </cell>
          <cell r="AE94" t="str">
            <v>n/a</v>
          </cell>
          <cell r="AF94" t="str">
            <v>n/a</v>
          </cell>
          <cell r="AG94" t="str">
            <v>n/a</v>
          </cell>
          <cell r="AH94" t="str">
            <v>n/a</v>
          </cell>
          <cell r="AI94" t="str">
            <v>n/a</v>
          </cell>
          <cell r="AJ94" t="str">
            <v>n/a</v>
          </cell>
          <cell r="AK94" t="str">
            <v>n/a</v>
          </cell>
          <cell r="AL94" t="str">
            <v>n/a</v>
          </cell>
          <cell r="AM94" t="str">
            <v>n/a</v>
          </cell>
          <cell r="AN94" t="str">
            <v>n/a</v>
          </cell>
          <cell r="AO94" t="str">
            <v>n/a</v>
          </cell>
          <cell r="AP94" t="str">
            <v>n/a</v>
          </cell>
          <cell r="AQ94" t="str">
            <v>n/a</v>
          </cell>
          <cell r="AR94">
            <v>0</v>
          </cell>
        </row>
        <row r="95">
          <cell r="G95" t="str">
            <v>Landfill Closure - 5-7yr Cell</v>
          </cell>
          <cell r="H95" t="str">
            <v>10013724</v>
          </cell>
          <cell r="I95" t="str">
            <v>DVJL01</v>
          </cell>
          <cell r="J95"/>
          <cell r="K95"/>
          <cell r="L95"/>
          <cell r="M95"/>
          <cell r="N95"/>
          <cell r="O95" t="str">
            <v>N</v>
          </cell>
          <cell r="P95" t="str">
            <v>CCR</v>
          </cell>
          <cell r="Q95" t="str">
            <v>Planned ARO</v>
          </cell>
          <cell r="R95"/>
          <cell r="S95">
            <v>0</v>
          </cell>
          <cell r="T95">
            <v>0</v>
          </cell>
          <cell r="U95">
            <v>0</v>
          </cell>
          <cell r="V95" t="str">
            <v>n/a</v>
          </cell>
          <cell r="W95" t="str">
            <v>n/a</v>
          </cell>
          <cell r="X95" t="str">
            <v>n/a</v>
          </cell>
          <cell r="Y95" t="str">
            <v>n/a</v>
          </cell>
          <cell r="Z95" t="str">
            <v>n/a</v>
          </cell>
          <cell r="AA95" t="str">
            <v>n/a</v>
          </cell>
          <cell r="AB95" t="str">
            <v>n/a</v>
          </cell>
          <cell r="AC95" t="str">
            <v>n/a</v>
          </cell>
          <cell r="AD95" t="str">
            <v>n/a</v>
          </cell>
          <cell r="AE95" t="str">
            <v>n/a</v>
          </cell>
          <cell r="AF95" t="str">
            <v>n/a</v>
          </cell>
          <cell r="AG95" t="str">
            <v>n/a</v>
          </cell>
          <cell r="AH95" t="str">
            <v>n/a</v>
          </cell>
          <cell r="AI95" t="str">
            <v>n/a</v>
          </cell>
          <cell r="AJ95" t="str">
            <v>n/a</v>
          </cell>
          <cell r="AK95" t="str">
            <v>n/a</v>
          </cell>
          <cell r="AL95" t="str">
            <v>n/a</v>
          </cell>
          <cell r="AM95" t="str">
            <v>n/a</v>
          </cell>
          <cell r="AN95" t="str">
            <v>n/a</v>
          </cell>
          <cell r="AO95" t="str">
            <v>n/a</v>
          </cell>
          <cell r="AP95" t="str">
            <v>n/a</v>
          </cell>
          <cell r="AQ95" t="str">
            <v>n/a</v>
          </cell>
          <cell r="AR95">
            <v>0</v>
          </cell>
        </row>
        <row r="96">
          <cell r="G96" t="str">
            <v>Landfill Closure - 5-7yr Cell</v>
          </cell>
          <cell r="H96" t="str">
            <v>10021910</v>
          </cell>
          <cell r="I96" t="str">
            <v>DVJL01</v>
          </cell>
          <cell r="J96"/>
          <cell r="K96"/>
          <cell r="L96"/>
          <cell r="M96"/>
          <cell r="N96"/>
          <cell r="O96" t="str">
            <v>N</v>
          </cell>
          <cell r="P96" t="str">
            <v>CCR</v>
          </cell>
          <cell r="Q96" t="str">
            <v>Planned ARO</v>
          </cell>
          <cell r="R96"/>
          <cell r="S96">
            <v>0</v>
          </cell>
          <cell r="T96">
            <v>0</v>
          </cell>
          <cell r="U96">
            <v>0</v>
          </cell>
          <cell r="V96" t="str">
            <v>n/a</v>
          </cell>
          <cell r="W96" t="str">
            <v>n/a</v>
          </cell>
          <cell r="X96" t="str">
            <v>n/a</v>
          </cell>
          <cell r="Y96" t="str">
            <v>n/a</v>
          </cell>
          <cell r="Z96" t="str">
            <v>n/a</v>
          </cell>
          <cell r="AA96" t="str">
            <v>n/a</v>
          </cell>
          <cell r="AB96" t="str">
            <v>n/a</v>
          </cell>
          <cell r="AC96" t="str">
            <v>n/a</v>
          </cell>
          <cell r="AD96" t="str">
            <v>n/a</v>
          </cell>
          <cell r="AE96" t="str">
            <v>n/a</v>
          </cell>
          <cell r="AF96" t="str">
            <v>n/a</v>
          </cell>
          <cell r="AG96" t="str">
            <v>n/a</v>
          </cell>
          <cell r="AH96" t="str">
            <v>n/a</v>
          </cell>
          <cell r="AI96" t="str">
            <v>n/a</v>
          </cell>
          <cell r="AJ96" t="str">
            <v>n/a</v>
          </cell>
          <cell r="AK96" t="str">
            <v>n/a</v>
          </cell>
          <cell r="AL96" t="str">
            <v>n/a</v>
          </cell>
          <cell r="AM96" t="str">
            <v>n/a</v>
          </cell>
          <cell r="AN96" t="str">
            <v>n/a</v>
          </cell>
          <cell r="AO96" t="str">
            <v>n/a</v>
          </cell>
          <cell r="AP96" t="str">
            <v>n/a</v>
          </cell>
          <cell r="AQ96" t="str">
            <v>n/a</v>
          </cell>
          <cell r="AR96">
            <v>0</v>
          </cell>
        </row>
        <row r="97">
          <cell r="G97" t="str">
            <v>Current Landfill with 3 cell C1, C2, and C3</v>
          </cell>
          <cell r="H97"/>
          <cell r="I97" t="str">
            <v>DVJL01</v>
          </cell>
          <cell r="J97"/>
          <cell r="K97"/>
          <cell r="L97"/>
          <cell r="M97"/>
          <cell r="N97"/>
          <cell r="O97" t="str">
            <v>N</v>
          </cell>
          <cell r="P97" t="str">
            <v>CCR</v>
          </cell>
          <cell r="Q97" t="str">
            <v>Existing but likely to be deleted</v>
          </cell>
          <cell r="R97"/>
          <cell r="S97">
            <v>0</v>
          </cell>
          <cell r="T97">
            <v>0</v>
          </cell>
          <cell r="U97">
            <v>0</v>
          </cell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>
            <v>0</v>
          </cell>
        </row>
        <row r="98">
          <cell r="G98" t="str">
            <v>Post-Closure for Expansion Landfill - Stage 3</v>
          </cell>
          <cell r="H98" t="str">
            <v>10022956</v>
          </cell>
          <cell r="I98" t="str">
            <v>DVJL01</v>
          </cell>
          <cell r="J98">
            <v>284921</v>
          </cell>
          <cell r="K98">
            <v>42361</v>
          </cell>
          <cell r="L98" t="str">
            <v>n/a</v>
          </cell>
          <cell r="M98">
            <v>2029</v>
          </cell>
          <cell r="N98">
            <v>2058</v>
          </cell>
          <cell r="O98" t="str">
            <v>Y</v>
          </cell>
          <cell r="P98" t="str">
            <v>CCR</v>
          </cell>
          <cell r="Q98" t="str">
            <v>Existing ARO</v>
          </cell>
          <cell r="R98">
            <v>2015</v>
          </cell>
          <cell r="S98">
            <v>520447.74000000046</v>
          </cell>
          <cell r="T98">
            <v>0</v>
          </cell>
          <cell r="U98">
            <v>0</v>
          </cell>
          <cell r="V98" t="str">
            <v>n/a</v>
          </cell>
          <cell r="W98" t="str">
            <v>n/a</v>
          </cell>
          <cell r="X98" t="str">
            <v>n/a</v>
          </cell>
          <cell r="Y98" t="str">
            <v>n/a</v>
          </cell>
          <cell r="Z98" t="str">
            <v>n/a</v>
          </cell>
          <cell r="AA98" t="str">
            <v>n/a</v>
          </cell>
          <cell r="AB98" t="str">
            <v>n/a</v>
          </cell>
          <cell r="AC98" t="str">
            <v>n/a</v>
          </cell>
          <cell r="AD98" t="str">
            <v>n/a</v>
          </cell>
          <cell r="AE98" t="str">
            <v>n/a</v>
          </cell>
          <cell r="AF98" t="str">
            <v>n/a</v>
          </cell>
          <cell r="AG98" t="str">
            <v>n/a</v>
          </cell>
          <cell r="AH98" t="str">
            <v>n/a</v>
          </cell>
          <cell r="AI98" t="str">
            <v>n/a</v>
          </cell>
          <cell r="AJ98" t="str">
            <v>n/a</v>
          </cell>
          <cell r="AK98" t="str">
            <v>n/a</v>
          </cell>
          <cell r="AL98" t="str">
            <v>n/a</v>
          </cell>
          <cell r="AM98" t="str">
            <v>n/a</v>
          </cell>
          <cell r="AN98" t="str">
            <v>n/a</v>
          </cell>
          <cell r="AO98" t="str">
            <v>n/a</v>
          </cell>
          <cell r="AP98" t="str">
            <v>n/a</v>
          </cell>
          <cell r="AQ98" t="str">
            <v>n/a</v>
          </cell>
          <cell r="AR98">
            <v>520447.74000000046</v>
          </cell>
        </row>
        <row r="99">
          <cell r="G99" t="str">
            <v>Horseshoe Expansion Area</v>
          </cell>
          <cell r="H99"/>
          <cell r="I99" t="str">
            <v>DVJL02</v>
          </cell>
          <cell r="J99"/>
          <cell r="K99"/>
          <cell r="L99"/>
          <cell r="M99"/>
          <cell r="N99"/>
          <cell r="O99" t="str">
            <v>N</v>
          </cell>
          <cell r="P99" t="str">
            <v>CCR</v>
          </cell>
          <cell r="Q99" t="str">
            <v>Existing but likely to be deleted</v>
          </cell>
          <cell r="R99"/>
          <cell r="S99">
            <v>0</v>
          </cell>
          <cell r="T99">
            <v>0</v>
          </cell>
          <cell r="U99">
            <v>0</v>
          </cell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>
            <v>0</v>
          </cell>
        </row>
        <row r="100">
          <cell r="G100" t="str">
            <v>Landfill Closure - Horseshoe</v>
          </cell>
          <cell r="H100" t="str">
            <v>10013720, SDVJ/2019/C/045</v>
          </cell>
          <cell r="I100" t="str">
            <v>DVJL02</v>
          </cell>
          <cell r="J100">
            <v>284921</v>
          </cell>
          <cell r="K100">
            <v>43901</v>
          </cell>
          <cell r="L100">
            <v>2027</v>
          </cell>
          <cell r="M100">
            <v>2028</v>
          </cell>
          <cell r="N100">
            <v>2029</v>
          </cell>
          <cell r="O100" t="str">
            <v>Y</v>
          </cell>
          <cell r="P100" t="str">
            <v>Other</v>
          </cell>
          <cell r="Q100" t="str">
            <v>Existing ARO</v>
          </cell>
          <cell r="R100">
            <v>2020</v>
          </cell>
          <cell r="S100">
            <v>2000344.0720000002</v>
          </cell>
          <cell r="T100">
            <v>0</v>
          </cell>
          <cell r="U100">
            <v>0</v>
          </cell>
          <cell r="V100" t="str">
            <v>n/a</v>
          </cell>
          <cell r="W100" t="str">
            <v>n/a</v>
          </cell>
          <cell r="X100" t="str">
            <v>n/a</v>
          </cell>
          <cell r="Y100" t="str">
            <v>n/a</v>
          </cell>
          <cell r="Z100" t="str">
            <v>n/a</v>
          </cell>
          <cell r="AA100" t="str">
            <v>n/a</v>
          </cell>
          <cell r="AB100" t="str">
            <v>n/a</v>
          </cell>
          <cell r="AC100" t="str">
            <v>n/a</v>
          </cell>
          <cell r="AD100" t="str">
            <v>n/a</v>
          </cell>
          <cell r="AE100" t="str">
            <v>n/a</v>
          </cell>
          <cell r="AF100" t="str">
            <v>n/a</v>
          </cell>
          <cell r="AG100" t="str">
            <v>n/a</v>
          </cell>
          <cell r="AH100" t="str">
            <v>n/a</v>
          </cell>
          <cell r="AI100" t="str">
            <v>n/a</v>
          </cell>
          <cell r="AJ100" t="str">
            <v>n/a</v>
          </cell>
          <cell r="AK100" t="str">
            <v>n/a</v>
          </cell>
          <cell r="AL100" t="str">
            <v>n/a</v>
          </cell>
          <cell r="AM100" t="str">
            <v>n/a</v>
          </cell>
          <cell r="AN100" t="str">
            <v>n/a</v>
          </cell>
          <cell r="AO100" t="str">
            <v>n/a</v>
          </cell>
          <cell r="AP100" t="str">
            <v>n/a</v>
          </cell>
          <cell r="AQ100" t="str">
            <v>n/a</v>
          </cell>
          <cell r="AR100">
            <v>2000344.0720000002</v>
          </cell>
        </row>
        <row r="101">
          <cell r="G101" t="str">
            <v>South Ash Mountain</v>
          </cell>
          <cell r="H101"/>
          <cell r="I101" t="str">
            <v>DVJL03</v>
          </cell>
          <cell r="J101"/>
          <cell r="K101"/>
          <cell r="L101"/>
          <cell r="M101"/>
          <cell r="N101"/>
          <cell r="O101" t="str">
            <v>N</v>
          </cell>
          <cell r="P101" t="str">
            <v>CCR</v>
          </cell>
          <cell r="Q101" t="str">
            <v>Existing but likely to be deleted</v>
          </cell>
          <cell r="R101"/>
          <cell r="S101">
            <v>0</v>
          </cell>
          <cell r="T101">
            <v>0</v>
          </cell>
          <cell r="U101">
            <v>0</v>
          </cell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>
            <v>0</v>
          </cell>
        </row>
        <row r="102">
          <cell r="G102" t="str">
            <v>M-5 Area</v>
          </cell>
          <cell r="H102"/>
          <cell r="I102" t="str">
            <v>DVJL04</v>
          </cell>
          <cell r="J102"/>
          <cell r="K102"/>
          <cell r="L102"/>
          <cell r="M102"/>
          <cell r="N102"/>
          <cell r="O102" t="str">
            <v>N</v>
          </cell>
          <cell r="P102" t="str">
            <v>Other</v>
          </cell>
          <cell r="Q102" t="str">
            <v>NA</v>
          </cell>
          <cell r="R102"/>
          <cell r="S102">
            <v>0</v>
          </cell>
          <cell r="T102">
            <v>0</v>
          </cell>
          <cell r="U102">
            <v>0</v>
          </cell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>
            <v>0</v>
          </cell>
        </row>
        <row r="103">
          <cell r="G103" t="str">
            <v>7-2 Area</v>
          </cell>
          <cell r="H103"/>
          <cell r="I103" t="str">
            <v>DVJL05</v>
          </cell>
          <cell r="J103"/>
          <cell r="K103"/>
          <cell r="L103"/>
          <cell r="M103"/>
          <cell r="N103"/>
          <cell r="O103" t="str">
            <v>N</v>
          </cell>
          <cell r="P103" t="str">
            <v>Other</v>
          </cell>
          <cell r="Q103" t="str">
            <v>NA</v>
          </cell>
          <cell r="R103"/>
          <cell r="S103">
            <v>0</v>
          </cell>
          <cell r="T103">
            <v>0</v>
          </cell>
          <cell r="U103">
            <v>0</v>
          </cell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>
            <v>0</v>
          </cell>
        </row>
        <row r="104">
          <cell r="G104" t="str">
            <v>7-3 Area</v>
          </cell>
          <cell r="H104"/>
          <cell r="I104" t="str">
            <v>DVJL06</v>
          </cell>
          <cell r="J104"/>
          <cell r="K104"/>
          <cell r="L104"/>
          <cell r="M104"/>
          <cell r="N104"/>
          <cell r="O104" t="str">
            <v>N</v>
          </cell>
          <cell r="P104" t="str">
            <v>Other</v>
          </cell>
          <cell r="Q104" t="str">
            <v>NA</v>
          </cell>
          <cell r="R104"/>
          <cell r="S104">
            <v>0</v>
          </cell>
          <cell r="T104">
            <v>0</v>
          </cell>
          <cell r="U104">
            <v>0</v>
          </cell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>
            <v>0</v>
          </cell>
        </row>
        <row r="105">
          <cell r="G105" t="str">
            <v>Lined Pond 1A - Replace Liner/Leachate Coll.</v>
          </cell>
          <cell r="H105" t="str">
            <v>10013725 (APR needs to be split)</v>
          </cell>
          <cell r="I105" t="str">
            <v>DVJP01</v>
          </cell>
          <cell r="J105"/>
          <cell r="K105"/>
          <cell r="L105"/>
          <cell r="M105"/>
          <cell r="N105"/>
          <cell r="O105" t="str">
            <v>N</v>
          </cell>
          <cell r="P105" t="str">
            <v>CCR</v>
          </cell>
          <cell r="Q105" t="str">
            <v>New Construction</v>
          </cell>
          <cell r="R105"/>
          <cell r="S105">
            <v>0</v>
          </cell>
          <cell r="T105">
            <v>0</v>
          </cell>
          <cell r="U105">
            <v>0</v>
          </cell>
          <cell r="V105" t="str">
            <v>n/a</v>
          </cell>
          <cell r="W105" t="str">
            <v>n/a</v>
          </cell>
          <cell r="X105" t="str">
            <v>n/a</v>
          </cell>
          <cell r="Y105" t="str">
            <v>n/a</v>
          </cell>
          <cell r="Z105" t="str">
            <v>n/a</v>
          </cell>
          <cell r="AA105" t="str">
            <v>n/a</v>
          </cell>
          <cell r="AB105" t="str">
            <v>n/a</v>
          </cell>
          <cell r="AC105" t="str">
            <v>n/a</v>
          </cell>
          <cell r="AD105" t="str">
            <v>n/a</v>
          </cell>
          <cell r="AE105" t="str">
            <v>n/a</v>
          </cell>
          <cell r="AF105" t="str">
            <v>n/a</v>
          </cell>
          <cell r="AG105" t="str">
            <v>n/a</v>
          </cell>
          <cell r="AH105" t="str">
            <v>n/a</v>
          </cell>
          <cell r="AI105" t="str">
            <v>n/a</v>
          </cell>
          <cell r="AJ105" t="str">
            <v>n/a</v>
          </cell>
          <cell r="AK105" t="str">
            <v>n/a</v>
          </cell>
          <cell r="AL105" t="str">
            <v>n/a</v>
          </cell>
          <cell r="AM105" t="str">
            <v>n/a</v>
          </cell>
          <cell r="AN105" t="str">
            <v>n/a</v>
          </cell>
          <cell r="AO105" t="str">
            <v>n/a</v>
          </cell>
          <cell r="AP105" t="str">
            <v>n/a</v>
          </cell>
          <cell r="AQ105" t="str">
            <v>n/a</v>
          </cell>
          <cell r="AR105">
            <v>0</v>
          </cell>
        </row>
        <row r="106">
          <cell r="G106" t="str">
            <v>Lined Pond 1B - Replace Liner/Leachate Coll.</v>
          </cell>
          <cell r="H106" t="str">
            <v>10013726 (APR needs to be split)</v>
          </cell>
          <cell r="I106" t="str">
            <v>DVJP02</v>
          </cell>
          <cell r="J106"/>
          <cell r="K106"/>
          <cell r="L106"/>
          <cell r="M106"/>
          <cell r="N106"/>
          <cell r="O106" t="str">
            <v>N</v>
          </cell>
          <cell r="P106" t="str">
            <v>CCR</v>
          </cell>
          <cell r="Q106" t="str">
            <v>New Construction</v>
          </cell>
          <cell r="R106"/>
          <cell r="S106">
            <v>0</v>
          </cell>
          <cell r="T106">
            <v>0</v>
          </cell>
          <cell r="U106">
            <v>0</v>
          </cell>
          <cell r="V106" t="str">
            <v>n/a</v>
          </cell>
          <cell r="W106" t="str">
            <v>n/a</v>
          </cell>
          <cell r="X106" t="str">
            <v>n/a</v>
          </cell>
          <cell r="Y106" t="str">
            <v>n/a</v>
          </cell>
          <cell r="Z106" t="str">
            <v>n/a</v>
          </cell>
          <cell r="AA106" t="str">
            <v>n/a</v>
          </cell>
          <cell r="AB106" t="str">
            <v>n/a</v>
          </cell>
          <cell r="AC106" t="str">
            <v>n/a</v>
          </cell>
          <cell r="AD106" t="str">
            <v>n/a</v>
          </cell>
          <cell r="AE106" t="str">
            <v>n/a</v>
          </cell>
          <cell r="AF106" t="str">
            <v>n/a</v>
          </cell>
          <cell r="AG106" t="str">
            <v>n/a</v>
          </cell>
          <cell r="AH106" t="str">
            <v>n/a</v>
          </cell>
          <cell r="AI106" t="str">
            <v>n/a</v>
          </cell>
          <cell r="AJ106" t="str">
            <v>n/a</v>
          </cell>
          <cell r="AK106" t="str">
            <v>n/a</v>
          </cell>
          <cell r="AL106" t="str">
            <v>n/a</v>
          </cell>
          <cell r="AM106" t="str">
            <v>n/a</v>
          </cell>
          <cell r="AN106" t="str">
            <v>n/a</v>
          </cell>
          <cell r="AO106" t="str">
            <v>n/a</v>
          </cell>
          <cell r="AP106" t="str">
            <v>n/a</v>
          </cell>
          <cell r="AQ106" t="str">
            <v>n/a</v>
          </cell>
          <cell r="AR106">
            <v>0</v>
          </cell>
        </row>
        <row r="107">
          <cell r="G107" t="str">
            <v>Lined Pond 4A - Replace Liner/Install Leachate Coll.</v>
          </cell>
          <cell r="H107" t="str">
            <v>10013727</v>
          </cell>
          <cell r="I107" t="str">
            <v>DVJP03</v>
          </cell>
          <cell r="J107"/>
          <cell r="K107"/>
          <cell r="L107"/>
          <cell r="M107"/>
          <cell r="N107"/>
          <cell r="O107" t="str">
            <v>N</v>
          </cell>
          <cell r="P107" t="str">
            <v>CCR</v>
          </cell>
          <cell r="Q107" t="str">
            <v>New Construction</v>
          </cell>
          <cell r="R107"/>
          <cell r="S107">
            <v>0</v>
          </cell>
          <cell r="T107">
            <v>0</v>
          </cell>
          <cell r="U107">
            <v>0</v>
          </cell>
          <cell r="V107" t="str">
            <v>n/a</v>
          </cell>
          <cell r="W107" t="str">
            <v>n/a</v>
          </cell>
          <cell r="X107" t="str">
            <v>n/a</v>
          </cell>
          <cell r="Y107" t="str">
            <v>n/a</v>
          </cell>
          <cell r="Z107" t="str">
            <v>n/a</v>
          </cell>
          <cell r="AA107" t="str">
            <v>n/a</v>
          </cell>
          <cell r="AB107" t="str">
            <v>n/a</v>
          </cell>
          <cell r="AC107" t="str">
            <v>n/a</v>
          </cell>
          <cell r="AD107" t="str">
            <v>n/a</v>
          </cell>
          <cell r="AE107" t="str">
            <v>n/a</v>
          </cell>
          <cell r="AF107" t="str">
            <v>n/a</v>
          </cell>
          <cell r="AG107" t="str">
            <v>n/a</v>
          </cell>
          <cell r="AH107" t="str">
            <v>n/a</v>
          </cell>
          <cell r="AI107" t="str">
            <v>n/a</v>
          </cell>
          <cell r="AJ107" t="str">
            <v>n/a</v>
          </cell>
          <cell r="AK107" t="str">
            <v>n/a</v>
          </cell>
          <cell r="AL107" t="str">
            <v>n/a</v>
          </cell>
          <cell r="AM107" t="str">
            <v>n/a</v>
          </cell>
          <cell r="AN107" t="str">
            <v>n/a</v>
          </cell>
          <cell r="AO107" t="str">
            <v>n/a</v>
          </cell>
          <cell r="AP107" t="str">
            <v>n/a</v>
          </cell>
          <cell r="AQ107" t="str">
            <v>n/a</v>
          </cell>
          <cell r="AR107">
            <v>0</v>
          </cell>
        </row>
        <row r="108">
          <cell r="G108" t="str">
            <v>Lined Pond 4B - Replace Liner/Leachate Coll.</v>
          </cell>
          <cell r="H108" t="str">
            <v>10014292 (APR needs to be split)</v>
          </cell>
          <cell r="I108" t="str">
            <v>DVJP04</v>
          </cell>
          <cell r="J108"/>
          <cell r="K108"/>
          <cell r="L108"/>
          <cell r="M108"/>
          <cell r="N108"/>
          <cell r="O108" t="str">
            <v>N</v>
          </cell>
          <cell r="P108" t="str">
            <v>CCR</v>
          </cell>
          <cell r="Q108" t="str">
            <v>New Construction</v>
          </cell>
          <cell r="R108"/>
          <cell r="S108">
            <v>0</v>
          </cell>
          <cell r="T108">
            <v>0</v>
          </cell>
          <cell r="U108">
            <v>0</v>
          </cell>
          <cell r="V108" t="str">
            <v>n/a</v>
          </cell>
          <cell r="W108" t="str">
            <v>n/a</v>
          </cell>
          <cell r="X108" t="str">
            <v>n/a</v>
          </cell>
          <cell r="Y108" t="str">
            <v>n/a</v>
          </cell>
          <cell r="Z108" t="str">
            <v>n/a</v>
          </cell>
          <cell r="AA108" t="str">
            <v>n/a</v>
          </cell>
          <cell r="AB108" t="str">
            <v>n/a</v>
          </cell>
          <cell r="AC108" t="str">
            <v>n/a</v>
          </cell>
          <cell r="AD108" t="str">
            <v>n/a</v>
          </cell>
          <cell r="AE108" t="str">
            <v>n/a</v>
          </cell>
          <cell r="AF108" t="str">
            <v>n/a</v>
          </cell>
          <cell r="AG108" t="str">
            <v>n/a</v>
          </cell>
          <cell r="AH108" t="str">
            <v>n/a</v>
          </cell>
          <cell r="AI108" t="str">
            <v>n/a</v>
          </cell>
          <cell r="AJ108" t="str">
            <v>n/a</v>
          </cell>
          <cell r="AK108" t="str">
            <v>n/a</v>
          </cell>
          <cell r="AL108" t="str">
            <v>n/a</v>
          </cell>
          <cell r="AM108" t="str">
            <v>n/a</v>
          </cell>
          <cell r="AN108" t="str">
            <v>n/a</v>
          </cell>
          <cell r="AO108" t="str">
            <v>n/a</v>
          </cell>
          <cell r="AP108" t="str">
            <v>n/a</v>
          </cell>
          <cell r="AQ108" t="str">
            <v>n/a</v>
          </cell>
          <cell r="AR108">
            <v>0</v>
          </cell>
        </row>
        <row r="109">
          <cell r="G109" t="str">
            <v>1A Clear Pond/008 Outfall</v>
          </cell>
          <cell r="H109" t="str">
            <v>(APR needs to be split)</v>
          </cell>
          <cell r="I109" t="str">
            <v>DVJP05</v>
          </cell>
          <cell r="J109"/>
          <cell r="K109"/>
          <cell r="L109"/>
          <cell r="M109"/>
          <cell r="N109"/>
          <cell r="O109" t="str">
            <v>N</v>
          </cell>
          <cell r="P109" t="str">
            <v>Other</v>
          </cell>
          <cell r="Q109" t="str">
            <v>NA</v>
          </cell>
          <cell r="R109"/>
          <cell r="S109">
            <v>0</v>
          </cell>
          <cell r="T109">
            <v>0</v>
          </cell>
          <cell r="U109">
            <v>0</v>
          </cell>
          <cell r="V109" t="str">
            <v>n/a</v>
          </cell>
          <cell r="W109" t="str">
            <v>n/a</v>
          </cell>
          <cell r="X109" t="str">
            <v>n/a</v>
          </cell>
          <cell r="Y109" t="str">
            <v>n/a</v>
          </cell>
          <cell r="Z109" t="str">
            <v>n/a</v>
          </cell>
          <cell r="AA109" t="str">
            <v>n/a</v>
          </cell>
          <cell r="AB109" t="str">
            <v>n/a</v>
          </cell>
          <cell r="AC109" t="str">
            <v>n/a</v>
          </cell>
          <cell r="AD109" t="str">
            <v>n/a</v>
          </cell>
          <cell r="AE109" t="str">
            <v>n/a</v>
          </cell>
          <cell r="AF109" t="str">
            <v>n/a</v>
          </cell>
          <cell r="AG109" t="str">
            <v>n/a</v>
          </cell>
          <cell r="AH109" t="str">
            <v>n/a</v>
          </cell>
          <cell r="AI109" t="str">
            <v>n/a</v>
          </cell>
          <cell r="AJ109" t="str">
            <v>n/a</v>
          </cell>
          <cell r="AK109" t="str">
            <v>n/a</v>
          </cell>
          <cell r="AL109" t="str">
            <v>n/a</v>
          </cell>
          <cell r="AM109" t="str">
            <v>n/a</v>
          </cell>
          <cell r="AN109" t="str">
            <v>n/a</v>
          </cell>
          <cell r="AO109" t="str">
            <v>n/a</v>
          </cell>
          <cell r="AP109" t="str">
            <v>n/a</v>
          </cell>
          <cell r="AQ109" t="str">
            <v>n/a</v>
          </cell>
          <cell r="AR109">
            <v>0</v>
          </cell>
        </row>
        <row r="110">
          <cell r="G110" t="str">
            <v>1B Clear Pond/007 Outfall</v>
          </cell>
          <cell r="H110" t="str">
            <v>(APR needs to be split)</v>
          </cell>
          <cell r="I110" t="str">
            <v>DVJP06</v>
          </cell>
          <cell r="J110"/>
          <cell r="K110"/>
          <cell r="L110"/>
          <cell r="M110"/>
          <cell r="N110"/>
          <cell r="O110" t="str">
            <v>N</v>
          </cell>
          <cell r="P110" t="str">
            <v>Other</v>
          </cell>
          <cell r="Q110" t="str">
            <v>NA</v>
          </cell>
          <cell r="R110"/>
          <cell r="S110">
            <v>0</v>
          </cell>
          <cell r="T110">
            <v>0</v>
          </cell>
          <cell r="U110">
            <v>0</v>
          </cell>
          <cell r="V110" t="str">
            <v>n/a</v>
          </cell>
          <cell r="W110" t="str">
            <v>n/a</v>
          </cell>
          <cell r="X110" t="str">
            <v>n/a</v>
          </cell>
          <cell r="Y110" t="str">
            <v>n/a</v>
          </cell>
          <cell r="Z110" t="str">
            <v>n/a</v>
          </cell>
          <cell r="AA110" t="str">
            <v>n/a</v>
          </cell>
          <cell r="AB110" t="str">
            <v>n/a</v>
          </cell>
          <cell r="AC110" t="str">
            <v>n/a</v>
          </cell>
          <cell r="AD110" t="str">
            <v>n/a</v>
          </cell>
          <cell r="AE110" t="str">
            <v>n/a</v>
          </cell>
          <cell r="AF110" t="str">
            <v>n/a</v>
          </cell>
          <cell r="AG110" t="str">
            <v>n/a</v>
          </cell>
          <cell r="AH110" t="str">
            <v>n/a</v>
          </cell>
          <cell r="AI110" t="str">
            <v>n/a</v>
          </cell>
          <cell r="AJ110" t="str">
            <v>n/a</v>
          </cell>
          <cell r="AK110" t="str">
            <v>n/a</v>
          </cell>
          <cell r="AL110" t="str">
            <v>n/a</v>
          </cell>
          <cell r="AM110" t="str">
            <v>n/a</v>
          </cell>
          <cell r="AN110" t="str">
            <v>n/a</v>
          </cell>
          <cell r="AO110" t="str">
            <v>n/a</v>
          </cell>
          <cell r="AP110" t="str">
            <v>n/a</v>
          </cell>
          <cell r="AQ110" t="str">
            <v>n/a</v>
          </cell>
          <cell r="AR110">
            <v>0</v>
          </cell>
        </row>
        <row r="111">
          <cell r="G111" t="str">
            <v>Blowdown Canal</v>
          </cell>
          <cell r="H111"/>
          <cell r="I111" t="str">
            <v>DVJP07</v>
          </cell>
          <cell r="J111"/>
          <cell r="K111"/>
          <cell r="L111"/>
          <cell r="M111"/>
          <cell r="N111"/>
          <cell r="O111" t="str">
            <v>N</v>
          </cell>
          <cell r="P111" t="str">
            <v>Other</v>
          </cell>
          <cell r="Q111" t="str">
            <v>NA</v>
          </cell>
          <cell r="R111"/>
          <cell r="S111">
            <v>0</v>
          </cell>
          <cell r="T111">
            <v>0</v>
          </cell>
          <cell r="U111">
            <v>0</v>
          </cell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>
            <v>0</v>
          </cell>
        </row>
        <row r="112">
          <cell r="G112" t="str">
            <v>4 Clear Pond</v>
          </cell>
          <cell r="H112" t="str">
            <v>(APR needs to be split)</v>
          </cell>
          <cell r="I112" t="str">
            <v>DVJP08</v>
          </cell>
          <cell r="J112"/>
          <cell r="K112"/>
          <cell r="L112"/>
          <cell r="M112"/>
          <cell r="N112"/>
          <cell r="O112" t="str">
            <v>N</v>
          </cell>
          <cell r="P112" t="str">
            <v>CCR</v>
          </cell>
          <cell r="Q112" t="str">
            <v>TBD</v>
          </cell>
          <cell r="R112"/>
          <cell r="S112">
            <v>0</v>
          </cell>
          <cell r="T112">
            <v>0</v>
          </cell>
          <cell r="U112">
            <v>0</v>
          </cell>
          <cell r="V112" t="str">
            <v>n/a</v>
          </cell>
          <cell r="W112" t="str">
            <v>n/a</v>
          </cell>
          <cell r="X112" t="str">
            <v>n/a</v>
          </cell>
          <cell r="Y112" t="str">
            <v>n/a</v>
          </cell>
          <cell r="Z112" t="str">
            <v>n/a</v>
          </cell>
          <cell r="AA112" t="str">
            <v>n/a</v>
          </cell>
          <cell r="AB112" t="str">
            <v>n/a</v>
          </cell>
          <cell r="AC112" t="str">
            <v>n/a</v>
          </cell>
          <cell r="AD112" t="str">
            <v>n/a</v>
          </cell>
          <cell r="AE112" t="str">
            <v>n/a</v>
          </cell>
          <cell r="AF112" t="str">
            <v>n/a</v>
          </cell>
          <cell r="AG112" t="str">
            <v>n/a</v>
          </cell>
          <cell r="AH112" t="str">
            <v>n/a</v>
          </cell>
          <cell r="AI112" t="str">
            <v>n/a</v>
          </cell>
          <cell r="AJ112" t="str">
            <v>n/a</v>
          </cell>
          <cell r="AK112" t="str">
            <v>n/a</v>
          </cell>
          <cell r="AL112" t="str">
            <v>n/a</v>
          </cell>
          <cell r="AM112" t="str">
            <v>n/a</v>
          </cell>
          <cell r="AN112" t="str">
            <v>n/a</v>
          </cell>
          <cell r="AO112" t="str">
            <v>n/a</v>
          </cell>
          <cell r="AP112" t="str">
            <v>n/a</v>
          </cell>
          <cell r="AQ112" t="str">
            <v>n/a</v>
          </cell>
          <cell r="AR112">
            <v>0</v>
          </cell>
        </row>
        <row r="113">
          <cell r="G113" t="str">
            <v>Pond Liner replacement/leachate collection - Development Study</v>
          </cell>
          <cell r="H113" t="str">
            <v>10014341</v>
          </cell>
          <cell r="I113" t="str">
            <v>For DVJP01-DVJP04</v>
          </cell>
          <cell r="J113"/>
          <cell r="K113"/>
          <cell r="L113"/>
          <cell r="M113"/>
          <cell r="N113"/>
          <cell r="O113" t="str">
            <v>N</v>
          </cell>
          <cell r="P113" t="str">
            <v>CCR</v>
          </cell>
          <cell r="Q113" t="str">
            <v>New Construction</v>
          </cell>
          <cell r="R113"/>
          <cell r="S113">
            <v>0</v>
          </cell>
          <cell r="T113">
            <v>0</v>
          </cell>
          <cell r="U113">
            <v>0</v>
          </cell>
          <cell r="V113" t="str">
            <v>n/a</v>
          </cell>
          <cell r="W113" t="str">
            <v>n/a</v>
          </cell>
          <cell r="X113" t="str">
            <v>n/a</v>
          </cell>
          <cell r="Y113" t="str">
            <v>n/a</v>
          </cell>
          <cell r="Z113" t="str">
            <v>n/a</v>
          </cell>
          <cell r="AA113" t="str">
            <v>n/a</v>
          </cell>
          <cell r="AB113" t="str">
            <v>n/a</v>
          </cell>
          <cell r="AC113" t="str">
            <v>n/a</v>
          </cell>
          <cell r="AD113" t="str">
            <v>n/a</v>
          </cell>
          <cell r="AE113" t="str">
            <v>n/a</v>
          </cell>
          <cell r="AF113" t="str">
            <v>n/a</v>
          </cell>
          <cell r="AG113" t="str">
            <v>n/a</v>
          </cell>
          <cell r="AH113" t="str">
            <v>n/a</v>
          </cell>
          <cell r="AI113" t="str">
            <v>n/a</v>
          </cell>
          <cell r="AJ113" t="str">
            <v>n/a</v>
          </cell>
          <cell r="AK113" t="str">
            <v>n/a</v>
          </cell>
          <cell r="AL113" t="str">
            <v>n/a</v>
          </cell>
          <cell r="AM113" t="str">
            <v>n/a</v>
          </cell>
          <cell r="AN113" t="str">
            <v>n/a</v>
          </cell>
          <cell r="AO113" t="str">
            <v>n/a</v>
          </cell>
          <cell r="AP113" t="str">
            <v>n/a</v>
          </cell>
          <cell r="AQ113" t="str">
            <v>n/a</v>
          </cell>
          <cell r="AR113">
            <v>0</v>
          </cell>
        </row>
        <row r="114">
          <cell r="G114" t="str">
            <v>Post-Closure for Horseshoe Landfill</v>
          </cell>
          <cell r="H114" t="str">
            <v>10022909</v>
          </cell>
          <cell r="I114" t="str">
            <v>DVJL02</v>
          </cell>
          <cell r="J114">
            <v>284921</v>
          </cell>
          <cell r="K114">
            <v>43901</v>
          </cell>
          <cell r="L114" t="str">
            <v>n/a</v>
          </cell>
          <cell r="M114">
            <v>2030</v>
          </cell>
          <cell r="N114">
            <v>2059</v>
          </cell>
          <cell r="O114" t="str">
            <v>Y</v>
          </cell>
          <cell r="P114" t="str">
            <v>Other</v>
          </cell>
          <cell r="Q114" t="str">
            <v>Existing ARO</v>
          </cell>
          <cell r="R114">
            <v>2020</v>
          </cell>
          <cell r="S114">
            <v>468399.83999999985</v>
          </cell>
          <cell r="T114">
            <v>0</v>
          </cell>
          <cell r="U114">
            <v>0</v>
          </cell>
          <cell r="V114" t="str">
            <v>n/a</v>
          </cell>
          <cell r="W114" t="str">
            <v>n/a</v>
          </cell>
          <cell r="X114" t="str">
            <v>n/a</v>
          </cell>
          <cell r="Y114" t="str">
            <v>n/a</v>
          </cell>
          <cell r="Z114" t="str">
            <v>n/a</v>
          </cell>
          <cell r="AA114" t="str">
            <v>n/a</v>
          </cell>
          <cell r="AB114" t="str">
            <v>n/a</v>
          </cell>
          <cell r="AC114" t="str">
            <v>n/a</v>
          </cell>
          <cell r="AD114" t="str">
            <v>n/a</v>
          </cell>
          <cell r="AE114" t="str">
            <v>n/a</v>
          </cell>
          <cell r="AF114" t="str">
            <v>n/a</v>
          </cell>
          <cell r="AG114" t="str">
            <v>n/a</v>
          </cell>
          <cell r="AH114" t="str">
            <v>n/a</v>
          </cell>
          <cell r="AI114" t="str">
            <v>n/a</v>
          </cell>
          <cell r="AJ114" t="str">
            <v>n/a</v>
          </cell>
          <cell r="AK114" t="str">
            <v>n/a</v>
          </cell>
          <cell r="AL114" t="str">
            <v>n/a</v>
          </cell>
          <cell r="AM114" t="str">
            <v>n/a</v>
          </cell>
          <cell r="AN114" t="str">
            <v>n/a</v>
          </cell>
          <cell r="AO114" t="str">
            <v>n/a</v>
          </cell>
          <cell r="AP114" t="str">
            <v>n/a</v>
          </cell>
          <cell r="AQ114" t="str">
            <v>n/a</v>
          </cell>
          <cell r="AR114">
            <v>468399.83999999985</v>
          </cell>
        </row>
        <row r="115">
          <cell r="G115" t="str">
            <v>Landfill Closure - South Ash Mountain</v>
          </cell>
          <cell r="H115" t="str">
            <v>SDVJ/2015/C/039</v>
          </cell>
          <cell r="I115" t="str">
            <v>DVJL03</v>
          </cell>
          <cell r="J115">
            <v>284921</v>
          </cell>
          <cell r="K115">
            <v>42348</v>
          </cell>
          <cell r="L115">
            <v>2015</v>
          </cell>
          <cell r="M115">
            <v>2015</v>
          </cell>
          <cell r="N115">
            <v>2015</v>
          </cell>
          <cell r="O115" t="str">
            <v>Complete</v>
          </cell>
          <cell r="P115" t="str">
            <v>CCR</v>
          </cell>
          <cell r="Q115" t="str">
            <v>Existing ARO</v>
          </cell>
          <cell r="R115">
            <v>2015</v>
          </cell>
          <cell r="S115">
            <v>0</v>
          </cell>
          <cell r="T115">
            <v>0</v>
          </cell>
          <cell r="U115">
            <v>0</v>
          </cell>
          <cell r="V115" t="str">
            <v>n/a</v>
          </cell>
          <cell r="W115" t="str">
            <v>n/a</v>
          </cell>
          <cell r="X115" t="str">
            <v>n/a</v>
          </cell>
          <cell r="Y115" t="str">
            <v>n/a</v>
          </cell>
          <cell r="Z115" t="str">
            <v>n/a</v>
          </cell>
          <cell r="AA115" t="str">
            <v>n/a</v>
          </cell>
          <cell r="AB115" t="str">
            <v>n/a</v>
          </cell>
          <cell r="AC115" t="str">
            <v>n/a</v>
          </cell>
          <cell r="AD115" t="str">
            <v>n/a</v>
          </cell>
          <cell r="AE115" t="str">
            <v>n/a</v>
          </cell>
          <cell r="AF115" t="str">
            <v>n/a</v>
          </cell>
          <cell r="AG115" t="str">
            <v>n/a</v>
          </cell>
          <cell r="AH115" t="str">
            <v>n/a</v>
          </cell>
          <cell r="AI115" t="str">
            <v>n/a</v>
          </cell>
          <cell r="AJ115" t="str">
            <v>n/a</v>
          </cell>
          <cell r="AK115" t="str">
            <v>n/a</v>
          </cell>
          <cell r="AL115" t="str">
            <v>n/a</v>
          </cell>
          <cell r="AM115" t="str">
            <v>n/a</v>
          </cell>
          <cell r="AN115" t="str">
            <v>n/a</v>
          </cell>
          <cell r="AO115" t="str">
            <v>n/a</v>
          </cell>
          <cell r="AP115" t="str">
            <v>n/a</v>
          </cell>
          <cell r="AQ115" t="str">
            <v>n/a</v>
          </cell>
          <cell r="AR115">
            <v>0</v>
          </cell>
        </row>
        <row r="116">
          <cell r="G116" t="str">
            <v>Post-Closure for South Ash Mountain Landfill</v>
          </cell>
          <cell r="H116" t="str">
            <v>SDVJ/2016/C/032</v>
          </cell>
          <cell r="I116" t="str">
            <v>DVJL03</v>
          </cell>
          <cell r="J116">
            <v>284921</v>
          </cell>
          <cell r="K116">
            <v>40521</v>
          </cell>
          <cell r="L116" t="str">
            <v>n/a</v>
          </cell>
          <cell r="M116">
            <v>2016</v>
          </cell>
          <cell r="N116">
            <v>2046</v>
          </cell>
          <cell r="O116" t="str">
            <v>Y</v>
          </cell>
          <cell r="P116" t="str">
            <v>Other</v>
          </cell>
          <cell r="Q116" t="str">
            <v>Existing ARO</v>
          </cell>
          <cell r="R116">
            <v>2015</v>
          </cell>
          <cell r="S116">
            <v>468402.96600000036</v>
          </cell>
          <cell r="T116">
            <v>0</v>
          </cell>
          <cell r="U116">
            <v>0</v>
          </cell>
          <cell r="V116" t="str">
            <v>n/a</v>
          </cell>
          <cell r="W116" t="str">
            <v>n/a</v>
          </cell>
          <cell r="X116" t="str">
            <v>n/a</v>
          </cell>
          <cell r="Y116" t="str">
            <v>n/a</v>
          </cell>
          <cell r="Z116" t="str">
            <v>n/a</v>
          </cell>
          <cell r="AA116" t="str">
            <v>n/a</v>
          </cell>
          <cell r="AB116" t="str">
            <v>n/a</v>
          </cell>
          <cell r="AC116" t="str">
            <v>n/a</v>
          </cell>
          <cell r="AD116" t="str">
            <v>n/a</v>
          </cell>
          <cell r="AE116" t="str">
            <v>n/a</v>
          </cell>
          <cell r="AF116" t="str">
            <v>n/a</v>
          </cell>
          <cell r="AG116" t="str">
            <v>n/a</v>
          </cell>
          <cell r="AH116" t="str">
            <v>n/a</v>
          </cell>
          <cell r="AI116" t="str">
            <v>n/a</v>
          </cell>
          <cell r="AJ116" t="str">
            <v>n/a</v>
          </cell>
          <cell r="AK116" t="str">
            <v>n/a</v>
          </cell>
          <cell r="AL116" t="str">
            <v>n/a</v>
          </cell>
          <cell r="AM116" t="str">
            <v>n/a</v>
          </cell>
          <cell r="AN116" t="str">
            <v>n/a</v>
          </cell>
          <cell r="AO116" t="str">
            <v>n/a</v>
          </cell>
          <cell r="AP116" t="str">
            <v>n/a</v>
          </cell>
          <cell r="AQ116" t="str">
            <v>n/a</v>
          </cell>
          <cell r="AR116">
            <v>468402.96600000036</v>
          </cell>
        </row>
        <row r="117">
          <cell r="G117" t="str">
            <v>Asbestos - Dave Johnston</v>
          </cell>
          <cell r="H117" t="str">
            <v>SDVJ/2020/C/016; SDVJ/2020/C/021; SDVJ/2019/C/021</v>
          </cell>
          <cell r="I117" t="str">
            <v>DVJA01</v>
          </cell>
          <cell r="J117">
            <v>284946</v>
          </cell>
          <cell r="K117"/>
          <cell r="L117"/>
          <cell r="M117"/>
          <cell r="N117"/>
          <cell r="O117" t="str">
            <v>Y</v>
          </cell>
          <cell r="P117" t="str">
            <v>Other</v>
          </cell>
          <cell r="Q117" t="str">
            <v>Existing ARO</v>
          </cell>
          <cell r="R117">
            <v>2019</v>
          </cell>
          <cell r="S117">
            <v>10573353.078120001</v>
          </cell>
          <cell r="T117">
            <v>0</v>
          </cell>
          <cell r="U117">
            <v>0</v>
          </cell>
          <cell r="V117" t="str">
            <v>n/a</v>
          </cell>
          <cell r="W117" t="str">
            <v>n/a</v>
          </cell>
          <cell r="X117" t="str">
            <v>n/a</v>
          </cell>
          <cell r="Y117" t="str">
            <v>n/a</v>
          </cell>
          <cell r="Z117" t="str">
            <v>n/a</v>
          </cell>
          <cell r="AA117" t="str">
            <v>n/a</v>
          </cell>
          <cell r="AB117" t="str">
            <v>n/a</v>
          </cell>
          <cell r="AC117" t="str">
            <v>n/a</v>
          </cell>
          <cell r="AD117" t="str">
            <v>n/a</v>
          </cell>
          <cell r="AE117" t="str">
            <v>n/a</v>
          </cell>
          <cell r="AF117" t="str">
            <v>n/a</v>
          </cell>
          <cell r="AG117" t="str">
            <v>n/a</v>
          </cell>
          <cell r="AH117" t="str">
            <v>n/a</v>
          </cell>
          <cell r="AI117" t="str">
            <v>n/a</v>
          </cell>
          <cell r="AJ117" t="str">
            <v>n/a</v>
          </cell>
          <cell r="AK117" t="str">
            <v>n/a</v>
          </cell>
          <cell r="AL117" t="str">
            <v>n/a</v>
          </cell>
          <cell r="AM117" t="str">
            <v>n/a</v>
          </cell>
          <cell r="AN117" t="str">
            <v>n/a</v>
          </cell>
          <cell r="AO117" t="str">
            <v>n/a</v>
          </cell>
          <cell r="AP117" t="str">
            <v>n/a</v>
          </cell>
          <cell r="AQ117" t="str">
            <v>n/a</v>
          </cell>
          <cell r="AR117">
            <v>10573353.078120001</v>
          </cell>
        </row>
        <row r="118">
          <cell r="G118" t="str">
            <v>Ash Pond 4a</v>
          </cell>
          <cell r="H118"/>
          <cell r="I118" t="str">
            <v>DVJP03</v>
          </cell>
          <cell r="J118"/>
          <cell r="K118">
            <v>42361</v>
          </cell>
          <cell r="L118">
            <v>2017</v>
          </cell>
          <cell r="M118">
            <v>2017</v>
          </cell>
          <cell r="N118">
            <v>2019</v>
          </cell>
          <cell r="O118" t="str">
            <v>N</v>
          </cell>
          <cell r="P118" t="str">
            <v>CCR</v>
          </cell>
          <cell r="Q118" t="str">
            <v>New Due to CCR Reg</v>
          </cell>
          <cell r="R118">
            <v>2015</v>
          </cell>
          <cell r="S118">
            <v>0</v>
          </cell>
          <cell r="T118">
            <v>0</v>
          </cell>
          <cell r="U118">
            <v>0</v>
          </cell>
          <cell r="V118" t="str">
            <v>n/a</v>
          </cell>
          <cell r="W118" t="str">
            <v>n/a</v>
          </cell>
          <cell r="X118" t="str">
            <v>n/a</v>
          </cell>
          <cell r="Y118" t="str">
            <v>n/a</v>
          </cell>
          <cell r="Z118" t="str">
            <v>n/a</v>
          </cell>
          <cell r="AA118" t="str">
            <v>n/a</v>
          </cell>
          <cell r="AB118" t="str">
            <v>n/a</v>
          </cell>
          <cell r="AC118" t="str">
            <v>n/a</v>
          </cell>
          <cell r="AD118" t="str">
            <v>n/a</v>
          </cell>
          <cell r="AE118" t="str">
            <v>n/a</v>
          </cell>
          <cell r="AF118" t="str">
            <v>n/a</v>
          </cell>
          <cell r="AG118" t="str">
            <v>n/a</v>
          </cell>
          <cell r="AH118" t="str">
            <v>n/a</v>
          </cell>
          <cell r="AI118" t="str">
            <v>n/a</v>
          </cell>
          <cell r="AJ118" t="str">
            <v>n/a</v>
          </cell>
          <cell r="AK118" t="str">
            <v>n/a</v>
          </cell>
          <cell r="AL118" t="str">
            <v>n/a</v>
          </cell>
          <cell r="AM118" t="str">
            <v>n/a</v>
          </cell>
          <cell r="AN118" t="str">
            <v>n/a</v>
          </cell>
          <cell r="AO118" t="str">
            <v>n/a</v>
          </cell>
          <cell r="AP118" t="str">
            <v>n/a</v>
          </cell>
          <cell r="AQ118" t="str">
            <v>n/a</v>
          </cell>
          <cell r="AR118">
            <v>0</v>
          </cell>
        </row>
        <row r="119">
          <cell r="G119" t="str">
            <v>Post-Closure for Ash Pond 4a</v>
          </cell>
          <cell r="H119"/>
          <cell r="I119" t="str">
            <v>DVJP03</v>
          </cell>
          <cell r="J119"/>
          <cell r="K119">
            <v>42086</v>
          </cell>
          <cell r="L119"/>
          <cell r="M119"/>
          <cell r="N119"/>
          <cell r="O119" t="str">
            <v>N</v>
          </cell>
          <cell r="P119" t="str">
            <v>CCR</v>
          </cell>
          <cell r="Q119" t="str">
            <v>New Due to CCR Reg</v>
          </cell>
          <cell r="R119">
            <v>2015</v>
          </cell>
          <cell r="S119">
            <v>0</v>
          </cell>
          <cell r="T119">
            <v>0</v>
          </cell>
          <cell r="U119">
            <v>0</v>
          </cell>
          <cell r="V119" t="str">
            <v>n/a</v>
          </cell>
          <cell r="W119" t="str">
            <v>n/a</v>
          </cell>
          <cell r="X119" t="str">
            <v>n/a</v>
          </cell>
          <cell r="Y119" t="str">
            <v>n/a</v>
          </cell>
          <cell r="Z119" t="str">
            <v>n/a</v>
          </cell>
          <cell r="AA119" t="str">
            <v>n/a</v>
          </cell>
          <cell r="AB119" t="str">
            <v>n/a</v>
          </cell>
          <cell r="AC119" t="str">
            <v>n/a</v>
          </cell>
          <cell r="AD119" t="str">
            <v>n/a</v>
          </cell>
          <cell r="AE119" t="str">
            <v>n/a</v>
          </cell>
          <cell r="AF119" t="str">
            <v>n/a</v>
          </cell>
          <cell r="AG119" t="str">
            <v>n/a</v>
          </cell>
          <cell r="AH119" t="str">
            <v>n/a</v>
          </cell>
          <cell r="AI119" t="str">
            <v>n/a</v>
          </cell>
          <cell r="AJ119" t="str">
            <v>n/a</v>
          </cell>
          <cell r="AK119" t="str">
            <v>n/a</v>
          </cell>
          <cell r="AL119" t="str">
            <v>n/a</v>
          </cell>
          <cell r="AM119" t="str">
            <v>n/a</v>
          </cell>
          <cell r="AN119" t="str">
            <v>n/a</v>
          </cell>
          <cell r="AO119" t="str">
            <v>n/a</v>
          </cell>
          <cell r="AP119" t="str">
            <v>n/a</v>
          </cell>
          <cell r="AQ119" t="str">
            <v>n/a</v>
          </cell>
          <cell r="AR119">
            <v>0</v>
          </cell>
        </row>
        <row r="120">
          <cell r="G120" t="str">
            <v>Ash Pond 4A/4B</v>
          </cell>
          <cell r="H120" t="str">
            <v>SDVJ/2016/C/031</v>
          </cell>
          <cell r="I120" t="str">
            <v>DVJP04</v>
          </cell>
          <cell r="J120"/>
          <cell r="K120">
            <v>43822</v>
          </cell>
          <cell r="L120" t="str">
            <v>Active</v>
          </cell>
          <cell r="M120">
            <v>2016</v>
          </cell>
          <cell r="N120">
            <v>2019</v>
          </cell>
          <cell r="O120" t="str">
            <v>Y</v>
          </cell>
          <cell r="P120" t="str">
            <v>CCR</v>
          </cell>
          <cell r="Q120" t="str">
            <v>New Due to CCR Reg</v>
          </cell>
          <cell r="R120">
            <v>2016</v>
          </cell>
          <cell r="S120">
            <v>6350998.3360000001</v>
          </cell>
          <cell r="T120">
            <v>0</v>
          </cell>
          <cell r="U120">
            <v>0</v>
          </cell>
          <cell r="V120" t="str">
            <v>n/a</v>
          </cell>
          <cell r="W120" t="str">
            <v>n/a</v>
          </cell>
          <cell r="X120" t="str">
            <v>n/a</v>
          </cell>
          <cell r="Y120" t="str">
            <v>n/a</v>
          </cell>
          <cell r="Z120" t="str">
            <v>n/a</v>
          </cell>
          <cell r="AA120" t="str">
            <v>n/a</v>
          </cell>
          <cell r="AB120" t="str">
            <v>n/a</v>
          </cell>
          <cell r="AC120" t="str">
            <v>n/a</v>
          </cell>
          <cell r="AD120" t="str">
            <v>n/a</v>
          </cell>
          <cell r="AE120" t="str">
            <v>n/a</v>
          </cell>
          <cell r="AF120" t="str">
            <v>n/a</v>
          </cell>
          <cell r="AG120" t="str">
            <v>n/a</v>
          </cell>
          <cell r="AH120" t="str">
            <v>n/a</v>
          </cell>
          <cell r="AI120" t="str">
            <v>n/a</v>
          </cell>
          <cell r="AJ120" t="str">
            <v>n/a</v>
          </cell>
          <cell r="AK120" t="str">
            <v>n/a</v>
          </cell>
          <cell r="AL120" t="str">
            <v>n/a</v>
          </cell>
          <cell r="AM120" t="str">
            <v>n/a</v>
          </cell>
          <cell r="AN120" t="str">
            <v>n/a</v>
          </cell>
          <cell r="AO120" t="str">
            <v>n/a</v>
          </cell>
          <cell r="AP120" t="str">
            <v>n/a</v>
          </cell>
          <cell r="AQ120" t="str">
            <v>n/a</v>
          </cell>
          <cell r="AR120">
            <v>6350998.3360000001</v>
          </cell>
        </row>
        <row r="121">
          <cell r="G121" t="str">
            <v>Post-Closure for Ash Pond 4A/4B</v>
          </cell>
          <cell r="H121" t="str">
            <v>10022958</v>
          </cell>
          <cell r="I121" t="str">
            <v>DVJP04</v>
          </cell>
          <cell r="J121"/>
          <cell r="K121">
            <v>43901</v>
          </cell>
          <cell r="L121" t="str">
            <v>n/a</v>
          </cell>
          <cell r="M121">
            <v>2021</v>
          </cell>
          <cell r="N121">
            <v>2050</v>
          </cell>
          <cell r="O121" t="str">
            <v>Y</v>
          </cell>
          <cell r="P121" t="str">
            <v>CCR</v>
          </cell>
          <cell r="Q121" t="str">
            <v>New Due to CCR Reg</v>
          </cell>
          <cell r="R121">
            <v>2020</v>
          </cell>
          <cell r="S121">
            <v>0</v>
          </cell>
          <cell r="T121">
            <v>0</v>
          </cell>
          <cell r="U121">
            <v>0</v>
          </cell>
          <cell r="V121" t="str">
            <v>n/a</v>
          </cell>
          <cell r="W121" t="str">
            <v>n/a</v>
          </cell>
          <cell r="X121" t="str">
            <v>n/a</v>
          </cell>
          <cell r="Y121" t="str">
            <v>n/a</v>
          </cell>
          <cell r="Z121" t="str">
            <v>n/a</v>
          </cell>
          <cell r="AA121" t="str">
            <v>n/a</v>
          </cell>
          <cell r="AB121" t="str">
            <v>n/a</v>
          </cell>
          <cell r="AC121" t="str">
            <v>n/a</v>
          </cell>
          <cell r="AD121" t="str">
            <v>n/a</v>
          </cell>
          <cell r="AE121" t="str">
            <v>n/a</v>
          </cell>
          <cell r="AF121" t="str">
            <v>n/a</v>
          </cell>
          <cell r="AG121" t="str">
            <v>n/a</v>
          </cell>
          <cell r="AH121" t="str">
            <v>n/a</v>
          </cell>
          <cell r="AI121" t="str">
            <v>n/a</v>
          </cell>
          <cell r="AJ121" t="str">
            <v>n/a</v>
          </cell>
          <cell r="AK121" t="str">
            <v>n/a</v>
          </cell>
          <cell r="AL121" t="str">
            <v>n/a</v>
          </cell>
          <cell r="AM121" t="str">
            <v>n/a</v>
          </cell>
          <cell r="AN121" t="str">
            <v>n/a</v>
          </cell>
          <cell r="AO121" t="str">
            <v>n/a</v>
          </cell>
          <cell r="AP121" t="str">
            <v>n/a</v>
          </cell>
          <cell r="AQ121" t="str">
            <v>n/a</v>
          </cell>
          <cell r="AR121">
            <v>0</v>
          </cell>
        </row>
        <row r="122">
          <cell r="G122" t="str">
            <v>U0 Ash Pond</v>
          </cell>
          <cell r="H122" t="str">
            <v>10028832</v>
          </cell>
          <cell r="I122" t="str">
            <v>DVJP05</v>
          </cell>
          <cell r="J122">
            <v>284921</v>
          </cell>
          <cell r="K122">
            <v>43822</v>
          </cell>
          <cell r="L122">
            <v>2028</v>
          </cell>
          <cell r="M122">
            <v>2028</v>
          </cell>
          <cell r="N122">
            <v>2029</v>
          </cell>
          <cell r="O122" t="str">
            <v>Y</v>
          </cell>
          <cell r="P122" t="str">
            <v>CCR</v>
          </cell>
          <cell r="Q122" t="str">
            <v>New Due to CCR Reg</v>
          </cell>
          <cell r="R122">
            <v>2019</v>
          </cell>
          <cell r="S122">
            <v>3587392.39</v>
          </cell>
          <cell r="T122">
            <v>0</v>
          </cell>
          <cell r="U122">
            <v>0</v>
          </cell>
          <cell r="V122" t="str">
            <v>n/a</v>
          </cell>
          <cell r="W122" t="str">
            <v>n/a</v>
          </cell>
          <cell r="X122" t="str">
            <v>n/a</v>
          </cell>
          <cell r="Y122" t="str">
            <v>n/a</v>
          </cell>
          <cell r="Z122" t="str">
            <v>n/a</v>
          </cell>
          <cell r="AA122" t="str">
            <v>n/a</v>
          </cell>
          <cell r="AB122" t="str">
            <v>n/a</v>
          </cell>
          <cell r="AC122" t="str">
            <v>n/a</v>
          </cell>
          <cell r="AD122" t="str">
            <v>n/a</v>
          </cell>
          <cell r="AE122" t="str">
            <v>n/a</v>
          </cell>
          <cell r="AF122" t="str">
            <v>n/a</v>
          </cell>
          <cell r="AG122" t="str">
            <v>n/a</v>
          </cell>
          <cell r="AH122" t="str">
            <v>n/a</v>
          </cell>
          <cell r="AI122" t="str">
            <v>n/a</v>
          </cell>
          <cell r="AJ122" t="str">
            <v>n/a</v>
          </cell>
          <cell r="AK122" t="str">
            <v>n/a</v>
          </cell>
          <cell r="AL122" t="str">
            <v>n/a</v>
          </cell>
          <cell r="AM122" t="str">
            <v>n/a</v>
          </cell>
          <cell r="AN122" t="str">
            <v>n/a</v>
          </cell>
          <cell r="AO122" t="str">
            <v>n/a</v>
          </cell>
          <cell r="AP122" t="str">
            <v>n/a</v>
          </cell>
          <cell r="AQ122" t="str">
            <v>n/a</v>
          </cell>
          <cell r="AR122">
            <v>3587392.39</v>
          </cell>
        </row>
        <row r="123">
          <cell r="G123" t="str">
            <v>Post-Closure - U0 Ash Pond</v>
          </cell>
          <cell r="H123" t="str">
            <v>10028833</v>
          </cell>
          <cell r="I123" t="str">
            <v>DVJP05</v>
          </cell>
          <cell r="J123">
            <v>284921</v>
          </cell>
          <cell r="K123">
            <v>43901</v>
          </cell>
          <cell r="L123" t="str">
            <v>n/a</v>
          </cell>
          <cell r="M123">
            <v>2030</v>
          </cell>
          <cell r="N123">
            <v>2059</v>
          </cell>
          <cell r="O123" t="str">
            <v>Y</v>
          </cell>
          <cell r="P123" t="str">
            <v>CCR</v>
          </cell>
          <cell r="Q123"/>
          <cell r="R123">
            <v>2020</v>
          </cell>
          <cell r="S123">
            <v>520447.74000000046</v>
          </cell>
          <cell r="T123">
            <v>0</v>
          </cell>
          <cell r="U123">
            <v>0</v>
          </cell>
          <cell r="V123" t="str">
            <v>n/a</v>
          </cell>
          <cell r="W123" t="str">
            <v>n/a</v>
          </cell>
          <cell r="X123" t="str">
            <v>n/a</v>
          </cell>
          <cell r="Y123" t="str">
            <v>n/a</v>
          </cell>
          <cell r="Z123" t="str">
            <v>n/a</v>
          </cell>
          <cell r="AA123" t="str">
            <v>n/a</v>
          </cell>
          <cell r="AB123" t="str">
            <v>n/a</v>
          </cell>
          <cell r="AC123" t="str">
            <v>n/a</v>
          </cell>
          <cell r="AD123" t="str">
            <v>n/a</v>
          </cell>
          <cell r="AE123" t="str">
            <v>n/a</v>
          </cell>
          <cell r="AF123" t="str">
            <v>n/a</v>
          </cell>
          <cell r="AG123" t="str">
            <v>n/a</v>
          </cell>
          <cell r="AH123" t="str">
            <v>n/a</v>
          </cell>
          <cell r="AI123" t="str">
            <v>n/a</v>
          </cell>
          <cell r="AJ123" t="str">
            <v>n/a</v>
          </cell>
          <cell r="AK123" t="str">
            <v>n/a</v>
          </cell>
          <cell r="AL123" t="str">
            <v>n/a</v>
          </cell>
          <cell r="AM123" t="str">
            <v>n/a</v>
          </cell>
          <cell r="AN123" t="str">
            <v>n/a</v>
          </cell>
          <cell r="AO123" t="str">
            <v>n/a</v>
          </cell>
          <cell r="AP123" t="str">
            <v>n/a</v>
          </cell>
          <cell r="AQ123" t="str">
            <v>n/a</v>
          </cell>
          <cell r="AR123">
            <v>520447.74000000046</v>
          </cell>
        </row>
        <row r="124">
          <cell r="G124" t="str">
            <v>Ash Pond 1b</v>
          </cell>
          <cell r="H124" t="str">
            <v>SDVJ/2015/C/041</v>
          </cell>
          <cell r="I124" t="str">
            <v>DVJP06</v>
          </cell>
          <cell r="J124"/>
          <cell r="K124">
            <v>42348</v>
          </cell>
          <cell r="L124">
            <v>2015</v>
          </cell>
          <cell r="M124">
            <v>2015</v>
          </cell>
          <cell r="N124">
            <v>2015</v>
          </cell>
          <cell r="O124" t="str">
            <v>Complete</v>
          </cell>
          <cell r="P124" t="str">
            <v>CCR</v>
          </cell>
          <cell r="Q124" t="str">
            <v>New Due to CCR Reg</v>
          </cell>
          <cell r="R124">
            <v>2015</v>
          </cell>
          <cell r="S124">
            <v>0</v>
          </cell>
          <cell r="T124">
            <v>0</v>
          </cell>
          <cell r="U124">
            <v>0</v>
          </cell>
          <cell r="V124" t="str">
            <v>n/a</v>
          </cell>
          <cell r="W124" t="str">
            <v>n/a</v>
          </cell>
          <cell r="X124" t="str">
            <v>n/a</v>
          </cell>
          <cell r="Y124" t="str">
            <v>n/a</v>
          </cell>
          <cell r="Z124" t="str">
            <v>n/a</v>
          </cell>
          <cell r="AA124" t="str">
            <v>n/a</v>
          </cell>
          <cell r="AB124" t="str">
            <v>n/a</v>
          </cell>
          <cell r="AC124" t="str">
            <v>n/a</v>
          </cell>
          <cell r="AD124" t="str">
            <v>n/a</v>
          </cell>
          <cell r="AE124" t="str">
            <v>n/a</v>
          </cell>
          <cell r="AF124" t="str">
            <v>n/a</v>
          </cell>
          <cell r="AG124" t="str">
            <v>n/a</v>
          </cell>
          <cell r="AH124" t="str">
            <v>n/a</v>
          </cell>
          <cell r="AI124" t="str">
            <v>n/a</v>
          </cell>
          <cell r="AJ124" t="str">
            <v>n/a</v>
          </cell>
          <cell r="AK124" t="str">
            <v>n/a</v>
          </cell>
          <cell r="AL124" t="str">
            <v>n/a</v>
          </cell>
          <cell r="AM124" t="str">
            <v>n/a</v>
          </cell>
          <cell r="AN124" t="str">
            <v>n/a</v>
          </cell>
          <cell r="AO124" t="str">
            <v>n/a</v>
          </cell>
          <cell r="AP124" t="str">
            <v>n/a</v>
          </cell>
          <cell r="AQ124" t="str">
            <v>n/a</v>
          </cell>
          <cell r="AR124">
            <v>0</v>
          </cell>
        </row>
        <row r="125">
          <cell r="G125" t="str">
            <v>Asbestos - Gadsby</v>
          </cell>
          <cell r="H125" t="str">
            <v>SGAD/2020/C/004</v>
          </cell>
          <cell r="I125" t="str">
            <v>GADA01</v>
          </cell>
          <cell r="J125">
            <v>284946</v>
          </cell>
          <cell r="K125"/>
          <cell r="L125"/>
          <cell r="M125"/>
          <cell r="N125"/>
          <cell r="O125" t="str">
            <v>Y</v>
          </cell>
          <cell r="P125" t="str">
            <v>Other</v>
          </cell>
          <cell r="Q125" t="str">
            <v>Existing ARO</v>
          </cell>
          <cell r="R125">
            <v>2005</v>
          </cell>
          <cell r="S125">
            <v>6113490.2977699991</v>
          </cell>
          <cell r="T125">
            <v>0</v>
          </cell>
          <cell r="U125">
            <v>0</v>
          </cell>
          <cell r="V125" t="str">
            <v>n/a</v>
          </cell>
          <cell r="W125" t="str">
            <v>n/a</v>
          </cell>
          <cell r="X125" t="str">
            <v>n/a</v>
          </cell>
          <cell r="Y125" t="str">
            <v>n/a</v>
          </cell>
          <cell r="Z125" t="str">
            <v>n/a</v>
          </cell>
          <cell r="AA125" t="str">
            <v>n/a</v>
          </cell>
          <cell r="AB125" t="str">
            <v>n/a</v>
          </cell>
          <cell r="AC125" t="str">
            <v>n/a</v>
          </cell>
          <cell r="AD125" t="str">
            <v>n/a</v>
          </cell>
          <cell r="AE125" t="str">
            <v>n/a</v>
          </cell>
          <cell r="AF125" t="str">
            <v>n/a</v>
          </cell>
          <cell r="AG125" t="str">
            <v>n/a</v>
          </cell>
          <cell r="AH125" t="str">
            <v>n/a</v>
          </cell>
          <cell r="AI125" t="str">
            <v>n/a</v>
          </cell>
          <cell r="AJ125" t="str">
            <v>n/a</v>
          </cell>
          <cell r="AK125" t="str">
            <v>n/a</v>
          </cell>
          <cell r="AL125" t="str">
            <v>n/a</v>
          </cell>
          <cell r="AM125" t="str">
            <v>n/a</v>
          </cell>
          <cell r="AN125" t="str">
            <v>n/a</v>
          </cell>
          <cell r="AO125" t="str">
            <v>n/a</v>
          </cell>
          <cell r="AP125" t="str">
            <v>n/a</v>
          </cell>
          <cell r="AQ125" t="str">
            <v>n/a</v>
          </cell>
          <cell r="AR125">
            <v>6113490.2977699991</v>
          </cell>
        </row>
        <row r="126">
          <cell r="G126" t="str">
            <v>Asbestos - Hayden</v>
          </cell>
          <cell r="H126" t="str">
            <v>10018519</v>
          </cell>
          <cell r="I126" t="str">
            <v>HAYA01</v>
          </cell>
          <cell r="J126">
            <v>284946</v>
          </cell>
          <cell r="K126"/>
          <cell r="L126"/>
          <cell r="M126"/>
          <cell r="N126"/>
          <cell r="O126" t="str">
            <v>Y</v>
          </cell>
          <cell r="P126" t="str">
            <v>Other</v>
          </cell>
          <cell r="Q126" t="str">
            <v>Existing ARO</v>
          </cell>
          <cell r="R126">
            <v>2019</v>
          </cell>
          <cell r="S126">
            <v>1199427.075</v>
          </cell>
          <cell r="T126">
            <v>0</v>
          </cell>
          <cell r="U126">
            <v>0</v>
          </cell>
          <cell r="V126" t="str">
            <v>n/a</v>
          </cell>
          <cell r="W126" t="str">
            <v>n/a</v>
          </cell>
          <cell r="X126" t="str">
            <v>n/a</v>
          </cell>
          <cell r="Y126" t="str">
            <v>n/a</v>
          </cell>
          <cell r="Z126" t="str">
            <v>n/a</v>
          </cell>
          <cell r="AA126" t="str">
            <v>n/a</v>
          </cell>
          <cell r="AB126" t="str">
            <v>n/a</v>
          </cell>
          <cell r="AC126" t="str">
            <v>n/a</v>
          </cell>
          <cell r="AD126" t="str">
            <v>n/a</v>
          </cell>
          <cell r="AE126" t="str">
            <v>n/a</v>
          </cell>
          <cell r="AF126" t="str">
            <v>n/a</v>
          </cell>
          <cell r="AG126" t="str">
            <v>n/a</v>
          </cell>
          <cell r="AH126" t="str">
            <v>n/a</v>
          </cell>
          <cell r="AI126" t="str">
            <v>n/a</v>
          </cell>
          <cell r="AJ126" t="str">
            <v>n/a</v>
          </cell>
          <cell r="AK126" t="str">
            <v>n/a</v>
          </cell>
          <cell r="AL126" t="str">
            <v>n/a</v>
          </cell>
          <cell r="AM126" t="str">
            <v>n/a</v>
          </cell>
          <cell r="AN126" t="str">
            <v>n/a</v>
          </cell>
          <cell r="AO126" t="str">
            <v>n/a</v>
          </cell>
          <cell r="AP126" t="str">
            <v>n/a</v>
          </cell>
          <cell r="AQ126" t="str">
            <v>n/a</v>
          </cell>
          <cell r="AR126">
            <v>1199427.075</v>
          </cell>
        </row>
        <row r="127">
          <cell r="G127" t="str">
            <v>Coal Unloading Facility</v>
          </cell>
          <cell r="H127" t="str">
            <v>10023059</v>
          </cell>
          <cell r="I127" t="str">
            <v>HAYM01</v>
          </cell>
          <cell r="J127">
            <v>284958</v>
          </cell>
          <cell r="K127">
            <v>40520</v>
          </cell>
          <cell r="L127">
            <v>2030</v>
          </cell>
          <cell r="M127">
            <v>2031</v>
          </cell>
          <cell r="N127">
            <v>2031</v>
          </cell>
          <cell r="O127" t="str">
            <v>Y</v>
          </cell>
          <cell r="P127" t="str">
            <v>Other</v>
          </cell>
          <cell r="Q127" t="str">
            <v>Existing ARO</v>
          </cell>
          <cell r="R127">
            <v>2010</v>
          </cell>
          <cell r="S127">
            <v>1039539.655</v>
          </cell>
          <cell r="T127">
            <v>0</v>
          </cell>
          <cell r="U127">
            <v>0</v>
          </cell>
          <cell r="V127" t="str">
            <v>n/a</v>
          </cell>
          <cell r="W127" t="str">
            <v>n/a</v>
          </cell>
          <cell r="X127" t="str">
            <v>n/a</v>
          </cell>
          <cell r="Y127" t="str">
            <v>n/a</v>
          </cell>
          <cell r="Z127" t="str">
            <v>n/a</v>
          </cell>
          <cell r="AA127" t="str">
            <v>n/a</v>
          </cell>
          <cell r="AB127" t="str">
            <v>n/a</v>
          </cell>
          <cell r="AC127" t="str">
            <v>n/a</v>
          </cell>
          <cell r="AD127" t="str">
            <v>n/a</v>
          </cell>
          <cell r="AE127" t="str">
            <v>n/a</v>
          </cell>
          <cell r="AF127" t="str">
            <v>n/a</v>
          </cell>
          <cell r="AG127" t="str">
            <v>n/a</v>
          </cell>
          <cell r="AH127" t="str">
            <v>n/a</v>
          </cell>
          <cell r="AI127" t="str">
            <v>n/a</v>
          </cell>
          <cell r="AJ127" t="str">
            <v>n/a</v>
          </cell>
          <cell r="AK127" t="str">
            <v>n/a</v>
          </cell>
          <cell r="AL127" t="str">
            <v>n/a</v>
          </cell>
          <cell r="AM127" t="str">
            <v>n/a</v>
          </cell>
          <cell r="AN127" t="str">
            <v>n/a</v>
          </cell>
          <cell r="AO127" t="str">
            <v>n/a</v>
          </cell>
          <cell r="AP127" t="str">
            <v>n/a</v>
          </cell>
          <cell r="AQ127" t="str">
            <v>n/a</v>
          </cell>
          <cell r="AR127">
            <v>1039539.655</v>
          </cell>
        </row>
        <row r="128">
          <cell r="G128" t="str">
            <v>Site Restoration</v>
          </cell>
          <cell r="H128" t="str">
            <v>10023065</v>
          </cell>
          <cell r="I128" t="str">
            <v>HERM01</v>
          </cell>
          <cell r="J128">
            <v>284939</v>
          </cell>
          <cell r="K128"/>
          <cell r="L128">
            <v>2036</v>
          </cell>
          <cell r="M128">
            <v>2037</v>
          </cell>
          <cell r="N128">
            <v>2037</v>
          </cell>
          <cell r="O128" t="str">
            <v>Y</v>
          </cell>
          <cell r="P128" t="str">
            <v>Other</v>
          </cell>
          <cell r="Q128" t="str">
            <v>Existing ARO</v>
          </cell>
          <cell r="R128">
            <v>2002</v>
          </cell>
          <cell r="S128">
            <v>2585000</v>
          </cell>
          <cell r="T128">
            <v>0</v>
          </cell>
          <cell r="U128">
            <v>0</v>
          </cell>
          <cell r="V128" t="str">
            <v>n/a</v>
          </cell>
          <cell r="W128" t="str">
            <v>n/a</v>
          </cell>
          <cell r="X128" t="str">
            <v>n/a</v>
          </cell>
          <cell r="Y128" t="str">
            <v>n/a</v>
          </cell>
          <cell r="Z128" t="str">
            <v>n/a</v>
          </cell>
          <cell r="AA128" t="str">
            <v>n/a</v>
          </cell>
          <cell r="AB128" t="str">
            <v>n/a</v>
          </cell>
          <cell r="AC128" t="str">
            <v>n/a</v>
          </cell>
          <cell r="AD128" t="str">
            <v>n/a</v>
          </cell>
          <cell r="AE128" t="str">
            <v>n/a</v>
          </cell>
          <cell r="AF128" t="str">
            <v>n/a</v>
          </cell>
          <cell r="AG128" t="str">
            <v>n/a</v>
          </cell>
          <cell r="AH128" t="str">
            <v>n/a</v>
          </cell>
          <cell r="AI128" t="str">
            <v>n/a</v>
          </cell>
          <cell r="AJ128" t="str">
            <v>n/a</v>
          </cell>
          <cell r="AK128" t="str">
            <v>n/a</v>
          </cell>
          <cell r="AL128" t="str">
            <v>n/a</v>
          </cell>
          <cell r="AM128" t="str">
            <v>n/a</v>
          </cell>
          <cell r="AN128" t="str">
            <v>n/a</v>
          </cell>
          <cell r="AO128" t="str">
            <v>n/a</v>
          </cell>
          <cell r="AP128" t="str">
            <v>n/a</v>
          </cell>
          <cell r="AQ128" t="str">
            <v>n/a</v>
          </cell>
          <cell r="AR128">
            <v>2585000</v>
          </cell>
        </row>
        <row r="129">
          <cell r="G129" t="str">
            <v>Ash Landfill Closure</v>
          </cell>
          <cell r="H129"/>
          <cell r="I129" t="str">
            <v>HAYL01</v>
          </cell>
          <cell r="J129"/>
          <cell r="K129"/>
          <cell r="L129">
            <v>2030</v>
          </cell>
          <cell r="M129">
            <v>2031</v>
          </cell>
          <cell r="N129">
            <v>2031</v>
          </cell>
          <cell r="O129" t="str">
            <v>Y</v>
          </cell>
          <cell r="P129" t="str">
            <v>CCR</v>
          </cell>
          <cell r="Q129" t="str">
            <v>New Due to CCR Reg</v>
          </cell>
          <cell r="R129">
            <v>2019</v>
          </cell>
          <cell r="S129">
            <v>531006.09869999997</v>
          </cell>
          <cell r="T129">
            <v>0</v>
          </cell>
          <cell r="U129">
            <v>0</v>
          </cell>
          <cell r="V129" t="str">
            <v>n/a</v>
          </cell>
          <cell r="W129" t="str">
            <v>n/a</v>
          </cell>
          <cell r="X129" t="str">
            <v>n/a</v>
          </cell>
          <cell r="Y129" t="str">
            <v>n/a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  <cell r="AG129" t="str">
            <v>n/a</v>
          </cell>
          <cell r="AH129" t="str">
            <v>n/a</v>
          </cell>
          <cell r="AI129" t="str">
            <v>n/a</v>
          </cell>
          <cell r="AJ129" t="str">
            <v>n/a</v>
          </cell>
          <cell r="AK129" t="str">
            <v>n/a</v>
          </cell>
          <cell r="AL129" t="str">
            <v>n/a</v>
          </cell>
          <cell r="AM129" t="str">
            <v>n/a</v>
          </cell>
          <cell r="AN129" t="str">
            <v>n/a</v>
          </cell>
          <cell r="AO129" t="str">
            <v>n/a</v>
          </cell>
          <cell r="AP129" t="str">
            <v>n/a</v>
          </cell>
          <cell r="AQ129" t="str">
            <v>n/a</v>
          </cell>
          <cell r="AR129">
            <v>531006.09869999997</v>
          </cell>
        </row>
        <row r="130">
          <cell r="G130" t="str">
            <v>Landfill Closure - Ash/Scrubber Waste Landfill</v>
          </cell>
          <cell r="H130" t="str">
            <v>10013773</v>
          </cell>
          <cell r="I130" t="str">
            <v>HAYL02</v>
          </cell>
          <cell r="J130"/>
          <cell r="K130"/>
          <cell r="L130"/>
          <cell r="M130"/>
          <cell r="N130"/>
          <cell r="O130" t="str">
            <v>N</v>
          </cell>
          <cell r="P130" t="str">
            <v>CCR</v>
          </cell>
          <cell r="Q130" t="str">
            <v>New Due to CCR Reg</v>
          </cell>
          <cell r="R130"/>
          <cell r="S130">
            <v>0</v>
          </cell>
          <cell r="T130">
            <v>0</v>
          </cell>
          <cell r="U130">
            <v>0</v>
          </cell>
          <cell r="V130" t="str">
            <v>n/a</v>
          </cell>
          <cell r="W130" t="str">
            <v>n/a</v>
          </cell>
          <cell r="X130" t="str">
            <v>n/a</v>
          </cell>
          <cell r="Y130" t="str">
            <v>n/a</v>
          </cell>
          <cell r="Z130" t="str">
            <v>n/a</v>
          </cell>
          <cell r="AA130" t="str">
            <v>n/a</v>
          </cell>
          <cell r="AB130" t="str">
            <v>n/a</v>
          </cell>
          <cell r="AC130" t="str">
            <v>n/a</v>
          </cell>
          <cell r="AD130" t="str">
            <v>n/a</v>
          </cell>
          <cell r="AE130" t="str">
            <v>n/a</v>
          </cell>
          <cell r="AF130" t="str">
            <v>n/a</v>
          </cell>
          <cell r="AG130" t="str">
            <v>n/a</v>
          </cell>
          <cell r="AH130" t="str">
            <v>n/a</v>
          </cell>
          <cell r="AI130" t="str">
            <v>n/a</v>
          </cell>
          <cell r="AJ130" t="str">
            <v>n/a</v>
          </cell>
          <cell r="AK130" t="str">
            <v>n/a</v>
          </cell>
          <cell r="AL130" t="str">
            <v>n/a</v>
          </cell>
          <cell r="AM130" t="str">
            <v>n/a</v>
          </cell>
          <cell r="AN130" t="str">
            <v>n/a</v>
          </cell>
          <cell r="AO130" t="str">
            <v>n/a</v>
          </cell>
          <cell r="AP130" t="str">
            <v>n/a</v>
          </cell>
          <cell r="AQ130" t="str">
            <v>n/a</v>
          </cell>
          <cell r="AR130">
            <v>0</v>
          </cell>
        </row>
        <row r="131">
          <cell r="G131" t="str">
            <v>Landfill Construction - 5-7yr Cell</v>
          </cell>
          <cell r="H131" t="str">
            <v>10013774</v>
          </cell>
          <cell r="I131" t="str">
            <v>HAYL03</v>
          </cell>
          <cell r="J131"/>
          <cell r="K131"/>
          <cell r="L131"/>
          <cell r="M131"/>
          <cell r="N131"/>
          <cell r="O131" t="str">
            <v>N</v>
          </cell>
          <cell r="P131" t="str">
            <v>CCR</v>
          </cell>
          <cell r="Q131" t="str">
            <v>New Construction</v>
          </cell>
          <cell r="R131"/>
          <cell r="S131">
            <v>0</v>
          </cell>
          <cell r="T131">
            <v>0</v>
          </cell>
          <cell r="U131">
            <v>0</v>
          </cell>
          <cell r="V131" t="str">
            <v>n/a</v>
          </cell>
          <cell r="W131" t="str">
            <v>n/a</v>
          </cell>
          <cell r="X131" t="str">
            <v>n/a</v>
          </cell>
          <cell r="Y131" t="str">
            <v>n/a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  <cell r="AG131" t="str">
            <v>n/a</v>
          </cell>
          <cell r="AH131" t="str">
            <v>n/a</v>
          </cell>
          <cell r="AI131" t="str">
            <v>n/a</v>
          </cell>
          <cell r="AJ131" t="str">
            <v>n/a</v>
          </cell>
          <cell r="AK131" t="str">
            <v>n/a</v>
          </cell>
          <cell r="AL131" t="str">
            <v>n/a</v>
          </cell>
          <cell r="AM131" t="str">
            <v>n/a</v>
          </cell>
          <cell r="AN131" t="str">
            <v>n/a</v>
          </cell>
          <cell r="AO131" t="str">
            <v>n/a</v>
          </cell>
          <cell r="AP131" t="str">
            <v>n/a</v>
          </cell>
          <cell r="AQ131" t="str">
            <v>n/a</v>
          </cell>
          <cell r="AR131">
            <v>0</v>
          </cell>
        </row>
        <row r="132">
          <cell r="G132" t="str">
            <v>Landfill Closure - Ash Pit Final Reclamation</v>
          </cell>
          <cell r="H132" t="str">
            <v>10013390</v>
          </cell>
          <cell r="I132" t="str">
            <v>HAYL04</v>
          </cell>
          <cell r="J132"/>
          <cell r="K132"/>
          <cell r="L132"/>
          <cell r="M132"/>
          <cell r="N132"/>
          <cell r="O132" t="str">
            <v>N</v>
          </cell>
          <cell r="P132" t="str">
            <v>CCR</v>
          </cell>
          <cell r="Q132" t="str">
            <v>New Due to CCR Reg</v>
          </cell>
          <cell r="R132"/>
          <cell r="S132">
            <v>0</v>
          </cell>
          <cell r="T132">
            <v>0</v>
          </cell>
          <cell r="U132">
            <v>0</v>
          </cell>
          <cell r="V132" t="str">
            <v>n/a</v>
          </cell>
          <cell r="W132" t="str">
            <v>n/a</v>
          </cell>
          <cell r="X132" t="str">
            <v>n/a</v>
          </cell>
          <cell r="Y132" t="str">
            <v>n/a</v>
          </cell>
          <cell r="Z132" t="str">
            <v>n/a</v>
          </cell>
          <cell r="AA132" t="str">
            <v>n/a</v>
          </cell>
          <cell r="AB132" t="str">
            <v>n/a</v>
          </cell>
          <cell r="AC132" t="str">
            <v>n/a</v>
          </cell>
          <cell r="AD132" t="str">
            <v>n/a</v>
          </cell>
          <cell r="AE132" t="str">
            <v>n/a</v>
          </cell>
          <cell r="AF132" t="str">
            <v>n/a</v>
          </cell>
          <cell r="AG132" t="str">
            <v>n/a</v>
          </cell>
          <cell r="AH132" t="str">
            <v>n/a</v>
          </cell>
          <cell r="AI132" t="str">
            <v>n/a</v>
          </cell>
          <cell r="AJ132" t="str">
            <v>n/a</v>
          </cell>
          <cell r="AK132" t="str">
            <v>n/a</v>
          </cell>
          <cell r="AL132" t="str">
            <v>n/a</v>
          </cell>
          <cell r="AM132" t="str">
            <v>n/a</v>
          </cell>
          <cell r="AN132" t="str">
            <v>n/a</v>
          </cell>
          <cell r="AO132" t="str">
            <v>n/a</v>
          </cell>
          <cell r="AP132" t="str">
            <v>n/a</v>
          </cell>
          <cell r="AQ132" t="str">
            <v>n/a</v>
          </cell>
          <cell r="AR132">
            <v>0</v>
          </cell>
        </row>
        <row r="133">
          <cell r="G133" t="str">
            <v>Landfill Ongoing Management - 5-7yr Cell</v>
          </cell>
          <cell r="H133" t="str">
            <v>10013775</v>
          </cell>
          <cell r="I133" t="str">
            <v>HAYL05</v>
          </cell>
          <cell r="J133"/>
          <cell r="K133"/>
          <cell r="L133"/>
          <cell r="M133"/>
          <cell r="N133"/>
          <cell r="O133" t="str">
            <v>N</v>
          </cell>
          <cell r="P133" t="str">
            <v>CCR</v>
          </cell>
          <cell r="Q133" t="str">
            <v>New Construction</v>
          </cell>
          <cell r="R133"/>
          <cell r="S133">
            <v>0</v>
          </cell>
          <cell r="T133">
            <v>0</v>
          </cell>
          <cell r="U133">
            <v>0</v>
          </cell>
          <cell r="V133" t="str">
            <v>n/a</v>
          </cell>
          <cell r="W133" t="str">
            <v>n/a</v>
          </cell>
          <cell r="X133" t="str">
            <v>n/a</v>
          </cell>
          <cell r="Y133" t="str">
            <v>n/a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  <cell r="AG133" t="str">
            <v>n/a</v>
          </cell>
          <cell r="AH133" t="str">
            <v>n/a</v>
          </cell>
          <cell r="AI133" t="str">
            <v>n/a</v>
          </cell>
          <cell r="AJ133" t="str">
            <v>n/a</v>
          </cell>
          <cell r="AK133" t="str">
            <v>n/a</v>
          </cell>
          <cell r="AL133" t="str">
            <v>n/a</v>
          </cell>
          <cell r="AM133" t="str">
            <v>n/a</v>
          </cell>
          <cell r="AN133" t="str">
            <v>n/a</v>
          </cell>
          <cell r="AO133" t="str">
            <v>n/a</v>
          </cell>
          <cell r="AP133" t="str">
            <v>n/a</v>
          </cell>
          <cell r="AQ133" t="str">
            <v>n/a</v>
          </cell>
          <cell r="AR133">
            <v>0</v>
          </cell>
        </row>
        <row r="134">
          <cell r="G134" t="str">
            <v>Landfill Closure - 5-7yr Cell</v>
          </cell>
          <cell r="H134" t="str">
            <v>10013776</v>
          </cell>
          <cell r="I134" t="str">
            <v>HAYL06</v>
          </cell>
          <cell r="J134"/>
          <cell r="K134"/>
          <cell r="L134"/>
          <cell r="M134"/>
          <cell r="N134"/>
          <cell r="O134" t="str">
            <v>N</v>
          </cell>
          <cell r="P134" t="str">
            <v>CCR</v>
          </cell>
          <cell r="Q134" t="str">
            <v>Planned ARO</v>
          </cell>
          <cell r="R134"/>
          <cell r="S134">
            <v>0</v>
          </cell>
          <cell r="T134">
            <v>0</v>
          </cell>
          <cell r="U134">
            <v>0</v>
          </cell>
          <cell r="V134" t="str">
            <v>n/a</v>
          </cell>
          <cell r="W134" t="str">
            <v>n/a</v>
          </cell>
          <cell r="X134" t="str">
            <v>n/a</v>
          </cell>
          <cell r="Y134" t="str">
            <v>n/a</v>
          </cell>
          <cell r="Z134" t="str">
            <v>n/a</v>
          </cell>
          <cell r="AA134" t="str">
            <v>n/a</v>
          </cell>
          <cell r="AB134" t="str">
            <v>n/a</v>
          </cell>
          <cell r="AC134" t="str">
            <v>n/a</v>
          </cell>
          <cell r="AD134" t="str">
            <v>n/a</v>
          </cell>
          <cell r="AE134" t="str">
            <v>n/a</v>
          </cell>
          <cell r="AF134" t="str">
            <v>n/a</v>
          </cell>
          <cell r="AG134" t="str">
            <v>n/a</v>
          </cell>
          <cell r="AH134" t="str">
            <v>n/a</v>
          </cell>
          <cell r="AI134" t="str">
            <v>n/a</v>
          </cell>
          <cell r="AJ134" t="str">
            <v>n/a</v>
          </cell>
          <cell r="AK134" t="str">
            <v>n/a</v>
          </cell>
          <cell r="AL134" t="str">
            <v>n/a</v>
          </cell>
          <cell r="AM134" t="str">
            <v>n/a</v>
          </cell>
          <cell r="AN134" t="str">
            <v>n/a</v>
          </cell>
          <cell r="AO134" t="str">
            <v>n/a</v>
          </cell>
          <cell r="AP134" t="str">
            <v>n/a</v>
          </cell>
          <cell r="AQ134" t="str">
            <v>n/a</v>
          </cell>
          <cell r="AR134">
            <v>0</v>
          </cell>
        </row>
        <row r="135">
          <cell r="G135" t="str">
            <v>Pond Construction - Surface Impoundments liner retrofit</v>
          </cell>
          <cell r="H135" t="str">
            <v>SHAY/2012/C/014</v>
          </cell>
          <cell r="I135" t="str">
            <v>HAYP01</v>
          </cell>
          <cell r="J135"/>
          <cell r="K135"/>
          <cell r="L135"/>
          <cell r="M135"/>
          <cell r="N135"/>
          <cell r="O135" t="str">
            <v>N</v>
          </cell>
          <cell r="P135" t="str">
            <v>CCR</v>
          </cell>
          <cell r="Q135" t="str">
            <v>New Construction</v>
          </cell>
          <cell r="R135"/>
          <cell r="S135">
            <v>0</v>
          </cell>
          <cell r="T135">
            <v>0</v>
          </cell>
          <cell r="U135">
            <v>0</v>
          </cell>
          <cell r="V135" t="str">
            <v>n/a</v>
          </cell>
          <cell r="W135" t="str">
            <v>n/a</v>
          </cell>
          <cell r="X135" t="str">
            <v>n/a</v>
          </cell>
          <cell r="Y135" t="str">
            <v>n/a</v>
          </cell>
          <cell r="Z135" t="str">
            <v>n/a</v>
          </cell>
          <cell r="AA135" t="str">
            <v>n/a</v>
          </cell>
          <cell r="AB135" t="str">
            <v>n/a</v>
          </cell>
          <cell r="AC135" t="str">
            <v>n/a</v>
          </cell>
          <cell r="AD135" t="str">
            <v>n/a</v>
          </cell>
          <cell r="AE135" t="str">
            <v>n/a</v>
          </cell>
          <cell r="AF135" t="str">
            <v>n/a</v>
          </cell>
          <cell r="AG135" t="str">
            <v>n/a</v>
          </cell>
          <cell r="AH135" t="str">
            <v>n/a</v>
          </cell>
          <cell r="AI135" t="str">
            <v>n/a</v>
          </cell>
          <cell r="AJ135" t="str">
            <v>n/a</v>
          </cell>
          <cell r="AK135" t="str">
            <v>n/a</v>
          </cell>
          <cell r="AL135" t="str">
            <v>n/a</v>
          </cell>
          <cell r="AM135" t="str">
            <v>n/a</v>
          </cell>
          <cell r="AN135" t="str">
            <v>n/a</v>
          </cell>
          <cell r="AO135" t="str">
            <v>n/a</v>
          </cell>
          <cell r="AP135" t="str">
            <v>n/a</v>
          </cell>
          <cell r="AQ135" t="str">
            <v>n/a</v>
          </cell>
          <cell r="AR135">
            <v>0</v>
          </cell>
        </row>
        <row r="136">
          <cell r="G136" t="str">
            <v>Ash Landfill</v>
          </cell>
          <cell r="H136" t="str">
            <v>SHTR/2017/C/024; 10024417; 10024690</v>
          </cell>
          <cell r="I136" t="str">
            <v>HTRL01</v>
          </cell>
          <cell r="J136">
            <v>284923</v>
          </cell>
          <cell r="K136">
            <v>43008</v>
          </cell>
          <cell r="L136">
            <v>2042</v>
          </cell>
          <cell r="M136">
            <v>2009</v>
          </cell>
          <cell r="N136">
            <v>2042</v>
          </cell>
          <cell r="O136" t="str">
            <v>Y</v>
          </cell>
          <cell r="P136" t="str">
            <v>CCR</v>
          </cell>
          <cell r="Q136" t="str">
            <v>Existing but likely to be deleted</v>
          </cell>
          <cell r="R136">
            <v>2015</v>
          </cell>
          <cell r="S136">
            <v>14444214.719999997</v>
          </cell>
          <cell r="T136">
            <v>0</v>
          </cell>
          <cell r="U136">
            <v>0</v>
          </cell>
          <cell r="V136" t="str">
            <v>n/a</v>
          </cell>
          <cell r="W136" t="str">
            <v>n/a</v>
          </cell>
          <cell r="X136" t="str">
            <v>n/a</v>
          </cell>
          <cell r="Y136" t="str">
            <v>n/a</v>
          </cell>
          <cell r="Z136" t="str">
            <v>n/a</v>
          </cell>
          <cell r="AA136" t="str">
            <v>n/a</v>
          </cell>
          <cell r="AB136" t="str">
            <v>n/a</v>
          </cell>
          <cell r="AC136" t="str">
            <v>n/a</v>
          </cell>
          <cell r="AD136" t="str">
            <v>n/a</v>
          </cell>
          <cell r="AE136" t="str">
            <v>n/a</v>
          </cell>
          <cell r="AF136" t="str">
            <v>n/a</v>
          </cell>
          <cell r="AG136" t="str">
            <v>n/a</v>
          </cell>
          <cell r="AH136" t="str">
            <v>n/a</v>
          </cell>
          <cell r="AI136" t="str">
            <v>n/a</v>
          </cell>
          <cell r="AJ136" t="str">
            <v>n/a</v>
          </cell>
          <cell r="AK136" t="str">
            <v>n/a</v>
          </cell>
          <cell r="AL136" t="str">
            <v>n/a</v>
          </cell>
          <cell r="AM136" t="str">
            <v>n/a</v>
          </cell>
          <cell r="AN136" t="str">
            <v>n/a</v>
          </cell>
          <cell r="AO136" t="str">
            <v>n/a</v>
          </cell>
          <cell r="AP136" t="str">
            <v>n/a</v>
          </cell>
          <cell r="AQ136" t="str">
            <v>n/a</v>
          </cell>
          <cell r="AR136">
            <v>14444214.719999997</v>
          </cell>
        </row>
        <row r="137">
          <cell r="G137" t="str">
            <v>Post-Closure for Combustion Waste Landfill</v>
          </cell>
          <cell r="H137"/>
          <cell r="I137" t="str">
            <v>HTRL01</v>
          </cell>
          <cell r="J137">
            <v>284923</v>
          </cell>
          <cell r="K137">
            <v>42551</v>
          </cell>
          <cell r="L137" t="str">
            <v>n/a</v>
          </cell>
          <cell r="M137">
            <v>2043</v>
          </cell>
          <cell r="N137">
            <v>2072</v>
          </cell>
          <cell r="O137" t="str">
            <v>Y</v>
          </cell>
          <cell r="P137" t="str">
            <v>CCR</v>
          </cell>
          <cell r="Q137" t="str">
            <v>Existing ARO</v>
          </cell>
          <cell r="R137">
            <v>2015</v>
          </cell>
          <cell r="S137">
            <v>830240.86067999969</v>
          </cell>
          <cell r="T137">
            <v>0</v>
          </cell>
          <cell r="U137">
            <v>0</v>
          </cell>
          <cell r="V137" t="str">
            <v>n/a</v>
          </cell>
          <cell r="W137" t="str">
            <v>n/a</v>
          </cell>
          <cell r="X137" t="str">
            <v>n/a</v>
          </cell>
          <cell r="Y137" t="str">
            <v>n/a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n/a</v>
          </cell>
          <cell r="AD137" t="str">
            <v>n/a</v>
          </cell>
          <cell r="AE137" t="str">
            <v>n/a</v>
          </cell>
          <cell r="AF137" t="str">
            <v>n/a</v>
          </cell>
          <cell r="AG137" t="str">
            <v>n/a</v>
          </cell>
          <cell r="AH137" t="str">
            <v>n/a</v>
          </cell>
          <cell r="AI137" t="str">
            <v>n/a</v>
          </cell>
          <cell r="AJ137" t="str">
            <v>n/a</v>
          </cell>
          <cell r="AK137" t="str">
            <v>n/a</v>
          </cell>
          <cell r="AL137" t="str">
            <v>n/a</v>
          </cell>
          <cell r="AM137" t="str">
            <v>n/a</v>
          </cell>
          <cell r="AN137" t="str">
            <v>n/a</v>
          </cell>
          <cell r="AO137" t="str">
            <v>n/a</v>
          </cell>
          <cell r="AP137" t="str">
            <v>n/a</v>
          </cell>
          <cell r="AQ137" t="str">
            <v>n/a</v>
          </cell>
          <cell r="AR137">
            <v>830240.86067999969</v>
          </cell>
        </row>
        <row r="138">
          <cell r="G138" t="str">
            <v>Industrial Landfill (located on Ash Landfill)</v>
          </cell>
          <cell r="H138"/>
          <cell r="I138" t="str">
            <v>HTRL02</v>
          </cell>
          <cell r="J138">
            <v>284922</v>
          </cell>
          <cell r="K138">
            <v>38435</v>
          </cell>
          <cell r="L138">
            <v>2042</v>
          </cell>
          <cell r="M138">
            <v>2042</v>
          </cell>
          <cell r="N138">
            <v>2042</v>
          </cell>
          <cell r="O138" t="str">
            <v>Y</v>
          </cell>
          <cell r="P138" t="str">
            <v>Other</v>
          </cell>
          <cell r="Q138" t="str">
            <v>Existing ARO</v>
          </cell>
          <cell r="R138">
            <v>2005</v>
          </cell>
          <cell r="S138">
            <v>795850.55905481998</v>
          </cell>
          <cell r="T138">
            <v>0</v>
          </cell>
          <cell r="U138">
            <v>0</v>
          </cell>
          <cell r="V138" t="str">
            <v>n/a</v>
          </cell>
          <cell r="W138" t="str">
            <v>n/a</v>
          </cell>
          <cell r="X138" t="str">
            <v>n/a</v>
          </cell>
          <cell r="Y138" t="str">
            <v>n/a</v>
          </cell>
          <cell r="Z138" t="str">
            <v>n/a</v>
          </cell>
          <cell r="AA138" t="str">
            <v>n/a</v>
          </cell>
          <cell r="AB138" t="str">
            <v>n/a</v>
          </cell>
          <cell r="AC138" t="str">
            <v>n/a</v>
          </cell>
          <cell r="AD138" t="str">
            <v>n/a</v>
          </cell>
          <cell r="AE138" t="str">
            <v>n/a</v>
          </cell>
          <cell r="AF138" t="str">
            <v>n/a</v>
          </cell>
          <cell r="AG138" t="str">
            <v>n/a</v>
          </cell>
          <cell r="AH138" t="str">
            <v>n/a</v>
          </cell>
          <cell r="AI138" t="str">
            <v>n/a</v>
          </cell>
          <cell r="AJ138" t="str">
            <v>n/a</v>
          </cell>
          <cell r="AK138" t="str">
            <v>n/a</v>
          </cell>
          <cell r="AL138" t="str">
            <v>n/a</v>
          </cell>
          <cell r="AM138" t="str">
            <v>n/a</v>
          </cell>
          <cell r="AN138" t="str">
            <v>n/a</v>
          </cell>
          <cell r="AO138" t="str">
            <v>n/a</v>
          </cell>
          <cell r="AP138" t="str">
            <v>n/a</v>
          </cell>
          <cell r="AQ138" t="str">
            <v>n/a</v>
          </cell>
          <cell r="AR138">
            <v>795850.55905481998</v>
          </cell>
        </row>
        <row r="139">
          <cell r="G139" t="str">
            <v>Post-Closure for Industrial Landfill</v>
          </cell>
          <cell r="H139"/>
          <cell r="I139" t="str">
            <v>HTRL02</v>
          </cell>
          <cell r="J139">
            <v>284922</v>
          </cell>
          <cell r="K139">
            <v>38435</v>
          </cell>
          <cell r="L139" t="str">
            <v>n/a</v>
          </cell>
          <cell r="M139">
            <v>2043</v>
          </cell>
          <cell r="N139">
            <v>2072</v>
          </cell>
          <cell r="O139" t="str">
            <v>Y</v>
          </cell>
          <cell r="P139" t="str">
            <v>Other</v>
          </cell>
          <cell r="Q139" t="str">
            <v>Existing ARO</v>
          </cell>
          <cell r="R139">
            <v>2005</v>
          </cell>
          <cell r="S139">
            <v>810611.59461677994</v>
          </cell>
          <cell r="T139">
            <v>0</v>
          </cell>
          <cell r="U139">
            <v>0</v>
          </cell>
          <cell r="V139" t="str">
            <v>n/a</v>
          </cell>
          <cell r="W139" t="str">
            <v>n/a</v>
          </cell>
          <cell r="X139" t="str">
            <v>n/a</v>
          </cell>
          <cell r="Y139" t="str">
            <v>n/a</v>
          </cell>
          <cell r="Z139" t="str">
            <v>n/a</v>
          </cell>
          <cell r="AA139" t="str">
            <v>n/a</v>
          </cell>
          <cell r="AB139" t="str">
            <v>n/a</v>
          </cell>
          <cell r="AC139" t="str">
            <v>n/a</v>
          </cell>
          <cell r="AD139" t="str">
            <v>n/a</v>
          </cell>
          <cell r="AE139" t="str">
            <v>n/a</v>
          </cell>
          <cell r="AF139" t="str">
            <v>n/a</v>
          </cell>
          <cell r="AG139" t="str">
            <v>n/a</v>
          </cell>
          <cell r="AH139" t="str">
            <v>n/a</v>
          </cell>
          <cell r="AI139" t="str">
            <v>n/a</v>
          </cell>
          <cell r="AJ139" t="str">
            <v>n/a</v>
          </cell>
          <cell r="AK139" t="str">
            <v>n/a</v>
          </cell>
          <cell r="AL139" t="str">
            <v>n/a</v>
          </cell>
          <cell r="AM139" t="str">
            <v>n/a</v>
          </cell>
          <cell r="AN139" t="str">
            <v>n/a</v>
          </cell>
          <cell r="AO139" t="str">
            <v>n/a</v>
          </cell>
          <cell r="AP139" t="str">
            <v>n/a</v>
          </cell>
          <cell r="AQ139" t="str">
            <v>n/a</v>
          </cell>
          <cell r="AR139">
            <v>810611.59461677994</v>
          </cell>
        </row>
        <row r="140">
          <cell r="G140" t="str">
            <v>Landfill Closure - Development Study (accelerated duplicate)</v>
          </cell>
          <cell r="H140" t="str">
            <v>10014315</v>
          </cell>
          <cell r="I140" t="str">
            <v>HTRL01</v>
          </cell>
          <cell r="J140"/>
          <cell r="K140"/>
          <cell r="L140"/>
          <cell r="M140"/>
          <cell r="N140"/>
          <cell r="O140" t="str">
            <v>N</v>
          </cell>
          <cell r="P140" t="str">
            <v>CCR</v>
          </cell>
          <cell r="Q140" t="str">
            <v>Existing ARO</v>
          </cell>
          <cell r="R140"/>
          <cell r="S140">
            <v>0</v>
          </cell>
          <cell r="T140">
            <v>0</v>
          </cell>
          <cell r="U140">
            <v>0</v>
          </cell>
          <cell r="V140" t="str">
            <v>n/a</v>
          </cell>
          <cell r="W140" t="str">
            <v>n/a</v>
          </cell>
          <cell r="X140" t="str">
            <v>n/a</v>
          </cell>
          <cell r="Y140" t="str">
            <v>n/a</v>
          </cell>
          <cell r="Z140" t="str">
            <v>n/a</v>
          </cell>
          <cell r="AA140" t="str">
            <v>n/a</v>
          </cell>
          <cell r="AB140" t="str">
            <v>n/a</v>
          </cell>
          <cell r="AC140" t="str">
            <v>n/a</v>
          </cell>
          <cell r="AD140" t="str">
            <v>n/a</v>
          </cell>
          <cell r="AE140" t="str">
            <v>n/a</v>
          </cell>
          <cell r="AF140" t="str">
            <v>n/a</v>
          </cell>
          <cell r="AG140" t="str">
            <v>n/a</v>
          </cell>
          <cell r="AH140" t="str">
            <v>n/a</v>
          </cell>
          <cell r="AI140" t="str">
            <v>n/a</v>
          </cell>
          <cell r="AJ140" t="str">
            <v>n/a</v>
          </cell>
          <cell r="AK140" t="str">
            <v>n/a</v>
          </cell>
          <cell r="AL140" t="str">
            <v>n/a</v>
          </cell>
          <cell r="AM140" t="str">
            <v>n/a</v>
          </cell>
          <cell r="AN140" t="str">
            <v>n/a</v>
          </cell>
          <cell r="AO140" t="str">
            <v>n/a</v>
          </cell>
          <cell r="AP140" t="str">
            <v>n/a</v>
          </cell>
          <cell r="AQ140" t="str">
            <v>n/a</v>
          </cell>
          <cell r="AR140">
            <v>0</v>
          </cell>
        </row>
        <row r="141">
          <cell r="G141" t="str">
            <v>Landfill Closure - CCB Landfill Expansion (accelerated duplicate)</v>
          </cell>
          <cell r="H141" t="str">
            <v>10013706</v>
          </cell>
          <cell r="I141" t="str">
            <v>HTRL01</v>
          </cell>
          <cell r="J141"/>
          <cell r="K141"/>
          <cell r="L141"/>
          <cell r="M141"/>
          <cell r="N141"/>
          <cell r="O141" t="str">
            <v>N</v>
          </cell>
          <cell r="P141" t="str">
            <v>CCR</v>
          </cell>
          <cell r="Q141" t="str">
            <v>Existing ARO</v>
          </cell>
          <cell r="R141"/>
          <cell r="S141">
            <v>0</v>
          </cell>
          <cell r="T141">
            <v>0</v>
          </cell>
          <cell r="U141">
            <v>0</v>
          </cell>
          <cell r="V141" t="str">
            <v>n/a</v>
          </cell>
          <cell r="W141" t="str">
            <v>n/a</v>
          </cell>
          <cell r="X141" t="str">
            <v>n/a</v>
          </cell>
          <cell r="Y141" t="str">
            <v>n/a</v>
          </cell>
          <cell r="Z141" t="str">
            <v>n/a</v>
          </cell>
          <cell r="AA141" t="str">
            <v>n/a</v>
          </cell>
          <cell r="AB141" t="str">
            <v>n/a</v>
          </cell>
          <cell r="AC141" t="str">
            <v>n/a</v>
          </cell>
          <cell r="AD141" t="str">
            <v>n/a</v>
          </cell>
          <cell r="AE141" t="str">
            <v>n/a</v>
          </cell>
          <cell r="AF141" t="str">
            <v>n/a</v>
          </cell>
          <cell r="AG141" t="str">
            <v>n/a</v>
          </cell>
          <cell r="AH141" t="str">
            <v>n/a</v>
          </cell>
          <cell r="AI141" t="str">
            <v>n/a</v>
          </cell>
          <cell r="AJ141" t="str">
            <v>n/a</v>
          </cell>
          <cell r="AK141" t="str">
            <v>n/a</v>
          </cell>
          <cell r="AL141" t="str">
            <v>n/a</v>
          </cell>
          <cell r="AM141" t="str">
            <v>n/a</v>
          </cell>
          <cell r="AN141" t="str">
            <v>n/a</v>
          </cell>
          <cell r="AO141" t="str">
            <v>n/a</v>
          </cell>
          <cell r="AP141" t="str">
            <v>n/a</v>
          </cell>
          <cell r="AQ141" t="str">
            <v>n/a</v>
          </cell>
          <cell r="AR141">
            <v>0</v>
          </cell>
        </row>
        <row r="142">
          <cell r="G142" t="str">
            <v>Groundwater Facilities</v>
          </cell>
          <cell r="H142"/>
          <cell r="I142" t="str">
            <v>HTRM01</v>
          </cell>
          <cell r="J142">
            <v>284922</v>
          </cell>
          <cell r="K142">
            <v>38610</v>
          </cell>
          <cell r="L142">
            <v>2042</v>
          </cell>
          <cell r="M142">
            <v>2042</v>
          </cell>
          <cell r="N142">
            <v>2042</v>
          </cell>
          <cell r="O142" t="str">
            <v>Y</v>
          </cell>
          <cell r="P142" t="str">
            <v>Other</v>
          </cell>
          <cell r="Q142" t="str">
            <v>Existing ARO</v>
          </cell>
          <cell r="R142">
            <v>2005</v>
          </cell>
          <cell r="S142">
            <v>2421358.8334232098</v>
          </cell>
          <cell r="T142">
            <v>0</v>
          </cell>
          <cell r="U142">
            <v>0</v>
          </cell>
          <cell r="V142" t="str">
            <v>n/a</v>
          </cell>
          <cell r="W142" t="str">
            <v>n/a</v>
          </cell>
          <cell r="X142" t="str">
            <v>n/a</v>
          </cell>
          <cell r="Y142" t="str">
            <v>n/a</v>
          </cell>
          <cell r="Z142" t="str">
            <v>n/a</v>
          </cell>
          <cell r="AA142" t="str">
            <v>n/a</v>
          </cell>
          <cell r="AB142" t="str">
            <v>n/a</v>
          </cell>
          <cell r="AC142" t="str">
            <v>n/a</v>
          </cell>
          <cell r="AD142" t="str">
            <v>n/a</v>
          </cell>
          <cell r="AE142" t="str">
            <v>n/a</v>
          </cell>
          <cell r="AF142" t="str">
            <v>n/a</v>
          </cell>
          <cell r="AG142" t="str">
            <v>n/a</v>
          </cell>
          <cell r="AH142" t="str">
            <v>n/a</v>
          </cell>
          <cell r="AI142" t="str">
            <v>n/a</v>
          </cell>
          <cell r="AJ142" t="str">
            <v>n/a</v>
          </cell>
          <cell r="AK142" t="str">
            <v>n/a</v>
          </cell>
          <cell r="AL142" t="str">
            <v>n/a</v>
          </cell>
          <cell r="AM142" t="str">
            <v>n/a</v>
          </cell>
          <cell r="AN142" t="str">
            <v>n/a</v>
          </cell>
          <cell r="AO142" t="str">
            <v>n/a</v>
          </cell>
          <cell r="AP142" t="str">
            <v>n/a</v>
          </cell>
          <cell r="AQ142" t="str">
            <v>n/a</v>
          </cell>
          <cell r="AR142">
            <v>2421358.8334232098</v>
          </cell>
        </row>
        <row r="143">
          <cell r="G143" t="str">
            <v>Asbestos - Hunter</v>
          </cell>
          <cell r="H143" t="str">
            <v>SHTR/2019/C/029</v>
          </cell>
          <cell r="I143" t="str">
            <v>HTRA01</v>
          </cell>
          <cell r="J143">
            <v>284946</v>
          </cell>
          <cell r="K143"/>
          <cell r="L143"/>
          <cell r="M143"/>
          <cell r="N143"/>
          <cell r="O143" t="str">
            <v>Y</v>
          </cell>
          <cell r="P143" t="str">
            <v>Other</v>
          </cell>
          <cell r="Q143" t="str">
            <v>Existing ARO</v>
          </cell>
          <cell r="R143">
            <v>2004</v>
          </cell>
          <cell r="S143">
            <v>5458032.6877900008</v>
          </cell>
          <cell r="T143">
            <v>0</v>
          </cell>
          <cell r="U143">
            <v>0</v>
          </cell>
          <cell r="V143" t="str">
            <v>n/a</v>
          </cell>
          <cell r="W143" t="str">
            <v>n/a</v>
          </cell>
          <cell r="X143" t="str">
            <v>n/a</v>
          </cell>
          <cell r="Y143" t="str">
            <v>n/a</v>
          </cell>
          <cell r="Z143" t="str">
            <v>n/a</v>
          </cell>
          <cell r="AA143" t="str">
            <v>n/a</v>
          </cell>
          <cell r="AB143" t="str">
            <v>n/a</v>
          </cell>
          <cell r="AC143" t="str">
            <v>n/a</v>
          </cell>
          <cell r="AD143" t="str">
            <v>n/a</v>
          </cell>
          <cell r="AE143" t="str">
            <v>n/a</v>
          </cell>
          <cell r="AF143" t="str">
            <v>n/a</v>
          </cell>
          <cell r="AG143" t="str">
            <v>n/a</v>
          </cell>
          <cell r="AH143" t="str">
            <v>n/a</v>
          </cell>
          <cell r="AI143" t="str">
            <v>n/a</v>
          </cell>
          <cell r="AJ143" t="str">
            <v>n/a</v>
          </cell>
          <cell r="AK143" t="str">
            <v>n/a</v>
          </cell>
          <cell r="AL143" t="str">
            <v>n/a</v>
          </cell>
          <cell r="AM143" t="str">
            <v>n/a</v>
          </cell>
          <cell r="AN143" t="str">
            <v>n/a</v>
          </cell>
          <cell r="AO143" t="str">
            <v>n/a</v>
          </cell>
          <cell r="AP143" t="str">
            <v>n/a</v>
          </cell>
          <cell r="AQ143" t="str">
            <v>n/a</v>
          </cell>
          <cell r="AR143">
            <v>5458032.6877900008</v>
          </cell>
        </row>
        <row r="144">
          <cell r="G144" t="str">
            <v>Emergency Scrubber Pond</v>
          </cell>
          <cell r="H144" t="str">
            <v>SHTR/2015/C/020</v>
          </cell>
          <cell r="I144" t="str">
            <v>HTRP01</v>
          </cell>
          <cell r="J144"/>
          <cell r="K144"/>
          <cell r="L144">
            <v>2015</v>
          </cell>
          <cell r="M144">
            <v>2015</v>
          </cell>
          <cell r="N144">
            <v>2015</v>
          </cell>
          <cell r="O144" t="str">
            <v>Complete</v>
          </cell>
          <cell r="P144" t="str">
            <v>CCR</v>
          </cell>
          <cell r="Q144" t="str">
            <v>New Due to CCR Reg</v>
          </cell>
          <cell r="R144">
            <v>2015</v>
          </cell>
          <cell r="S144">
            <v>0</v>
          </cell>
          <cell r="T144">
            <v>0</v>
          </cell>
          <cell r="U144">
            <v>0</v>
          </cell>
          <cell r="V144" t="str">
            <v>n/a</v>
          </cell>
          <cell r="W144" t="str">
            <v>n/a</v>
          </cell>
          <cell r="X144" t="str">
            <v>n/a</v>
          </cell>
          <cell r="Y144" t="str">
            <v>n/a</v>
          </cell>
          <cell r="Z144" t="str">
            <v>n/a</v>
          </cell>
          <cell r="AA144" t="str">
            <v>n/a</v>
          </cell>
          <cell r="AB144" t="str">
            <v>n/a</v>
          </cell>
          <cell r="AC144" t="str">
            <v>n/a</v>
          </cell>
          <cell r="AD144" t="str">
            <v>n/a</v>
          </cell>
          <cell r="AE144" t="str">
            <v>n/a</v>
          </cell>
          <cell r="AF144" t="str">
            <v>n/a</v>
          </cell>
          <cell r="AG144" t="str">
            <v>n/a</v>
          </cell>
          <cell r="AH144" t="str">
            <v>n/a</v>
          </cell>
          <cell r="AI144" t="str">
            <v>n/a</v>
          </cell>
          <cell r="AJ144" t="str">
            <v>n/a</v>
          </cell>
          <cell r="AK144" t="str">
            <v>n/a</v>
          </cell>
          <cell r="AL144" t="str">
            <v>n/a</v>
          </cell>
          <cell r="AM144" t="str">
            <v>n/a</v>
          </cell>
          <cell r="AN144" t="str">
            <v>n/a</v>
          </cell>
          <cell r="AO144" t="str">
            <v>n/a</v>
          </cell>
          <cell r="AP144" t="str">
            <v>n/a</v>
          </cell>
          <cell r="AQ144" t="str">
            <v>n/a</v>
          </cell>
          <cell r="AR144">
            <v>0</v>
          </cell>
        </row>
        <row r="145">
          <cell r="G145" t="str">
            <v>Landfill Construction 5-7 yr cell - Development Study</v>
          </cell>
          <cell r="H145" t="str">
            <v>SHTR/2014/C/300</v>
          </cell>
          <cell r="I145" t="str">
            <v>HTRL03</v>
          </cell>
          <cell r="J145"/>
          <cell r="K145"/>
          <cell r="L145"/>
          <cell r="M145"/>
          <cell r="N145"/>
          <cell r="O145" t="str">
            <v>N</v>
          </cell>
          <cell r="P145" t="str">
            <v>CCR</v>
          </cell>
          <cell r="Q145" t="str">
            <v>New Construction</v>
          </cell>
          <cell r="R145"/>
          <cell r="S145">
            <v>0</v>
          </cell>
          <cell r="T145">
            <v>0</v>
          </cell>
          <cell r="U145">
            <v>0</v>
          </cell>
          <cell r="V145" t="str">
            <v>n/a</v>
          </cell>
          <cell r="W145" t="str">
            <v>n/a</v>
          </cell>
          <cell r="X145" t="str">
            <v>n/a</v>
          </cell>
          <cell r="Y145" t="str">
            <v>n/a</v>
          </cell>
          <cell r="Z145" t="str">
            <v>n/a</v>
          </cell>
          <cell r="AA145" t="str">
            <v>n/a</v>
          </cell>
          <cell r="AB145" t="str">
            <v>n/a</v>
          </cell>
          <cell r="AC145" t="str">
            <v>n/a</v>
          </cell>
          <cell r="AD145" t="str">
            <v>n/a</v>
          </cell>
          <cell r="AE145" t="str">
            <v>n/a</v>
          </cell>
          <cell r="AF145" t="str">
            <v>n/a</v>
          </cell>
          <cell r="AG145" t="str">
            <v>n/a</v>
          </cell>
          <cell r="AH145" t="str">
            <v>n/a</v>
          </cell>
          <cell r="AI145" t="str">
            <v>n/a</v>
          </cell>
          <cell r="AJ145" t="str">
            <v>n/a</v>
          </cell>
          <cell r="AK145" t="str">
            <v>n/a</v>
          </cell>
          <cell r="AL145" t="str">
            <v>n/a</v>
          </cell>
          <cell r="AM145" t="str">
            <v>n/a</v>
          </cell>
          <cell r="AN145" t="str">
            <v>n/a</v>
          </cell>
          <cell r="AO145" t="str">
            <v>n/a</v>
          </cell>
          <cell r="AP145" t="str">
            <v>n/a</v>
          </cell>
          <cell r="AQ145" t="str">
            <v>n/a</v>
          </cell>
          <cell r="AR145">
            <v>0</v>
          </cell>
        </row>
        <row r="146">
          <cell r="G146" t="str">
            <v>Landfill Construction - 5-7yr Cell</v>
          </cell>
          <cell r="H146" t="str">
            <v>10013708</v>
          </cell>
          <cell r="I146" t="str">
            <v>HTRL03</v>
          </cell>
          <cell r="J146"/>
          <cell r="K146"/>
          <cell r="L146"/>
          <cell r="M146"/>
          <cell r="N146"/>
          <cell r="O146" t="str">
            <v>N</v>
          </cell>
          <cell r="P146" t="str">
            <v>CCR</v>
          </cell>
          <cell r="Q146" t="str">
            <v>New Construction</v>
          </cell>
          <cell r="R146"/>
          <cell r="S146">
            <v>0</v>
          </cell>
          <cell r="T146">
            <v>0</v>
          </cell>
          <cell r="U146">
            <v>0</v>
          </cell>
          <cell r="V146" t="str">
            <v>n/a</v>
          </cell>
          <cell r="W146" t="str">
            <v>n/a</v>
          </cell>
          <cell r="X146" t="str">
            <v>n/a</v>
          </cell>
          <cell r="Y146" t="str">
            <v>n/a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  <cell r="AG146" t="str">
            <v>n/a</v>
          </cell>
          <cell r="AH146" t="str">
            <v>n/a</v>
          </cell>
          <cell r="AI146" t="str">
            <v>n/a</v>
          </cell>
          <cell r="AJ146" t="str">
            <v>n/a</v>
          </cell>
          <cell r="AK146" t="str">
            <v>n/a</v>
          </cell>
          <cell r="AL146" t="str">
            <v>n/a</v>
          </cell>
          <cell r="AM146" t="str">
            <v>n/a</v>
          </cell>
          <cell r="AN146" t="str">
            <v>n/a</v>
          </cell>
          <cell r="AO146" t="str">
            <v>n/a</v>
          </cell>
          <cell r="AP146" t="str">
            <v>n/a</v>
          </cell>
          <cell r="AQ146" t="str">
            <v>n/a</v>
          </cell>
          <cell r="AR146">
            <v>0</v>
          </cell>
        </row>
        <row r="147">
          <cell r="G147" t="str">
            <v>Landfill Ongoing Management - 5-7yr Cell</v>
          </cell>
          <cell r="H147" t="str">
            <v>10013709</v>
          </cell>
          <cell r="I147" t="str">
            <v>HTRL03</v>
          </cell>
          <cell r="J147"/>
          <cell r="K147"/>
          <cell r="L147"/>
          <cell r="M147"/>
          <cell r="N147"/>
          <cell r="O147" t="str">
            <v>N</v>
          </cell>
          <cell r="P147" t="str">
            <v>CCR</v>
          </cell>
          <cell r="Q147" t="str">
            <v>Planned ARO</v>
          </cell>
          <cell r="R147"/>
          <cell r="S147">
            <v>0</v>
          </cell>
          <cell r="T147">
            <v>0</v>
          </cell>
          <cell r="U147">
            <v>0</v>
          </cell>
          <cell r="V147" t="str">
            <v>n/a</v>
          </cell>
          <cell r="W147" t="str">
            <v>n/a</v>
          </cell>
          <cell r="X147" t="str">
            <v>n/a</v>
          </cell>
          <cell r="Y147" t="str">
            <v>n/a</v>
          </cell>
          <cell r="Z147" t="str">
            <v>n/a</v>
          </cell>
          <cell r="AA147" t="str">
            <v>n/a</v>
          </cell>
          <cell r="AB147" t="str">
            <v>n/a</v>
          </cell>
          <cell r="AC147" t="str">
            <v>n/a</v>
          </cell>
          <cell r="AD147" t="str">
            <v>n/a</v>
          </cell>
          <cell r="AE147" t="str">
            <v>n/a</v>
          </cell>
          <cell r="AF147" t="str">
            <v>n/a</v>
          </cell>
          <cell r="AG147" t="str">
            <v>n/a</v>
          </cell>
          <cell r="AH147" t="str">
            <v>n/a</v>
          </cell>
          <cell r="AI147" t="str">
            <v>n/a</v>
          </cell>
          <cell r="AJ147" t="str">
            <v>n/a</v>
          </cell>
          <cell r="AK147" t="str">
            <v>n/a</v>
          </cell>
          <cell r="AL147" t="str">
            <v>n/a</v>
          </cell>
          <cell r="AM147" t="str">
            <v>n/a</v>
          </cell>
          <cell r="AN147" t="str">
            <v>n/a</v>
          </cell>
          <cell r="AO147" t="str">
            <v>n/a</v>
          </cell>
          <cell r="AP147" t="str">
            <v>n/a</v>
          </cell>
          <cell r="AQ147" t="str">
            <v>n/a</v>
          </cell>
          <cell r="AR147">
            <v>0</v>
          </cell>
        </row>
        <row r="148">
          <cell r="G148" t="str">
            <v>Landfill Closure - 5-7yr Cell</v>
          </cell>
          <cell r="H148" t="str">
            <v>10013710</v>
          </cell>
          <cell r="I148" t="str">
            <v>HTRL03</v>
          </cell>
          <cell r="J148"/>
          <cell r="K148"/>
          <cell r="L148"/>
          <cell r="M148"/>
          <cell r="N148"/>
          <cell r="O148" t="str">
            <v>N</v>
          </cell>
          <cell r="P148" t="str">
            <v>CCR</v>
          </cell>
          <cell r="Q148" t="str">
            <v>Planned ARO</v>
          </cell>
          <cell r="R148"/>
          <cell r="S148">
            <v>0</v>
          </cell>
          <cell r="T148">
            <v>0</v>
          </cell>
          <cell r="U148">
            <v>0</v>
          </cell>
          <cell r="V148" t="str">
            <v>n/a</v>
          </cell>
          <cell r="W148" t="str">
            <v>n/a</v>
          </cell>
          <cell r="X148" t="str">
            <v>n/a</v>
          </cell>
          <cell r="Y148" t="str">
            <v>n/a</v>
          </cell>
          <cell r="Z148" t="str">
            <v>n/a</v>
          </cell>
          <cell r="AA148" t="str">
            <v>n/a</v>
          </cell>
          <cell r="AB148" t="str">
            <v>n/a</v>
          </cell>
          <cell r="AC148" t="str">
            <v>n/a</v>
          </cell>
          <cell r="AD148" t="str">
            <v>n/a</v>
          </cell>
          <cell r="AE148" t="str">
            <v>n/a</v>
          </cell>
          <cell r="AF148" t="str">
            <v>n/a</v>
          </cell>
          <cell r="AG148" t="str">
            <v>n/a</v>
          </cell>
          <cell r="AH148" t="str">
            <v>n/a</v>
          </cell>
          <cell r="AI148" t="str">
            <v>n/a</v>
          </cell>
          <cell r="AJ148" t="str">
            <v>n/a</v>
          </cell>
          <cell r="AK148" t="str">
            <v>n/a</v>
          </cell>
          <cell r="AL148" t="str">
            <v>n/a</v>
          </cell>
          <cell r="AM148" t="str">
            <v>n/a</v>
          </cell>
          <cell r="AN148" t="str">
            <v>n/a</v>
          </cell>
          <cell r="AO148" t="str">
            <v>n/a</v>
          </cell>
          <cell r="AP148" t="str">
            <v>n/a</v>
          </cell>
          <cell r="AQ148" t="str">
            <v>n/a</v>
          </cell>
          <cell r="AR148">
            <v>0</v>
          </cell>
        </row>
        <row r="149">
          <cell r="G149" t="str">
            <v>Landfill Construction - 5-7yr Cell</v>
          </cell>
          <cell r="H149" t="str">
            <v>10021905</v>
          </cell>
          <cell r="I149" t="str">
            <v>HTRL03</v>
          </cell>
          <cell r="J149"/>
          <cell r="K149"/>
          <cell r="L149"/>
          <cell r="M149"/>
          <cell r="N149"/>
          <cell r="O149" t="str">
            <v>N</v>
          </cell>
          <cell r="P149" t="str">
            <v>CCR</v>
          </cell>
          <cell r="Q149" t="str">
            <v>New Construction</v>
          </cell>
          <cell r="R149"/>
          <cell r="S149">
            <v>0</v>
          </cell>
          <cell r="T149">
            <v>0</v>
          </cell>
          <cell r="U149">
            <v>0</v>
          </cell>
          <cell r="V149" t="str">
            <v>n/a</v>
          </cell>
          <cell r="W149" t="str">
            <v>n/a</v>
          </cell>
          <cell r="X149" t="str">
            <v>n/a</v>
          </cell>
          <cell r="Y149" t="str">
            <v>n/a</v>
          </cell>
          <cell r="Z149" t="str">
            <v>n/a</v>
          </cell>
          <cell r="AA149" t="str">
            <v>n/a</v>
          </cell>
          <cell r="AB149" t="str">
            <v>n/a</v>
          </cell>
          <cell r="AC149" t="str">
            <v>n/a</v>
          </cell>
          <cell r="AD149" t="str">
            <v>n/a</v>
          </cell>
          <cell r="AE149" t="str">
            <v>n/a</v>
          </cell>
          <cell r="AF149" t="str">
            <v>n/a</v>
          </cell>
          <cell r="AG149" t="str">
            <v>n/a</v>
          </cell>
          <cell r="AH149" t="str">
            <v>n/a</v>
          </cell>
          <cell r="AI149" t="str">
            <v>n/a</v>
          </cell>
          <cell r="AJ149" t="str">
            <v>n/a</v>
          </cell>
          <cell r="AK149" t="str">
            <v>n/a</v>
          </cell>
          <cell r="AL149" t="str">
            <v>n/a</v>
          </cell>
          <cell r="AM149" t="str">
            <v>n/a</v>
          </cell>
          <cell r="AN149" t="str">
            <v>n/a</v>
          </cell>
          <cell r="AO149" t="str">
            <v>n/a</v>
          </cell>
          <cell r="AP149" t="str">
            <v>n/a</v>
          </cell>
          <cell r="AQ149" t="str">
            <v>n/a</v>
          </cell>
          <cell r="AR149">
            <v>0</v>
          </cell>
        </row>
        <row r="150">
          <cell r="G150" t="str">
            <v>Land Purchase - 10-14 yr Cell</v>
          </cell>
          <cell r="H150" t="str">
            <v>10013707</v>
          </cell>
          <cell r="I150" t="str">
            <v>HTRL04</v>
          </cell>
          <cell r="J150"/>
          <cell r="K150"/>
          <cell r="L150"/>
          <cell r="M150"/>
          <cell r="N150"/>
          <cell r="O150" t="str">
            <v>N</v>
          </cell>
          <cell r="P150" t="str">
            <v>CCR</v>
          </cell>
          <cell r="Q150" t="str">
            <v>New Construction</v>
          </cell>
          <cell r="R150"/>
          <cell r="S150">
            <v>0</v>
          </cell>
          <cell r="T150">
            <v>0</v>
          </cell>
          <cell r="U150">
            <v>0</v>
          </cell>
          <cell r="V150" t="str">
            <v>n/a</v>
          </cell>
          <cell r="W150" t="str">
            <v>n/a</v>
          </cell>
          <cell r="X150" t="str">
            <v>n/a</v>
          </cell>
          <cell r="Y150" t="str">
            <v>n/a</v>
          </cell>
          <cell r="Z150" t="str">
            <v>n/a</v>
          </cell>
          <cell r="AA150" t="str">
            <v>n/a</v>
          </cell>
          <cell r="AB150" t="str">
            <v>n/a</v>
          </cell>
          <cell r="AC150" t="str">
            <v>n/a</v>
          </cell>
          <cell r="AD150" t="str">
            <v>n/a</v>
          </cell>
          <cell r="AE150" t="str">
            <v>n/a</v>
          </cell>
          <cell r="AF150" t="str">
            <v>n/a</v>
          </cell>
          <cell r="AG150" t="str">
            <v>n/a</v>
          </cell>
          <cell r="AH150" t="str">
            <v>n/a</v>
          </cell>
          <cell r="AI150" t="str">
            <v>n/a</v>
          </cell>
          <cell r="AJ150" t="str">
            <v>n/a</v>
          </cell>
          <cell r="AK150" t="str">
            <v>n/a</v>
          </cell>
          <cell r="AL150" t="str">
            <v>n/a</v>
          </cell>
          <cell r="AM150" t="str">
            <v>n/a</v>
          </cell>
          <cell r="AN150" t="str">
            <v>n/a</v>
          </cell>
          <cell r="AO150" t="str">
            <v>n/a</v>
          </cell>
          <cell r="AP150" t="str">
            <v>n/a</v>
          </cell>
          <cell r="AQ150" t="str">
            <v>n/a</v>
          </cell>
          <cell r="AR150">
            <v>0</v>
          </cell>
        </row>
        <row r="151">
          <cell r="G151" t="str">
            <v>Scrubber Emergency Holding Basin</v>
          </cell>
          <cell r="H151"/>
          <cell r="I151" t="str">
            <v>HTRP01</v>
          </cell>
          <cell r="J151"/>
          <cell r="K151"/>
          <cell r="L151"/>
          <cell r="M151"/>
          <cell r="N151"/>
          <cell r="O151" t="str">
            <v>N</v>
          </cell>
          <cell r="P151" t="str">
            <v>CCR</v>
          </cell>
          <cell r="Q151" t="str">
            <v>Planned ARO</v>
          </cell>
          <cell r="R151"/>
          <cell r="S151">
            <v>0</v>
          </cell>
          <cell r="T151">
            <v>0</v>
          </cell>
          <cell r="U151">
            <v>0</v>
          </cell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/>
          <cell r="AR151">
            <v>0</v>
          </cell>
        </row>
        <row r="152">
          <cell r="G152" t="str">
            <v>Wastewater Pond #1</v>
          </cell>
          <cell r="H152"/>
          <cell r="I152" t="str">
            <v>HTRP02</v>
          </cell>
          <cell r="J152"/>
          <cell r="K152"/>
          <cell r="L152"/>
          <cell r="M152"/>
          <cell r="N152"/>
          <cell r="O152" t="str">
            <v>N</v>
          </cell>
          <cell r="P152" t="str">
            <v>Other</v>
          </cell>
          <cell r="Q152" t="str">
            <v>NA</v>
          </cell>
          <cell r="R152"/>
          <cell r="S152">
            <v>0</v>
          </cell>
          <cell r="T152">
            <v>0</v>
          </cell>
          <cell r="U152">
            <v>0</v>
          </cell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>
            <v>0</v>
          </cell>
        </row>
        <row r="153">
          <cell r="G153" t="str">
            <v>Wastewater Pond #2</v>
          </cell>
          <cell r="H153"/>
          <cell r="I153" t="str">
            <v>HTRP03</v>
          </cell>
          <cell r="J153"/>
          <cell r="K153"/>
          <cell r="L153"/>
          <cell r="M153"/>
          <cell r="N153"/>
          <cell r="O153" t="str">
            <v>N</v>
          </cell>
          <cell r="P153" t="str">
            <v>Other</v>
          </cell>
          <cell r="Q153" t="str">
            <v>NA</v>
          </cell>
          <cell r="R153"/>
          <cell r="S153">
            <v>0</v>
          </cell>
          <cell r="T153">
            <v>0</v>
          </cell>
          <cell r="U153">
            <v>0</v>
          </cell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>
            <v>0</v>
          </cell>
        </row>
        <row r="154">
          <cell r="G154" t="str">
            <v>Raw Water Settling</v>
          </cell>
          <cell r="H154"/>
          <cell r="I154" t="str">
            <v>HTRP04</v>
          </cell>
          <cell r="J154"/>
          <cell r="K154"/>
          <cell r="L154"/>
          <cell r="M154"/>
          <cell r="N154"/>
          <cell r="O154" t="str">
            <v>N</v>
          </cell>
          <cell r="P154" t="str">
            <v>Other</v>
          </cell>
          <cell r="Q154" t="str">
            <v>NA</v>
          </cell>
          <cell r="R154"/>
          <cell r="S154">
            <v>0</v>
          </cell>
          <cell r="T154">
            <v>0</v>
          </cell>
          <cell r="U154">
            <v>0</v>
          </cell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>
            <v>0</v>
          </cell>
        </row>
        <row r="155">
          <cell r="G155" t="str">
            <v>Clear Well Pond</v>
          </cell>
          <cell r="H155"/>
          <cell r="I155" t="str">
            <v>HTRP05</v>
          </cell>
          <cell r="J155"/>
          <cell r="K155"/>
          <cell r="L155"/>
          <cell r="M155"/>
          <cell r="N155"/>
          <cell r="O155" t="str">
            <v>N</v>
          </cell>
          <cell r="P155" t="str">
            <v>Other</v>
          </cell>
          <cell r="Q155" t="str">
            <v>NA</v>
          </cell>
          <cell r="R155"/>
          <cell r="S155">
            <v>0</v>
          </cell>
          <cell r="T155">
            <v>0</v>
          </cell>
          <cell r="U155">
            <v>0</v>
          </cell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>
            <v>0</v>
          </cell>
        </row>
        <row r="156">
          <cell r="G156" t="str">
            <v>Scrubber Settling Basin</v>
          </cell>
          <cell r="H156"/>
          <cell r="I156" t="str">
            <v>HTRP06</v>
          </cell>
          <cell r="J156"/>
          <cell r="K156"/>
          <cell r="L156"/>
          <cell r="M156"/>
          <cell r="N156"/>
          <cell r="O156" t="str">
            <v>N</v>
          </cell>
          <cell r="P156" t="str">
            <v>Other</v>
          </cell>
          <cell r="Q156" t="str">
            <v>NA</v>
          </cell>
          <cell r="R156"/>
          <cell r="S156">
            <v>0</v>
          </cell>
          <cell r="T156">
            <v>0</v>
          </cell>
          <cell r="U156">
            <v>0</v>
          </cell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>
            <v>0</v>
          </cell>
        </row>
        <row r="157">
          <cell r="G157" t="str">
            <v>Waste Holding Basin</v>
          </cell>
          <cell r="H157"/>
          <cell r="I157" t="str">
            <v>HTRP07</v>
          </cell>
          <cell r="J157"/>
          <cell r="K157"/>
          <cell r="L157"/>
          <cell r="M157"/>
          <cell r="N157"/>
          <cell r="O157" t="str">
            <v>N</v>
          </cell>
          <cell r="P157" t="str">
            <v>Other</v>
          </cell>
          <cell r="Q157" t="str">
            <v>NA</v>
          </cell>
          <cell r="R157"/>
          <cell r="S157">
            <v>0</v>
          </cell>
          <cell r="T157">
            <v>0</v>
          </cell>
          <cell r="U157">
            <v>0</v>
          </cell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>
            <v>0</v>
          </cell>
        </row>
        <row r="158">
          <cell r="G158" t="str">
            <v>Recovery Basin</v>
          </cell>
          <cell r="H158"/>
          <cell r="I158" t="str">
            <v>HTRP08</v>
          </cell>
          <cell r="J158"/>
          <cell r="K158"/>
          <cell r="L158"/>
          <cell r="M158"/>
          <cell r="N158"/>
          <cell r="O158" t="str">
            <v>N</v>
          </cell>
          <cell r="P158" t="str">
            <v>Other</v>
          </cell>
          <cell r="Q158" t="str">
            <v>NA</v>
          </cell>
          <cell r="R158"/>
          <cell r="S158">
            <v>0</v>
          </cell>
          <cell r="T158">
            <v>0</v>
          </cell>
          <cell r="U158">
            <v>0</v>
          </cell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>
            <v>0</v>
          </cell>
        </row>
        <row r="159">
          <cell r="G159" t="str">
            <v>Snow Lake</v>
          </cell>
          <cell r="H159"/>
          <cell r="I159" t="str">
            <v>HTRP09</v>
          </cell>
          <cell r="J159"/>
          <cell r="K159"/>
          <cell r="L159"/>
          <cell r="M159"/>
          <cell r="N159"/>
          <cell r="O159" t="str">
            <v>N</v>
          </cell>
          <cell r="P159" t="str">
            <v>Other</v>
          </cell>
          <cell r="Q159" t="str">
            <v>NA</v>
          </cell>
          <cell r="R159"/>
          <cell r="S159">
            <v>0</v>
          </cell>
          <cell r="T159">
            <v>0</v>
          </cell>
          <cell r="U159">
            <v>0</v>
          </cell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>
            <v>0</v>
          </cell>
        </row>
        <row r="160">
          <cell r="G160" t="str">
            <v>Circ Water Holding Basin</v>
          </cell>
          <cell r="H160"/>
          <cell r="I160" t="str">
            <v>HTRP10</v>
          </cell>
          <cell r="J160"/>
          <cell r="K160"/>
          <cell r="L160"/>
          <cell r="M160"/>
          <cell r="N160"/>
          <cell r="O160" t="str">
            <v>N</v>
          </cell>
          <cell r="P160" t="str">
            <v>Other</v>
          </cell>
          <cell r="Q160" t="str">
            <v>NA</v>
          </cell>
          <cell r="R160"/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>
            <v>0</v>
          </cell>
        </row>
        <row r="161">
          <cell r="G161" t="str">
            <v>Cooling Tower Chemical Treatment Evaporation Pond</v>
          </cell>
          <cell r="H161"/>
          <cell r="I161" t="str">
            <v>HTRP11</v>
          </cell>
          <cell r="J161"/>
          <cell r="K161"/>
          <cell r="L161"/>
          <cell r="M161"/>
          <cell r="N161"/>
          <cell r="O161" t="str">
            <v>N</v>
          </cell>
          <cell r="P161" t="str">
            <v>Other</v>
          </cell>
          <cell r="Q161" t="str">
            <v>NA</v>
          </cell>
          <cell r="R161"/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>
            <v>0</v>
          </cell>
        </row>
        <row r="162">
          <cell r="G162" t="str">
            <v>Transformer Deluge Collection Pond</v>
          </cell>
          <cell r="H162"/>
          <cell r="I162" t="str">
            <v>HTRP12</v>
          </cell>
          <cell r="J162"/>
          <cell r="K162"/>
          <cell r="L162"/>
          <cell r="M162"/>
          <cell r="N162"/>
          <cell r="O162" t="str">
            <v>N</v>
          </cell>
          <cell r="P162" t="str">
            <v>Other</v>
          </cell>
          <cell r="Q162" t="str">
            <v>NA</v>
          </cell>
          <cell r="R162"/>
          <cell r="S162">
            <v>0</v>
          </cell>
          <cell r="T162">
            <v>0</v>
          </cell>
          <cell r="U162">
            <v>0</v>
          </cell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>
            <v>0</v>
          </cell>
        </row>
        <row r="163">
          <cell r="G163" t="str">
            <v>Ash Landfill</v>
          </cell>
          <cell r="H163" t="str">
            <v>SHTN/2019/C/070; SHTN/2017/C/041; 10008182; 10008186; 10008187; 10013716; 10021909</v>
          </cell>
          <cell r="I163" t="str">
            <v>HTNL01</v>
          </cell>
          <cell r="J163">
            <v>284925</v>
          </cell>
          <cell r="K163">
            <v>42170</v>
          </cell>
          <cell r="L163">
            <v>2036</v>
          </cell>
          <cell r="M163">
            <v>2009</v>
          </cell>
          <cell r="N163">
            <v>2037</v>
          </cell>
          <cell r="O163" t="str">
            <v>Y</v>
          </cell>
          <cell r="P163" t="str">
            <v>CCR</v>
          </cell>
          <cell r="Q163" t="str">
            <v>Existing ARO</v>
          </cell>
          <cell r="R163">
            <v>2015</v>
          </cell>
          <cell r="S163">
            <v>8991120.5584800001</v>
          </cell>
          <cell r="T163">
            <v>0</v>
          </cell>
          <cell r="U163">
            <v>0</v>
          </cell>
          <cell r="V163" t="str">
            <v>n/a</v>
          </cell>
          <cell r="W163" t="str">
            <v>n/a</v>
          </cell>
          <cell r="X163" t="str">
            <v>n/a</v>
          </cell>
          <cell r="Y163" t="str">
            <v>n/a</v>
          </cell>
          <cell r="Z163" t="str">
            <v>n/a</v>
          </cell>
          <cell r="AA163" t="str">
            <v>n/a</v>
          </cell>
          <cell r="AB163" t="str">
            <v>n/a</v>
          </cell>
          <cell r="AC163" t="str">
            <v>n/a</v>
          </cell>
          <cell r="AD163" t="str">
            <v>n/a</v>
          </cell>
          <cell r="AE163" t="str">
            <v>n/a</v>
          </cell>
          <cell r="AF163" t="str">
            <v>n/a</v>
          </cell>
          <cell r="AG163" t="str">
            <v>n/a</v>
          </cell>
          <cell r="AH163" t="str">
            <v>n/a</v>
          </cell>
          <cell r="AI163" t="str">
            <v>n/a</v>
          </cell>
          <cell r="AJ163" t="str">
            <v>n/a</v>
          </cell>
          <cell r="AK163" t="str">
            <v>n/a</v>
          </cell>
          <cell r="AL163" t="str">
            <v>n/a</v>
          </cell>
          <cell r="AM163" t="str">
            <v>n/a</v>
          </cell>
          <cell r="AN163" t="str">
            <v>n/a</v>
          </cell>
          <cell r="AO163" t="str">
            <v>n/a</v>
          </cell>
          <cell r="AP163" t="str">
            <v>n/a</v>
          </cell>
          <cell r="AQ163" t="str">
            <v>n/a</v>
          </cell>
          <cell r="AR163">
            <v>8991120.5584800001</v>
          </cell>
        </row>
        <row r="164">
          <cell r="G164" t="str">
            <v>Post-Closure for Combustion Waste Landfill</v>
          </cell>
          <cell r="H164"/>
          <cell r="I164" t="str">
            <v>HTNL01</v>
          </cell>
          <cell r="J164">
            <v>284925</v>
          </cell>
          <cell r="K164">
            <v>42170</v>
          </cell>
          <cell r="L164" t="str">
            <v>n/a</v>
          </cell>
          <cell r="M164">
            <v>2038</v>
          </cell>
          <cell r="N164">
            <v>2067</v>
          </cell>
          <cell r="O164" t="str">
            <v>Y</v>
          </cell>
          <cell r="P164" t="str">
            <v>CCR</v>
          </cell>
          <cell r="Q164" t="str">
            <v>Existing ARO</v>
          </cell>
          <cell r="R164">
            <v>2015</v>
          </cell>
          <cell r="S164">
            <v>2644384.8639999996</v>
          </cell>
          <cell r="T164">
            <v>0</v>
          </cell>
          <cell r="U164">
            <v>0</v>
          </cell>
          <cell r="V164" t="str">
            <v>n/a</v>
          </cell>
          <cell r="W164" t="str">
            <v>n/a</v>
          </cell>
          <cell r="X164" t="str">
            <v>n/a</v>
          </cell>
          <cell r="Y164" t="str">
            <v>n/a</v>
          </cell>
          <cell r="Z164" t="str">
            <v>n/a</v>
          </cell>
          <cell r="AA164" t="str">
            <v>n/a</v>
          </cell>
          <cell r="AB164" t="str">
            <v>n/a</v>
          </cell>
          <cell r="AC164" t="str">
            <v>n/a</v>
          </cell>
          <cell r="AD164" t="str">
            <v>n/a</v>
          </cell>
          <cell r="AE164" t="str">
            <v>n/a</v>
          </cell>
          <cell r="AF164" t="str">
            <v>n/a</v>
          </cell>
          <cell r="AG164" t="str">
            <v>n/a</v>
          </cell>
          <cell r="AH164" t="str">
            <v>n/a</v>
          </cell>
          <cell r="AI164" t="str">
            <v>n/a</v>
          </cell>
          <cell r="AJ164" t="str">
            <v>n/a</v>
          </cell>
          <cell r="AK164" t="str">
            <v>n/a</v>
          </cell>
          <cell r="AL164" t="str">
            <v>n/a</v>
          </cell>
          <cell r="AM164" t="str">
            <v>n/a</v>
          </cell>
          <cell r="AN164" t="str">
            <v>n/a</v>
          </cell>
          <cell r="AO164" t="str">
            <v>n/a</v>
          </cell>
          <cell r="AP164" t="str">
            <v>n/a</v>
          </cell>
          <cell r="AQ164" t="str">
            <v>n/a</v>
          </cell>
          <cell r="AR164">
            <v>2644384.8639999996</v>
          </cell>
        </row>
        <row r="165">
          <cell r="G165" t="str">
            <v>Historic Ash Landfill</v>
          </cell>
          <cell r="H165" t="str">
            <v>SHTN/2019/C/072; SHTN/2017/C/042; SHTN/2018/C/045; 10022824; 10022855; 10022856</v>
          </cell>
          <cell r="I165" t="str">
            <v>HTNL02</v>
          </cell>
          <cell r="J165">
            <v>284924</v>
          </cell>
          <cell r="K165">
            <v>42003</v>
          </cell>
          <cell r="L165" t="str">
            <v>Active</v>
          </cell>
          <cell r="M165">
            <v>2015</v>
          </cell>
          <cell r="N165">
            <v>2021</v>
          </cell>
          <cell r="O165" t="str">
            <v>Y</v>
          </cell>
          <cell r="P165" t="str">
            <v>Other</v>
          </cell>
          <cell r="Q165" t="str">
            <v>Existing ARO</v>
          </cell>
          <cell r="R165">
            <v>2014</v>
          </cell>
          <cell r="S165">
            <v>224204.48784000002</v>
          </cell>
          <cell r="T165">
            <v>0</v>
          </cell>
          <cell r="U165">
            <v>0</v>
          </cell>
          <cell r="V165" t="str">
            <v>n/a</v>
          </cell>
          <cell r="W165" t="str">
            <v>n/a</v>
          </cell>
          <cell r="X165" t="str">
            <v>n/a</v>
          </cell>
          <cell r="Y165" t="str">
            <v>n/a</v>
          </cell>
          <cell r="Z165" t="str">
            <v>n/a</v>
          </cell>
          <cell r="AA165" t="str">
            <v>n/a</v>
          </cell>
          <cell r="AB165" t="str">
            <v>n/a</v>
          </cell>
          <cell r="AC165" t="str">
            <v>n/a</v>
          </cell>
          <cell r="AD165" t="str">
            <v>n/a</v>
          </cell>
          <cell r="AE165" t="str">
            <v>n/a</v>
          </cell>
          <cell r="AF165" t="str">
            <v>n/a</v>
          </cell>
          <cell r="AG165" t="str">
            <v>n/a</v>
          </cell>
          <cell r="AH165" t="str">
            <v>n/a</v>
          </cell>
          <cell r="AI165" t="str">
            <v>n/a</v>
          </cell>
          <cell r="AJ165" t="str">
            <v>n/a</v>
          </cell>
          <cell r="AK165" t="str">
            <v>n/a</v>
          </cell>
          <cell r="AL165" t="str">
            <v>n/a</v>
          </cell>
          <cell r="AM165" t="str">
            <v>n/a</v>
          </cell>
          <cell r="AN165" t="str">
            <v>n/a</v>
          </cell>
          <cell r="AO165" t="str">
            <v>n/a</v>
          </cell>
          <cell r="AP165" t="str">
            <v>n/a</v>
          </cell>
          <cell r="AQ165" t="str">
            <v>n/a</v>
          </cell>
          <cell r="AR165">
            <v>224204.48784000002</v>
          </cell>
        </row>
        <row r="166">
          <cell r="G166" t="str">
            <v>Industrial Landfill (located on Historic Landfill)</v>
          </cell>
          <cell r="H166"/>
          <cell r="I166" t="str">
            <v>HTNL03</v>
          </cell>
          <cell r="J166">
            <v>284924</v>
          </cell>
          <cell r="K166">
            <v>38435</v>
          </cell>
          <cell r="L166">
            <v>2036</v>
          </cell>
          <cell r="M166">
            <v>2008</v>
          </cell>
          <cell r="N166">
            <v>2036</v>
          </cell>
          <cell r="O166" t="str">
            <v>Y</v>
          </cell>
          <cell r="P166" t="str">
            <v>Other</v>
          </cell>
          <cell r="Q166" t="str">
            <v>Existing ARO</v>
          </cell>
          <cell r="R166">
            <v>2005</v>
          </cell>
          <cell r="S166">
            <v>641278.53600000008</v>
          </cell>
          <cell r="T166">
            <v>0</v>
          </cell>
          <cell r="U166">
            <v>0</v>
          </cell>
          <cell r="V166" t="str">
            <v>n/a</v>
          </cell>
          <cell r="W166" t="str">
            <v>n/a</v>
          </cell>
          <cell r="X166" t="str">
            <v>n/a</v>
          </cell>
          <cell r="Y166" t="str">
            <v>n/a</v>
          </cell>
          <cell r="Z166" t="str">
            <v>n/a</v>
          </cell>
          <cell r="AA166" t="str">
            <v>n/a</v>
          </cell>
          <cell r="AB166" t="str">
            <v>n/a</v>
          </cell>
          <cell r="AC166" t="str">
            <v>n/a</v>
          </cell>
          <cell r="AD166" t="str">
            <v>n/a</v>
          </cell>
          <cell r="AE166" t="str">
            <v>n/a</v>
          </cell>
          <cell r="AF166" t="str">
            <v>n/a</v>
          </cell>
          <cell r="AG166" t="str">
            <v>n/a</v>
          </cell>
          <cell r="AH166" t="str">
            <v>n/a</v>
          </cell>
          <cell r="AI166" t="str">
            <v>n/a</v>
          </cell>
          <cell r="AJ166" t="str">
            <v>n/a</v>
          </cell>
          <cell r="AK166" t="str">
            <v>n/a</v>
          </cell>
          <cell r="AL166" t="str">
            <v>n/a</v>
          </cell>
          <cell r="AM166" t="str">
            <v>n/a</v>
          </cell>
          <cell r="AN166" t="str">
            <v>n/a</v>
          </cell>
          <cell r="AO166" t="str">
            <v>n/a</v>
          </cell>
          <cell r="AP166" t="str">
            <v>n/a</v>
          </cell>
          <cell r="AQ166" t="str">
            <v>n/a</v>
          </cell>
          <cell r="AR166">
            <v>641278.53600000008</v>
          </cell>
        </row>
        <row r="167">
          <cell r="G167" t="str">
            <v>Landfill Closure - 5-7 yr cell cap and close</v>
          </cell>
          <cell r="H167" t="str">
            <v>10008182</v>
          </cell>
          <cell r="I167" t="str">
            <v>HTNL01</v>
          </cell>
          <cell r="J167"/>
          <cell r="K167"/>
          <cell r="L167"/>
          <cell r="M167"/>
          <cell r="N167"/>
          <cell r="O167" t="str">
            <v>N</v>
          </cell>
          <cell r="P167" t="str">
            <v>CCR</v>
          </cell>
          <cell r="Q167" t="str">
            <v>Existing ARO</v>
          </cell>
          <cell r="R167"/>
          <cell r="S167">
            <v>0</v>
          </cell>
          <cell r="T167">
            <v>0</v>
          </cell>
          <cell r="U167">
            <v>0</v>
          </cell>
          <cell r="V167" t="str">
            <v>n/a</v>
          </cell>
          <cell r="W167" t="str">
            <v>n/a</v>
          </cell>
          <cell r="X167" t="str">
            <v>n/a</v>
          </cell>
          <cell r="Y167" t="str">
            <v>n/a</v>
          </cell>
          <cell r="Z167" t="str">
            <v>n/a</v>
          </cell>
          <cell r="AA167" t="str">
            <v>n/a</v>
          </cell>
          <cell r="AB167" t="str">
            <v>n/a</v>
          </cell>
          <cell r="AC167" t="str">
            <v>n/a</v>
          </cell>
          <cell r="AD167" t="str">
            <v>n/a</v>
          </cell>
          <cell r="AE167" t="str">
            <v>n/a</v>
          </cell>
          <cell r="AF167" t="str">
            <v>n/a</v>
          </cell>
          <cell r="AG167" t="str">
            <v>n/a</v>
          </cell>
          <cell r="AH167" t="str">
            <v>n/a</v>
          </cell>
          <cell r="AI167" t="str">
            <v>n/a</v>
          </cell>
          <cell r="AJ167" t="str">
            <v>n/a</v>
          </cell>
          <cell r="AK167" t="str">
            <v>n/a</v>
          </cell>
          <cell r="AL167" t="str">
            <v>n/a</v>
          </cell>
          <cell r="AM167" t="str">
            <v>n/a</v>
          </cell>
          <cell r="AN167" t="str">
            <v>n/a</v>
          </cell>
          <cell r="AO167" t="str">
            <v>n/a</v>
          </cell>
          <cell r="AP167" t="str">
            <v>n/a</v>
          </cell>
          <cell r="AQ167" t="str">
            <v>n/a</v>
          </cell>
          <cell r="AR167">
            <v>0</v>
          </cell>
        </row>
        <row r="168">
          <cell r="G168" t="str">
            <v>Landfill Closure - 5-7 yr cell cap and close</v>
          </cell>
          <cell r="H168" t="str">
            <v>SHTN/2014/C/033</v>
          </cell>
          <cell r="I168" t="str">
            <v>HTNL01</v>
          </cell>
          <cell r="J168"/>
          <cell r="K168"/>
          <cell r="L168"/>
          <cell r="M168"/>
          <cell r="N168"/>
          <cell r="O168" t="str">
            <v>N</v>
          </cell>
          <cell r="P168" t="str">
            <v>CCR</v>
          </cell>
          <cell r="Q168" t="str">
            <v>Existing ARO</v>
          </cell>
          <cell r="R168"/>
          <cell r="S168">
            <v>0</v>
          </cell>
          <cell r="T168">
            <v>0</v>
          </cell>
          <cell r="U168">
            <v>0</v>
          </cell>
          <cell r="V168" t="str">
            <v>n/a</v>
          </cell>
          <cell r="W168" t="str">
            <v>n/a</v>
          </cell>
          <cell r="X168" t="str">
            <v>n/a</v>
          </cell>
          <cell r="Y168" t="str">
            <v>n/a</v>
          </cell>
          <cell r="Z168" t="str">
            <v>n/a</v>
          </cell>
          <cell r="AA168" t="str">
            <v>n/a</v>
          </cell>
          <cell r="AB168" t="str">
            <v>n/a</v>
          </cell>
          <cell r="AC168" t="str">
            <v>n/a</v>
          </cell>
          <cell r="AD168" t="str">
            <v>n/a</v>
          </cell>
          <cell r="AE168" t="str">
            <v>n/a</v>
          </cell>
          <cell r="AF168" t="str">
            <v>n/a</v>
          </cell>
          <cell r="AG168" t="str">
            <v>n/a</v>
          </cell>
          <cell r="AH168" t="str">
            <v>n/a</v>
          </cell>
          <cell r="AI168" t="str">
            <v>n/a</v>
          </cell>
          <cell r="AJ168" t="str">
            <v>n/a</v>
          </cell>
          <cell r="AK168" t="str">
            <v>n/a</v>
          </cell>
          <cell r="AL168" t="str">
            <v>n/a</v>
          </cell>
          <cell r="AM168" t="str">
            <v>n/a</v>
          </cell>
          <cell r="AN168" t="str">
            <v>n/a</v>
          </cell>
          <cell r="AO168" t="str">
            <v>n/a</v>
          </cell>
          <cell r="AP168" t="str">
            <v>n/a</v>
          </cell>
          <cell r="AQ168" t="str">
            <v>n/a</v>
          </cell>
          <cell r="AR168">
            <v>0</v>
          </cell>
        </row>
        <row r="169">
          <cell r="G169" t="str">
            <v>Landfill Closure - 5-7 yr cell cap and close</v>
          </cell>
          <cell r="H169" t="str">
            <v>10008184</v>
          </cell>
          <cell r="I169" t="str">
            <v>HTNL01</v>
          </cell>
          <cell r="J169"/>
          <cell r="K169"/>
          <cell r="L169"/>
          <cell r="M169"/>
          <cell r="N169"/>
          <cell r="O169" t="str">
            <v>N</v>
          </cell>
          <cell r="P169" t="str">
            <v>CCR</v>
          </cell>
          <cell r="Q169" t="str">
            <v>Existing ARO</v>
          </cell>
          <cell r="R169"/>
          <cell r="S169">
            <v>0</v>
          </cell>
          <cell r="T169">
            <v>0</v>
          </cell>
          <cell r="U169">
            <v>0</v>
          </cell>
          <cell r="V169" t="str">
            <v>n/a</v>
          </cell>
          <cell r="W169" t="str">
            <v>n/a</v>
          </cell>
          <cell r="X169" t="str">
            <v>n/a</v>
          </cell>
          <cell r="Y169" t="str">
            <v>n/a</v>
          </cell>
          <cell r="Z169" t="str">
            <v>n/a</v>
          </cell>
          <cell r="AA169" t="str">
            <v>n/a</v>
          </cell>
          <cell r="AB169" t="str">
            <v>n/a</v>
          </cell>
          <cell r="AC169" t="str">
            <v>n/a</v>
          </cell>
          <cell r="AD169" t="str">
            <v>n/a</v>
          </cell>
          <cell r="AE169" t="str">
            <v>n/a</v>
          </cell>
          <cell r="AF169" t="str">
            <v>n/a</v>
          </cell>
          <cell r="AG169" t="str">
            <v>n/a</v>
          </cell>
          <cell r="AH169" t="str">
            <v>n/a</v>
          </cell>
          <cell r="AI169" t="str">
            <v>n/a</v>
          </cell>
          <cell r="AJ169" t="str">
            <v>n/a</v>
          </cell>
          <cell r="AK169" t="str">
            <v>n/a</v>
          </cell>
          <cell r="AL169" t="str">
            <v>n/a</v>
          </cell>
          <cell r="AM169" t="str">
            <v>n/a</v>
          </cell>
          <cell r="AN169" t="str">
            <v>n/a</v>
          </cell>
          <cell r="AO169" t="str">
            <v>n/a</v>
          </cell>
          <cell r="AP169" t="str">
            <v>n/a</v>
          </cell>
          <cell r="AQ169" t="str">
            <v>n/a</v>
          </cell>
          <cell r="AR169">
            <v>0</v>
          </cell>
        </row>
        <row r="170">
          <cell r="G170" t="str">
            <v>Landfill Closure - 5-7 yr cell cap and close</v>
          </cell>
          <cell r="H170" t="str">
            <v>10008185</v>
          </cell>
          <cell r="I170" t="str">
            <v>HTNL01</v>
          </cell>
          <cell r="J170"/>
          <cell r="K170"/>
          <cell r="L170"/>
          <cell r="M170"/>
          <cell r="N170"/>
          <cell r="O170" t="str">
            <v>N</v>
          </cell>
          <cell r="P170" t="str">
            <v>CCR</v>
          </cell>
          <cell r="Q170" t="str">
            <v>Existing ARO</v>
          </cell>
          <cell r="R170"/>
          <cell r="S170">
            <v>0</v>
          </cell>
          <cell r="T170">
            <v>0</v>
          </cell>
          <cell r="U170">
            <v>0</v>
          </cell>
          <cell r="V170" t="str">
            <v>n/a</v>
          </cell>
          <cell r="W170" t="str">
            <v>n/a</v>
          </cell>
          <cell r="X170" t="str">
            <v>n/a</v>
          </cell>
          <cell r="Y170" t="str">
            <v>n/a</v>
          </cell>
          <cell r="Z170" t="str">
            <v>n/a</v>
          </cell>
          <cell r="AA170" t="str">
            <v>n/a</v>
          </cell>
          <cell r="AB170" t="str">
            <v>n/a</v>
          </cell>
          <cell r="AC170" t="str">
            <v>n/a</v>
          </cell>
          <cell r="AD170" t="str">
            <v>n/a</v>
          </cell>
          <cell r="AE170" t="str">
            <v>n/a</v>
          </cell>
          <cell r="AF170" t="str">
            <v>n/a</v>
          </cell>
          <cell r="AG170" t="str">
            <v>n/a</v>
          </cell>
          <cell r="AH170" t="str">
            <v>n/a</v>
          </cell>
          <cell r="AI170" t="str">
            <v>n/a</v>
          </cell>
          <cell r="AJ170" t="str">
            <v>n/a</v>
          </cell>
          <cell r="AK170" t="str">
            <v>n/a</v>
          </cell>
          <cell r="AL170" t="str">
            <v>n/a</v>
          </cell>
          <cell r="AM170" t="str">
            <v>n/a</v>
          </cell>
          <cell r="AN170" t="str">
            <v>n/a</v>
          </cell>
          <cell r="AO170" t="str">
            <v>n/a</v>
          </cell>
          <cell r="AP170" t="str">
            <v>n/a</v>
          </cell>
          <cell r="AQ170" t="str">
            <v>n/a</v>
          </cell>
          <cell r="AR170">
            <v>0</v>
          </cell>
        </row>
        <row r="171">
          <cell r="G171" t="str">
            <v>Landfill Closure - 5-7 yr cell cap and close</v>
          </cell>
          <cell r="H171" t="str">
            <v>10008186</v>
          </cell>
          <cell r="I171" t="str">
            <v>HTNL01</v>
          </cell>
          <cell r="J171"/>
          <cell r="K171"/>
          <cell r="L171"/>
          <cell r="M171"/>
          <cell r="N171"/>
          <cell r="O171" t="str">
            <v>N</v>
          </cell>
          <cell r="P171" t="str">
            <v>CCR</v>
          </cell>
          <cell r="Q171" t="str">
            <v>Existing ARO</v>
          </cell>
          <cell r="R171"/>
          <cell r="S171">
            <v>0</v>
          </cell>
          <cell r="T171">
            <v>0</v>
          </cell>
          <cell r="U171">
            <v>0</v>
          </cell>
          <cell r="V171" t="str">
            <v>n/a</v>
          </cell>
          <cell r="W171" t="str">
            <v>n/a</v>
          </cell>
          <cell r="X171" t="str">
            <v>n/a</v>
          </cell>
          <cell r="Y171" t="str">
            <v>n/a</v>
          </cell>
          <cell r="Z171" t="str">
            <v>n/a</v>
          </cell>
          <cell r="AA171" t="str">
            <v>n/a</v>
          </cell>
          <cell r="AB171" t="str">
            <v>n/a</v>
          </cell>
          <cell r="AC171" t="str">
            <v>n/a</v>
          </cell>
          <cell r="AD171" t="str">
            <v>n/a</v>
          </cell>
          <cell r="AE171" t="str">
            <v>n/a</v>
          </cell>
          <cell r="AF171" t="str">
            <v>n/a</v>
          </cell>
          <cell r="AG171" t="str">
            <v>n/a</v>
          </cell>
          <cell r="AH171" t="str">
            <v>n/a</v>
          </cell>
          <cell r="AI171" t="str">
            <v>n/a</v>
          </cell>
          <cell r="AJ171" t="str">
            <v>n/a</v>
          </cell>
          <cell r="AK171" t="str">
            <v>n/a</v>
          </cell>
          <cell r="AL171" t="str">
            <v>n/a</v>
          </cell>
          <cell r="AM171" t="str">
            <v>n/a</v>
          </cell>
          <cell r="AN171" t="str">
            <v>n/a</v>
          </cell>
          <cell r="AO171" t="str">
            <v>n/a</v>
          </cell>
          <cell r="AP171" t="str">
            <v>n/a</v>
          </cell>
          <cell r="AQ171" t="str">
            <v>n/a</v>
          </cell>
          <cell r="AR171">
            <v>0</v>
          </cell>
        </row>
        <row r="172">
          <cell r="G172" t="str">
            <v>Landfill Closure - 5-7 yr cell cap and close</v>
          </cell>
          <cell r="H172" t="str">
            <v>10008187</v>
          </cell>
          <cell r="I172" t="str">
            <v>HTNL01</v>
          </cell>
          <cell r="J172"/>
          <cell r="K172"/>
          <cell r="L172"/>
          <cell r="M172"/>
          <cell r="N172"/>
          <cell r="O172" t="str">
            <v>N</v>
          </cell>
          <cell r="P172" t="str">
            <v>CCR</v>
          </cell>
          <cell r="Q172" t="str">
            <v>Existing ARO</v>
          </cell>
          <cell r="R172"/>
          <cell r="S172">
            <v>0</v>
          </cell>
          <cell r="T172">
            <v>0</v>
          </cell>
          <cell r="U172">
            <v>0</v>
          </cell>
          <cell r="V172" t="str">
            <v>n/a</v>
          </cell>
          <cell r="W172" t="str">
            <v>n/a</v>
          </cell>
          <cell r="X172" t="str">
            <v>n/a</v>
          </cell>
          <cell r="Y172" t="str">
            <v>n/a</v>
          </cell>
          <cell r="Z172" t="str">
            <v>n/a</v>
          </cell>
          <cell r="AA172" t="str">
            <v>n/a</v>
          </cell>
          <cell r="AB172" t="str">
            <v>n/a</v>
          </cell>
          <cell r="AC172" t="str">
            <v>n/a</v>
          </cell>
          <cell r="AD172" t="str">
            <v>n/a</v>
          </cell>
          <cell r="AE172" t="str">
            <v>n/a</v>
          </cell>
          <cell r="AF172" t="str">
            <v>n/a</v>
          </cell>
          <cell r="AG172" t="str">
            <v>n/a</v>
          </cell>
          <cell r="AH172" t="str">
            <v>n/a</v>
          </cell>
          <cell r="AI172" t="str">
            <v>n/a</v>
          </cell>
          <cell r="AJ172" t="str">
            <v>n/a</v>
          </cell>
          <cell r="AK172" t="str">
            <v>n/a</v>
          </cell>
          <cell r="AL172" t="str">
            <v>n/a</v>
          </cell>
          <cell r="AM172" t="str">
            <v>n/a</v>
          </cell>
          <cell r="AN172" t="str">
            <v>n/a</v>
          </cell>
          <cell r="AO172" t="str">
            <v>n/a</v>
          </cell>
          <cell r="AP172" t="str">
            <v>n/a</v>
          </cell>
          <cell r="AQ172" t="str">
            <v>n/a</v>
          </cell>
          <cell r="AR172">
            <v>0</v>
          </cell>
        </row>
        <row r="173">
          <cell r="G173" t="str">
            <v>Post-Closure for Industrial Landfill</v>
          </cell>
          <cell r="H173"/>
          <cell r="I173" t="str">
            <v>HTNL03</v>
          </cell>
          <cell r="J173">
            <v>284924</v>
          </cell>
          <cell r="K173">
            <v>38435</v>
          </cell>
          <cell r="L173" t="str">
            <v>n/a</v>
          </cell>
          <cell r="M173">
            <v>2036</v>
          </cell>
          <cell r="N173">
            <v>2065</v>
          </cell>
          <cell r="O173" t="str">
            <v>Y</v>
          </cell>
          <cell r="P173" t="str">
            <v>Other</v>
          </cell>
          <cell r="Q173" t="str">
            <v>Existing ARO</v>
          </cell>
          <cell r="R173">
            <v>2005</v>
          </cell>
          <cell r="S173">
            <v>775638.424</v>
          </cell>
          <cell r="T173">
            <v>0</v>
          </cell>
          <cell r="U173">
            <v>0</v>
          </cell>
          <cell r="V173" t="str">
            <v>n/a</v>
          </cell>
          <cell r="W173" t="str">
            <v>n/a</v>
          </cell>
          <cell r="X173" t="str">
            <v>n/a</v>
          </cell>
          <cell r="Y173" t="str">
            <v>n/a</v>
          </cell>
          <cell r="Z173" t="str">
            <v>n/a</v>
          </cell>
          <cell r="AA173" t="str">
            <v>n/a</v>
          </cell>
          <cell r="AB173" t="str">
            <v>n/a</v>
          </cell>
          <cell r="AC173" t="str">
            <v>n/a</v>
          </cell>
          <cell r="AD173" t="str">
            <v>n/a</v>
          </cell>
          <cell r="AE173" t="str">
            <v>n/a</v>
          </cell>
          <cell r="AF173" t="str">
            <v>n/a</v>
          </cell>
          <cell r="AG173" t="str">
            <v>n/a</v>
          </cell>
          <cell r="AH173" t="str">
            <v>n/a</v>
          </cell>
          <cell r="AI173" t="str">
            <v>n/a</v>
          </cell>
          <cell r="AJ173" t="str">
            <v>n/a</v>
          </cell>
          <cell r="AK173" t="str">
            <v>n/a</v>
          </cell>
          <cell r="AL173" t="str">
            <v>n/a</v>
          </cell>
          <cell r="AM173" t="str">
            <v>n/a</v>
          </cell>
          <cell r="AN173" t="str">
            <v>n/a</v>
          </cell>
          <cell r="AO173" t="str">
            <v>n/a</v>
          </cell>
          <cell r="AP173" t="str">
            <v>n/a</v>
          </cell>
          <cell r="AQ173" t="str">
            <v>n/a</v>
          </cell>
          <cell r="AR173">
            <v>775638.424</v>
          </cell>
        </row>
        <row r="174">
          <cell r="G174" t="str">
            <v>Asbestos - Huntington</v>
          </cell>
          <cell r="H174"/>
          <cell r="I174" t="str">
            <v>HTNA01</v>
          </cell>
          <cell r="J174">
            <v>284946</v>
          </cell>
          <cell r="K174"/>
          <cell r="L174"/>
          <cell r="M174"/>
          <cell r="N174"/>
          <cell r="O174" t="str">
            <v>Y</v>
          </cell>
          <cell r="P174" t="str">
            <v>Other</v>
          </cell>
          <cell r="Q174" t="str">
            <v>Existing ARO</v>
          </cell>
          <cell r="R174">
            <v>2004</v>
          </cell>
          <cell r="S174">
            <v>7445916.1578400005</v>
          </cell>
          <cell r="T174">
            <v>0</v>
          </cell>
          <cell r="U174">
            <v>0</v>
          </cell>
          <cell r="V174" t="str">
            <v>n/a</v>
          </cell>
          <cell r="W174" t="str">
            <v>n/a</v>
          </cell>
          <cell r="X174" t="str">
            <v>n/a</v>
          </cell>
          <cell r="Y174" t="str">
            <v>n/a</v>
          </cell>
          <cell r="Z174" t="str">
            <v>n/a</v>
          </cell>
          <cell r="AA174" t="str">
            <v>n/a</v>
          </cell>
          <cell r="AB174" t="str">
            <v>n/a</v>
          </cell>
          <cell r="AC174" t="str">
            <v>n/a</v>
          </cell>
          <cell r="AD174" t="str">
            <v>n/a</v>
          </cell>
          <cell r="AE174" t="str">
            <v>n/a</v>
          </cell>
          <cell r="AF174" t="str">
            <v>n/a</v>
          </cell>
          <cell r="AG174" t="str">
            <v>n/a</v>
          </cell>
          <cell r="AH174" t="str">
            <v>n/a</v>
          </cell>
          <cell r="AI174" t="str">
            <v>n/a</v>
          </cell>
          <cell r="AJ174" t="str">
            <v>n/a</v>
          </cell>
          <cell r="AK174" t="str">
            <v>n/a</v>
          </cell>
          <cell r="AL174" t="str">
            <v>n/a</v>
          </cell>
          <cell r="AM174" t="str">
            <v>n/a</v>
          </cell>
          <cell r="AN174" t="str">
            <v>n/a</v>
          </cell>
          <cell r="AO174" t="str">
            <v>n/a</v>
          </cell>
          <cell r="AP174" t="str">
            <v>n/a</v>
          </cell>
          <cell r="AQ174" t="str">
            <v>n/a</v>
          </cell>
          <cell r="AR174">
            <v>7445916.1578400005</v>
          </cell>
        </row>
        <row r="175">
          <cell r="G175" t="str">
            <v>Waste Water Holding Pond</v>
          </cell>
          <cell r="H175" t="str">
            <v>SHTN/2015/C/041</v>
          </cell>
          <cell r="I175" t="str">
            <v>HTNP02</v>
          </cell>
          <cell r="J175"/>
          <cell r="K175">
            <v>42348</v>
          </cell>
          <cell r="L175">
            <v>2015</v>
          </cell>
          <cell r="M175">
            <v>2015</v>
          </cell>
          <cell r="N175">
            <v>2015</v>
          </cell>
          <cell r="O175" t="str">
            <v>Complete</v>
          </cell>
          <cell r="P175" t="str">
            <v>CCR</v>
          </cell>
          <cell r="Q175" t="str">
            <v>New Due to CCR Reg</v>
          </cell>
          <cell r="R175">
            <v>2015</v>
          </cell>
          <cell r="S175">
            <v>0</v>
          </cell>
          <cell r="T175">
            <v>0</v>
          </cell>
          <cell r="U175">
            <v>0</v>
          </cell>
          <cell r="V175" t="str">
            <v>n/a</v>
          </cell>
          <cell r="W175" t="str">
            <v>n/a</v>
          </cell>
          <cell r="X175" t="str">
            <v>n/a</v>
          </cell>
          <cell r="Y175" t="str">
            <v>n/a</v>
          </cell>
          <cell r="Z175" t="str">
            <v>n/a</v>
          </cell>
          <cell r="AA175" t="str">
            <v>n/a</v>
          </cell>
          <cell r="AB175" t="str">
            <v>n/a</v>
          </cell>
          <cell r="AC175" t="str">
            <v>n/a</v>
          </cell>
          <cell r="AD175" t="str">
            <v>n/a</v>
          </cell>
          <cell r="AE175" t="str">
            <v>n/a</v>
          </cell>
          <cell r="AF175" t="str">
            <v>n/a</v>
          </cell>
          <cell r="AG175" t="str">
            <v>n/a</v>
          </cell>
          <cell r="AH175" t="str">
            <v>n/a</v>
          </cell>
          <cell r="AI175" t="str">
            <v>n/a</v>
          </cell>
          <cell r="AJ175" t="str">
            <v>n/a</v>
          </cell>
          <cell r="AK175" t="str">
            <v>n/a</v>
          </cell>
          <cell r="AL175" t="str">
            <v>n/a</v>
          </cell>
          <cell r="AM175" t="str">
            <v>n/a</v>
          </cell>
          <cell r="AN175" t="str">
            <v>n/a</v>
          </cell>
          <cell r="AO175" t="str">
            <v>n/a</v>
          </cell>
          <cell r="AP175" t="str">
            <v>n/a</v>
          </cell>
          <cell r="AQ175" t="str">
            <v>n/a</v>
          </cell>
          <cell r="AR175">
            <v>0</v>
          </cell>
        </row>
        <row r="176">
          <cell r="G176" t="str">
            <v>Historic Scrubber Pond</v>
          </cell>
          <cell r="H176" t="str">
            <v>SHTN/2015/C/047</v>
          </cell>
          <cell r="I176" t="str">
            <v>HTNP01</v>
          </cell>
          <cell r="J176"/>
          <cell r="K176">
            <v>42348</v>
          </cell>
          <cell r="L176">
            <v>2015</v>
          </cell>
          <cell r="M176">
            <v>2015</v>
          </cell>
          <cell r="N176">
            <v>2015</v>
          </cell>
          <cell r="O176" t="str">
            <v>Complete</v>
          </cell>
          <cell r="P176" t="str">
            <v>CCR</v>
          </cell>
          <cell r="Q176" t="str">
            <v>New Due to CCR Reg</v>
          </cell>
          <cell r="R176">
            <v>2015</v>
          </cell>
          <cell r="S176">
            <v>0</v>
          </cell>
          <cell r="T176">
            <v>0</v>
          </cell>
          <cell r="U176">
            <v>0</v>
          </cell>
          <cell r="V176" t="str">
            <v>n/a</v>
          </cell>
          <cell r="W176" t="str">
            <v>n/a</v>
          </cell>
          <cell r="X176" t="str">
            <v>n/a</v>
          </cell>
          <cell r="Y176" t="str">
            <v>n/a</v>
          </cell>
          <cell r="Z176" t="str">
            <v>n/a</v>
          </cell>
          <cell r="AA176" t="str">
            <v>n/a</v>
          </cell>
          <cell r="AB176" t="str">
            <v>n/a</v>
          </cell>
          <cell r="AC176" t="str">
            <v>n/a</v>
          </cell>
          <cell r="AD176" t="str">
            <v>n/a</v>
          </cell>
          <cell r="AE176" t="str">
            <v>n/a</v>
          </cell>
          <cell r="AF176" t="str">
            <v>n/a</v>
          </cell>
          <cell r="AG176" t="str">
            <v>n/a</v>
          </cell>
          <cell r="AH176" t="str">
            <v>n/a</v>
          </cell>
          <cell r="AI176" t="str">
            <v>n/a</v>
          </cell>
          <cell r="AJ176" t="str">
            <v>n/a</v>
          </cell>
          <cell r="AK176" t="str">
            <v>n/a</v>
          </cell>
          <cell r="AL176" t="str">
            <v>n/a</v>
          </cell>
          <cell r="AM176" t="str">
            <v>n/a</v>
          </cell>
          <cell r="AN176" t="str">
            <v>n/a</v>
          </cell>
          <cell r="AO176" t="str">
            <v>n/a</v>
          </cell>
          <cell r="AP176" t="str">
            <v>n/a</v>
          </cell>
          <cell r="AQ176" t="str">
            <v>n/a</v>
          </cell>
          <cell r="AR176">
            <v>0</v>
          </cell>
        </row>
        <row r="177">
          <cell r="G177" t="str">
            <v>Landfill Lining Retrofit 5-7 yr cell - Development Study</v>
          </cell>
          <cell r="H177" t="str">
            <v>10014337</v>
          </cell>
          <cell r="I177" t="str">
            <v>HTNL04</v>
          </cell>
          <cell r="J177"/>
          <cell r="K177"/>
          <cell r="L177"/>
          <cell r="M177"/>
          <cell r="N177"/>
          <cell r="O177" t="str">
            <v>N</v>
          </cell>
          <cell r="P177" t="str">
            <v>CCR</v>
          </cell>
          <cell r="Q177" t="str">
            <v>New Construction</v>
          </cell>
          <cell r="R177"/>
          <cell r="S177">
            <v>0</v>
          </cell>
          <cell r="T177">
            <v>0</v>
          </cell>
          <cell r="U177">
            <v>0</v>
          </cell>
          <cell r="V177" t="str">
            <v>n/a</v>
          </cell>
          <cell r="W177" t="str">
            <v>n/a</v>
          </cell>
          <cell r="X177" t="str">
            <v>n/a</v>
          </cell>
          <cell r="Y177" t="str">
            <v>n/a</v>
          </cell>
          <cell r="Z177" t="str">
            <v>n/a</v>
          </cell>
          <cell r="AA177" t="str">
            <v>n/a</v>
          </cell>
          <cell r="AB177" t="str">
            <v>n/a</v>
          </cell>
          <cell r="AC177" t="str">
            <v>n/a</v>
          </cell>
          <cell r="AD177" t="str">
            <v>n/a</v>
          </cell>
          <cell r="AE177" t="str">
            <v>n/a</v>
          </cell>
          <cell r="AF177" t="str">
            <v>n/a</v>
          </cell>
          <cell r="AG177" t="str">
            <v>n/a</v>
          </cell>
          <cell r="AH177" t="str">
            <v>n/a</v>
          </cell>
          <cell r="AI177" t="str">
            <v>n/a</v>
          </cell>
          <cell r="AJ177" t="str">
            <v>n/a</v>
          </cell>
          <cell r="AK177" t="str">
            <v>n/a</v>
          </cell>
          <cell r="AL177" t="str">
            <v>n/a</v>
          </cell>
          <cell r="AM177" t="str">
            <v>n/a</v>
          </cell>
          <cell r="AN177" t="str">
            <v>n/a</v>
          </cell>
          <cell r="AO177" t="str">
            <v>n/a</v>
          </cell>
          <cell r="AP177" t="str">
            <v>n/a</v>
          </cell>
          <cell r="AQ177" t="str">
            <v>n/a</v>
          </cell>
          <cell r="AR177">
            <v>0</v>
          </cell>
        </row>
        <row r="178">
          <cell r="G178" t="str">
            <v>Landfill Lining Retrofit - 5-7yr Cell</v>
          </cell>
          <cell r="H178" t="str">
            <v>10013714</v>
          </cell>
          <cell r="I178" t="str">
            <v>HTNL04</v>
          </cell>
          <cell r="J178"/>
          <cell r="K178"/>
          <cell r="L178"/>
          <cell r="M178"/>
          <cell r="N178"/>
          <cell r="O178" t="str">
            <v>N</v>
          </cell>
          <cell r="P178" t="str">
            <v>CCR</v>
          </cell>
          <cell r="Q178" t="str">
            <v>New Construction</v>
          </cell>
          <cell r="R178"/>
          <cell r="S178">
            <v>0</v>
          </cell>
          <cell r="T178">
            <v>0</v>
          </cell>
          <cell r="U178">
            <v>0</v>
          </cell>
          <cell r="V178" t="str">
            <v>n/a</v>
          </cell>
          <cell r="W178" t="str">
            <v>n/a</v>
          </cell>
          <cell r="X178" t="str">
            <v>n/a</v>
          </cell>
          <cell r="Y178" t="str">
            <v>n/a</v>
          </cell>
          <cell r="Z178" t="str">
            <v>n/a</v>
          </cell>
          <cell r="AA178" t="str">
            <v>n/a</v>
          </cell>
          <cell r="AB178" t="str">
            <v>n/a</v>
          </cell>
          <cell r="AC178" t="str">
            <v>n/a</v>
          </cell>
          <cell r="AD178" t="str">
            <v>n/a</v>
          </cell>
          <cell r="AE178" t="str">
            <v>n/a</v>
          </cell>
          <cell r="AF178" t="str">
            <v>n/a</v>
          </cell>
          <cell r="AG178" t="str">
            <v>n/a</v>
          </cell>
          <cell r="AH178" t="str">
            <v>n/a</v>
          </cell>
          <cell r="AI178" t="str">
            <v>n/a</v>
          </cell>
          <cell r="AJ178" t="str">
            <v>n/a</v>
          </cell>
          <cell r="AK178" t="str">
            <v>n/a</v>
          </cell>
          <cell r="AL178" t="str">
            <v>n/a</v>
          </cell>
          <cell r="AM178" t="str">
            <v>n/a</v>
          </cell>
          <cell r="AN178" t="str">
            <v>n/a</v>
          </cell>
          <cell r="AO178" t="str">
            <v>n/a</v>
          </cell>
          <cell r="AP178" t="str">
            <v>n/a</v>
          </cell>
          <cell r="AQ178" t="str">
            <v>n/a</v>
          </cell>
          <cell r="AR178">
            <v>0</v>
          </cell>
        </row>
        <row r="179">
          <cell r="G179" t="str">
            <v>Landfill Ongoing Management - 5-7yr Cell</v>
          </cell>
          <cell r="H179" t="str">
            <v>10013715</v>
          </cell>
          <cell r="I179" t="str">
            <v>HTNL04</v>
          </cell>
          <cell r="J179"/>
          <cell r="K179"/>
          <cell r="L179"/>
          <cell r="M179"/>
          <cell r="N179"/>
          <cell r="O179" t="str">
            <v>N</v>
          </cell>
          <cell r="P179" t="str">
            <v>CCR</v>
          </cell>
          <cell r="Q179" t="str">
            <v>Planned ARO</v>
          </cell>
          <cell r="R179"/>
          <cell r="S179">
            <v>0</v>
          </cell>
          <cell r="T179">
            <v>0</v>
          </cell>
          <cell r="U179">
            <v>0</v>
          </cell>
          <cell r="V179" t="str">
            <v>n/a</v>
          </cell>
          <cell r="W179" t="str">
            <v>n/a</v>
          </cell>
          <cell r="X179" t="str">
            <v>n/a</v>
          </cell>
          <cell r="Y179" t="str">
            <v>n/a</v>
          </cell>
          <cell r="Z179" t="str">
            <v>n/a</v>
          </cell>
          <cell r="AA179" t="str">
            <v>n/a</v>
          </cell>
          <cell r="AB179" t="str">
            <v>n/a</v>
          </cell>
          <cell r="AC179" t="str">
            <v>n/a</v>
          </cell>
          <cell r="AD179" t="str">
            <v>n/a</v>
          </cell>
          <cell r="AE179" t="str">
            <v>n/a</v>
          </cell>
          <cell r="AF179" t="str">
            <v>n/a</v>
          </cell>
          <cell r="AG179" t="str">
            <v>n/a</v>
          </cell>
          <cell r="AH179" t="str">
            <v>n/a</v>
          </cell>
          <cell r="AI179" t="str">
            <v>n/a</v>
          </cell>
          <cell r="AJ179" t="str">
            <v>n/a</v>
          </cell>
          <cell r="AK179" t="str">
            <v>n/a</v>
          </cell>
          <cell r="AL179" t="str">
            <v>n/a</v>
          </cell>
          <cell r="AM179" t="str">
            <v>n/a</v>
          </cell>
          <cell r="AN179" t="str">
            <v>n/a</v>
          </cell>
          <cell r="AO179" t="str">
            <v>n/a</v>
          </cell>
          <cell r="AP179" t="str">
            <v>n/a</v>
          </cell>
          <cell r="AQ179" t="str">
            <v>n/a</v>
          </cell>
          <cell r="AR179">
            <v>0</v>
          </cell>
        </row>
        <row r="180">
          <cell r="G180" t="str">
            <v>Landfill Closure - 5-7yr Cell</v>
          </cell>
          <cell r="H180" t="str">
            <v>10013716</v>
          </cell>
          <cell r="I180" t="str">
            <v>HTNL04</v>
          </cell>
          <cell r="J180"/>
          <cell r="K180"/>
          <cell r="L180"/>
          <cell r="M180"/>
          <cell r="N180"/>
          <cell r="O180" t="str">
            <v>N</v>
          </cell>
          <cell r="P180" t="str">
            <v>CCR</v>
          </cell>
          <cell r="Q180" t="str">
            <v>Planned ARO</v>
          </cell>
          <cell r="R180"/>
          <cell r="S180">
            <v>0</v>
          </cell>
          <cell r="T180">
            <v>0</v>
          </cell>
          <cell r="U180">
            <v>0</v>
          </cell>
          <cell r="V180" t="str">
            <v>n/a</v>
          </cell>
          <cell r="W180" t="str">
            <v>n/a</v>
          </cell>
          <cell r="X180" t="str">
            <v>n/a</v>
          </cell>
          <cell r="Y180" t="str">
            <v>n/a</v>
          </cell>
          <cell r="Z180" t="str">
            <v>n/a</v>
          </cell>
          <cell r="AA180" t="str">
            <v>n/a</v>
          </cell>
          <cell r="AB180" t="str">
            <v>n/a</v>
          </cell>
          <cell r="AC180" t="str">
            <v>n/a</v>
          </cell>
          <cell r="AD180" t="str">
            <v>n/a</v>
          </cell>
          <cell r="AE180" t="str">
            <v>n/a</v>
          </cell>
          <cell r="AF180" t="str">
            <v>n/a</v>
          </cell>
          <cell r="AG180" t="str">
            <v>n/a</v>
          </cell>
          <cell r="AH180" t="str">
            <v>n/a</v>
          </cell>
          <cell r="AI180" t="str">
            <v>n/a</v>
          </cell>
          <cell r="AJ180" t="str">
            <v>n/a</v>
          </cell>
          <cell r="AK180" t="str">
            <v>n/a</v>
          </cell>
          <cell r="AL180" t="str">
            <v>n/a</v>
          </cell>
          <cell r="AM180" t="str">
            <v>n/a</v>
          </cell>
          <cell r="AN180" t="str">
            <v>n/a</v>
          </cell>
          <cell r="AO180" t="str">
            <v>n/a</v>
          </cell>
          <cell r="AP180" t="str">
            <v>n/a</v>
          </cell>
          <cell r="AQ180" t="str">
            <v>n/a</v>
          </cell>
          <cell r="AR180">
            <v>0</v>
          </cell>
        </row>
        <row r="181">
          <cell r="G181" t="str">
            <v>Landfill Construction 5-7 yr cell - Development Study</v>
          </cell>
          <cell r="H181" t="str">
            <v>10021906</v>
          </cell>
          <cell r="I181" t="str">
            <v>HTNL04</v>
          </cell>
          <cell r="J181"/>
          <cell r="K181"/>
          <cell r="L181"/>
          <cell r="M181"/>
          <cell r="N181"/>
          <cell r="O181" t="str">
            <v>N</v>
          </cell>
          <cell r="P181" t="str">
            <v>CCR</v>
          </cell>
          <cell r="Q181" t="str">
            <v>New Construction</v>
          </cell>
          <cell r="R181"/>
          <cell r="S181">
            <v>0</v>
          </cell>
          <cell r="T181">
            <v>0</v>
          </cell>
          <cell r="U181">
            <v>0</v>
          </cell>
          <cell r="V181" t="str">
            <v>n/a</v>
          </cell>
          <cell r="W181" t="str">
            <v>n/a</v>
          </cell>
          <cell r="X181" t="str">
            <v>n/a</v>
          </cell>
          <cell r="Y181" t="str">
            <v>n/a</v>
          </cell>
          <cell r="Z181" t="str">
            <v>n/a</v>
          </cell>
          <cell r="AA181" t="str">
            <v>n/a</v>
          </cell>
          <cell r="AB181" t="str">
            <v>n/a</v>
          </cell>
          <cell r="AC181" t="str">
            <v>n/a</v>
          </cell>
          <cell r="AD181" t="str">
            <v>n/a</v>
          </cell>
          <cell r="AE181" t="str">
            <v>n/a</v>
          </cell>
          <cell r="AF181" t="str">
            <v>n/a</v>
          </cell>
          <cell r="AG181" t="str">
            <v>n/a</v>
          </cell>
          <cell r="AH181" t="str">
            <v>n/a</v>
          </cell>
          <cell r="AI181" t="str">
            <v>n/a</v>
          </cell>
          <cell r="AJ181" t="str">
            <v>n/a</v>
          </cell>
          <cell r="AK181" t="str">
            <v>n/a</v>
          </cell>
          <cell r="AL181" t="str">
            <v>n/a</v>
          </cell>
          <cell r="AM181" t="str">
            <v>n/a</v>
          </cell>
          <cell r="AN181" t="str">
            <v>n/a</v>
          </cell>
          <cell r="AO181" t="str">
            <v>n/a</v>
          </cell>
          <cell r="AP181" t="str">
            <v>n/a</v>
          </cell>
          <cell r="AQ181" t="str">
            <v>n/a</v>
          </cell>
          <cell r="AR181">
            <v>0</v>
          </cell>
        </row>
        <row r="182">
          <cell r="G182" t="str">
            <v>Landfill Construction - 5-7yr Cell</v>
          </cell>
          <cell r="H182" t="str">
            <v>10021907</v>
          </cell>
          <cell r="I182" t="str">
            <v>HTNL04</v>
          </cell>
          <cell r="J182"/>
          <cell r="K182"/>
          <cell r="L182"/>
          <cell r="M182"/>
          <cell r="N182"/>
          <cell r="O182" t="str">
            <v>N</v>
          </cell>
          <cell r="P182" t="str">
            <v>CCR</v>
          </cell>
          <cell r="Q182" t="str">
            <v>New Construction</v>
          </cell>
          <cell r="R182"/>
          <cell r="S182">
            <v>0</v>
          </cell>
          <cell r="T182">
            <v>0</v>
          </cell>
          <cell r="U182">
            <v>0</v>
          </cell>
          <cell r="V182" t="str">
            <v>n/a</v>
          </cell>
          <cell r="W182" t="str">
            <v>n/a</v>
          </cell>
          <cell r="X182" t="str">
            <v>n/a</v>
          </cell>
          <cell r="Y182" t="str">
            <v>n/a</v>
          </cell>
          <cell r="Z182" t="str">
            <v>n/a</v>
          </cell>
          <cell r="AA182" t="str">
            <v>n/a</v>
          </cell>
          <cell r="AB182" t="str">
            <v>n/a</v>
          </cell>
          <cell r="AC182" t="str">
            <v>n/a</v>
          </cell>
          <cell r="AD182" t="str">
            <v>n/a</v>
          </cell>
          <cell r="AE182" t="str">
            <v>n/a</v>
          </cell>
          <cell r="AF182" t="str">
            <v>n/a</v>
          </cell>
          <cell r="AG182" t="str">
            <v>n/a</v>
          </cell>
          <cell r="AH182" t="str">
            <v>n/a</v>
          </cell>
          <cell r="AI182" t="str">
            <v>n/a</v>
          </cell>
          <cell r="AJ182" t="str">
            <v>n/a</v>
          </cell>
          <cell r="AK182" t="str">
            <v>n/a</v>
          </cell>
          <cell r="AL182" t="str">
            <v>n/a</v>
          </cell>
          <cell r="AM182" t="str">
            <v>n/a</v>
          </cell>
          <cell r="AN182" t="str">
            <v>n/a</v>
          </cell>
          <cell r="AO182" t="str">
            <v>n/a</v>
          </cell>
          <cell r="AP182" t="str">
            <v>n/a</v>
          </cell>
          <cell r="AQ182" t="str">
            <v>n/a</v>
          </cell>
          <cell r="AR182">
            <v>0</v>
          </cell>
        </row>
        <row r="183">
          <cell r="G183" t="str">
            <v>Landfill Closure - 5-7yr Cell</v>
          </cell>
          <cell r="H183" t="str">
            <v>10021909</v>
          </cell>
          <cell r="I183" t="str">
            <v>HTNL04</v>
          </cell>
          <cell r="J183"/>
          <cell r="K183"/>
          <cell r="L183"/>
          <cell r="M183"/>
          <cell r="N183"/>
          <cell r="O183" t="str">
            <v>N</v>
          </cell>
          <cell r="P183" t="str">
            <v>CCR</v>
          </cell>
          <cell r="Q183" t="str">
            <v>Planned ARO</v>
          </cell>
          <cell r="R183"/>
          <cell r="S183">
            <v>0</v>
          </cell>
          <cell r="T183">
            <v>0</v>
          </cell>
          <cell r="U183">
            <v>0</v>
          </cell>
          <cell r="V183" t="str">
            <v>n/a</v>
          </cell>
          <cell r="W183" t="str">
            <v>n/a</v>
          </cell>
          <cell r="X183" t="str">
            <v>n/a</v>
          </cell>
          <cell r="Y183" t="str">
            <v>n/a</v>
          </cell>
          <cell r="Z183" t="str">
            <v>n/a</v>
          </cell>
          <cell r="AA183" t="str">
            <v>n/a</v>
          </cell>
          <cell r="AB183" t="str">
            <v>n/a</v>
          </cell>
          <cell r="AC183" t="str">
            <v>n/a</v>
          </cell>
          <cell r="AD183" t="str">
            <v>n/a</v>
          </cell>
          <cell r="AE183" t="str">
            <v>n/a</v>
          </cell>
          <cell r="AF183" t="str">
            <v>n/a</v>
          </cell>
          <cell r="AG183" t="str">
            <v>n/a</v>
          </cell>
          <cell r="AH183" t="str">
            <v>n/a</v>
          </cell>
          <cell r="AI183" t="str">
            <v>n/a</v>
          </cell>
          <cell r="AJ183" t="str">
            <v>n/a</v>
          </cell>
          <cell r="AK183" t="str">
            <v>n/a</v>
          </cell>
          <cell r="AL183" t="str">
            <v>n/a</v>
          </cell>
          <cell r="AM183" t="str">
            <v>n/a</v>
          </cell>
          <cell r="AN183" t="str">
            <v>n/a</v>
          </cell>
          <cell r="AO183" t="str">
            <v>n/a</v>
          </cell>
          <cell r="AP183" t="str">
            <v>n/a</v>
          </cell>
          <cell r="AQ183" t="str">
            <v>n/a</v>
          </cell>
          <cell r="AR183">
            <v>0</v>
          </cell>
        </row>
        <row r="184">
          <cell r="G184" t="str">
            <v>Landfill Construction - 5-7yr Cell</v>
          </cell>
          <cell r="H184" t="str">
            <v>10021908</v>
          </cell>
          <cell r="I184" t="str">
            <v>HTNL04</v>
          </cell>
          <cell r="J184"/>
          <cell r="K184"/>
          <cell r="L184"/>
          <cell r="M184"/>
          <cell r="N184"/>
          <cell r="O184" t="str">
            <v>N</v>
          </cell>
          <cell r="P184" t="str">
            <v>CCR</v>
          </cell>
          <cell r="Q184" t="str">
            <v>New Construction</v>
          </cell>
          <cell r="R184"/>
          <cell r="S184">
            <v>0</v>
          </cell>
          <cell r="T184">
            <v>0</v>
          </cell>
          <cell r="U184">
            <v>0</v>
          </cell>
          <cell r="V184" t="str">
            <v>n/a</v>
          </cell>
          <cell r="W184" t="str">
            <v>n/a</v>
          </cell>
          <cell r="X184" t="str">
            <v>n/a</v>
          </cell>
          <cell r="Y184" t="str">
            <v>n/a</v>
          </cell>
          <cell r="Z184" t="str">
            <v>n/a</v>
          </cell>
          <cell r="AA184" t="str">
            <v>n/a</v>
          </cell>
          <cell r="AB184" t="str">
            <v>n/a</v>
          </cell>
          <cell r="AC184" t="str">
            <v>n/a</v>
          </cell>
          <cell r="AD184" t="str">
            <v>n/a</v>
          </cell>
          <cell r="AE184" t="str">
            <v>n/a</v>
          </cell>
          <cell r="AF184" t="str">
            <v>n/a</v>
          </cell>
          <cell r="AG184" t="str">
            <v>n/a</v>
          </cell>
          <cell r="AH184" t="str">
            <v>n/a</v>
          </cell>
          <cell r="AI184" t="str">
            <v>n/a</v>
          </cell>
          <cell r="AJ184" t="str">
            <v>n/a</v>
          </cell>
          <cell r="AK184" t="str">
            <v>n/a</v>
          </cell>
          <cell r="AL184" t="str">
            <v>n/a</v>
          </cell>
          <cell r="AM184" t="str">
            <v>n/a</v>
          </cell>
          <cell r="AN184" t="str">
            <v>n/a</v>
          </cell>
          <cell r="AO184" t="str">
            <v>n/a</v>
          </cell>
          <cell r="AP184" t="str">
            <v>n/a</v>
          </cell>
          <cell r="AQ184" t="str">
            <v>n/a</v>
          </cell>
          <cell r="AR184">
            <v>0</v>
          </cell>
        </row>
        <row r="185">
          <cell r="G185" t="str">
            <v>Land Purchase - 10-14 yr Cell</v>
          </cell>
          <cell r="H185" t="str">
            <v>10013713</v>
          </cell>
          <cell r="I185" t="str">
            <v>HTNL05</v>
          </cell>
          <cell r="J185"/>
          <cell r="K185"/>
          <cell r="L185"/>
          <cell r="M185"/>
          <cell r="N185"/>
          <cell r="O185" t="str">
            <v>N</v>
          </cell>
          <cell r="P185" t="str">
            <v>CCR</v>
          </cell>
          <cell r="Q185" t="str">
            <v>New Construction</v>
          </cell>
          <cell r="R185"/>
          <cell r="S185">
            <v>0</v>
          </cell>
          <cell r="T185">
            <v>0</v>
          </cell>
          <cell r="U185">
            <v>0</v>
          </cell>
          <cell r="V185" t="str">
            <v>n/a</v>
          </cell>
          <cell r="W185" t="str">
            <v>n/a</v>
          </cell>
          <cell r="X185" t="str">
            <v>n/a</v>
          </cell>
          <cell r="Y185" t="str">
            <v>n/a</v>
          </cell>
          <cell r="Z185" t="str">
            <v>n/a</v>
          </cell>
          <cell r="AA185" t="str">
            <v>n/a</v>
          </cell>
          <cell r="AB185" t="str">
            <v>n/a</v>
          </cell>
          <cell r="AC185" t="str">
            <v>n/a</v>
          </cell>
          <cell r="AD185" t="str">
            <v>n/a</v>
          </cell>
          <cell r="AE185" t="str">
            <v>n/a</v>
          </cell>
          <cell r="AF185" t="str">
            <v>n/a</v>
          </cell>
          <cell r="AG185" t="str">
            <v>n/a</v>
          </cell>
          <cell r="AH185" t="str">
            <v>n/a</v>
          </cell>
          <cell r="AI185" t="str">
            <v>n/a</v>
          </cell>
          <cell r="AJ185" t="str">
            <v>n/a</v>
          </cell>
          <cell r="AK185" t="str">
            <v>n/a</v>
          </cell>
          <cell r="AL185" t="str">
            <v>n/a</v>
          </cell>
          <cell r="AM185" t="str">
            <v>n/a</v>
          </cell>
          <cell r="AN185" t="str">
            <v>n/a</v>
          </cell>
          <cell r="AO185" t="str">
            <v>n/a</v>
          </cell>
          <cell r="AP185" t="str">
            <v>n/a</v>
          </cell>
          <cell r="AQ185" t="str">
            <v>n/a</v>
          </cell>
          <cell r="AR185">
            <v>0</v>
          </cell>
        </row>
        <row r="186">
          <cell r="G186" t="str">
            <v>Historic Scrubber Pond</v>
          </cell>
          <cell r="H186"/>
          <cell r="I186" t="str">
            <v>HTNP01</v>
          </cell>
          <cell r="J186"/>
          <cell r="K186"/>
          <cell r="L186"/>
          <cell r="M186"/>
          <cell r="N186"/>
          <cell r="O186" t="str">
            <v>N</v>
          </cell>
          <cell r="P186" t="str">
            <v>CCR</v>
          </cell>
          <cell r="Q186" t="str">
            <v>Planned ARO</v>
          </cell>
          <cell r="R186"/>
          <cell r="S186">
            <v>0</v>
          </cell>
          <cell r="T186">
            <v>0</v>
          </cell>
          <cell r="U186">
            <v>0</v>
          </cell>
          <cell r="V186" t="str">
            <v>n/a</v>
          </cell>
          <cell r="W186" t="str">
            <v>n/a</v>
          </cell>
          <cell r="X186" t="str">
            <v>n/a</v>
          </cell>
          <cell r="Y186" t="str">
            <v>n/a</v>
          </cell>
          <cell r="Z186" t="str">
            <v>n/a</v>
          </cell>
          <cell r="AA186" t="str">
            <v>n/a</v>
          </cell>
          <cell r="AB186" t="str">
            <v>n/a</v>
          </cell>
          <cell r="AC186" t="str">
            <v>n/a</v>
          </cell>
          <cell r="AD186" t="str">
            <v>n/a</v>
          </cell>
          <cell r="AE186" t="str">
            <v>n/a</v>
          </cell>
          <cell r="AF186" t="str">
            <v>n/a</v>
          </cell>
          <cell r="AG186" t="str">
            <v>n/a</v>
          </cell>
          <cell r="AH186" t="str">
            <v>n/a</v>
          </cell>
          <cell r="AI186" t="str">
            <v>n/a</v>
          </cell>
          <cell r="AJ186" t="str">
            <v>n/a</v>
          </cell>
          <cell r="AK186" t="str">
            <v>n/a</v>
          </cell>
          <cell r="AL186" t="str">
            <v>n/a</v>
          </cell>
          <cell r="AM186" t="str">
            <v>n/a</v>
          </cell>
          <cell r="AN186" t="str">
            <v>n/a</v>
          </cell>
          <cell r="AO186" t="str">
            <v>n/a</v>
          </cell>
          <cell r="AP186" t="str">
            <v>n/a</v>
          </cell>
          <cell r="AQ186" t="str">
            <v>n/a</v>
          </cell>
          <cell r="AR186">
            <v>0</v>
          </cell>
        </row>
        <row r="187">
          <cell r="G187" t="str">
            <v>Wastewater Holding Pond</v>
          </cell>
          <cell r="H187"/>
          <cell r="I187" t="str">
            <v>HTNP02</v>
          </cell>
          <cell r="J187"/>
          <cell r="K187"/>
          <cell r="L187"/>
          <cell r="M187"/>
          <cell r="N187"/>
          <cell r="O187" t="str">
            <v>N</v>
          </cell>
          <cell r="P187" t="str">
            <v>CCR</v>
          </cell>
          <cell r="Q187" t="str">
            <v>Planned ARO</v>
          </cell>
          <cell r="R187"/>
          <cell r="S187">
            <v>0</v>
          </cell>
          <cell r="T187">
            <v>0</v>
          </cell>
          <cell r="U187">
            <v>0</v>
          </cell>
          <cell r="V187" t="str">
            <v>n/a</v>
          </cell>
          <cell r="W187" t="str">
            <v>n/a</v>
          </cell>
          <cell r="X187" t="str">
            <v>n/a</v>
          </cell>
          <cell r="Y187" t="str">
            <v>n/a</v>
          </cell>
          <cell r="Z187" t="str">
            <v>n/a</v>
          </cell>
          <cell r="AA187" t="str">
            <v>n/a</v>
          </cell>
          <cell r="AB187" t="str">
            <v>n/a</v>
          </cell>
          <cell r="AC187" t="str">
            <v>n/a</v>
          </cell>
          <cell r="AD187" t="str">
            <v>n/a</v>
          </cell>
          <cell r="AE187" t="str">
            <v>n/a</v>
          </cell>
          <cell r="AF187" t="str">
            <v>n/a</v>
          </cell>
          <cell r="AG187" t="str">
            <v>n/a</v>
          </cell>
          <cell r="AH187" t="str">
            <v>n/a</v>
          </cell>
          <cell r="AI187" t="str">
            <v>n/a</v>
          </cell>
          <cell r="AJ187" t="str">
            <v>n/a</v>
          </cell>
          <cell r="AK187" t="str">
            <v>n/a</v>
          </cell>
          <cell r="AL187" t="str">
            <v>n/a</v>
          </cell>
          <cell r="AM187" t="str">
            <v>n/a</v>
          </cell>
          <cell r="AN187" t="str">
            <v>n/a</v>
          </cell>
          <cell r="AO187" t="str">
            <v>n/a</v>
          </cell>
          <cell r="AP187" t="str">
            <v>n/a</v>
          </cell>
          <cell r="AQ187" t="str">
            <v>n/a</v>
          </cell>
          <cell r="AR187">
            <v>0</v>
          </cell>
        </row>
        <row r="188">
          <cell r="G188" t="str">
            <v>Raw Water Settling Basin</v>
          </cell>
          <cell r="H188"/>
          <cell r="I188" t="str">
            <v>HTNP03</v>
          </cell>
          <cell r="J188"/>
          <cell r="K188"/>
          <cell r="L188"/>
          <cell r="M188"/>
          <cell r="N188"/>
          <cell r="O188" t="str">
            <v>N</v>
          </cell>
          <cell r="P188" t="str">
            <v>Other</v>
          </cell>
          <cell r="Q188" t="str">
            <v>NA</v>
          </cell>
          <cell r="R188"/>
          <cell r="S188">
            <v>0</v>
          </cell>
          <cell r="T188">
            <v>0</v>
          </cell>
          <cell r="U188">
            <v>0</v>
          </cell>
          <cell r="V188" t="str">
            <v>n/a</v>
          </cell>
          <cell r="W188" t="str">
            <v>n/a</v>
          </cell>
          <cell r="X188" t="str">
            <v>n/a</v>
          </cell>
          <cell r="Y188" t="str">
            <v>n/a</v>
          </cell>
          <cell r="Z188" t="str">
            <v>n/a</v>
          </cell>
          <cell r="AA188" t="str">
            <v>n/a</v>
          </cell>
          <cell r="AB188" t="str">
            <v>n/a</v>
          </cell>
          <cell r="AC188" t="str">
            <v>n/a</v>
          </cell>
          <cell r="AD188" t="str">
            <v>n/a</v>
          </cell>
          <cell r="AE188" t="str">
            <v>n/a</v>
          </cell>
          <cell r="AF188" t="str">
            <v>n/a</v>
          </cell>
          <cell r="AG188" t="str">
            <v>n/a</v>
          </cell>
          <cell r="AH188" t="str">
            <v>n/a</v>
          </cell>
          <cell r="AI188" t="str">
            <v>n/a</v>
          </cell>
          <cell r="AJ188" t="str">
            <v>n/a</v>
          </cell>
          <cell r="AK188" t="str">
            <v>n/a</v>
          </cell>
          <cell r="AL188" t="str">
            <v>n/a</v>
          </cell>
          <cell r="AM188" t="str">
            <v>n/a</v>
          </cell>
          <cell r="AN188" t="str">
            <v>n/a</v>
          </cell>
          <cell r="AO188" t="str">
            <v>n/a</v>
          </cell>
          <cell r="AP188" t="str">
            <v>n/a</v>
          </cell>
          <cell r="AQ188" t="str">
            <v>n/a</v>
          </cell>
          <cell r="AR188">
            <v>0</v>
          </cell>
        </row>
        <row r="189">
          <cell r="G189" t="str">
            <v>Evaporation Pond</v>
          </cell>
          <cell r="H189"/>
          <cell r="I189" t="str">
            <v>HTNP04</v>
          </cell>
          <cell r="J189"/>
          <cell r="K189"/>
          <cell r="L189"/>
          <cell r="M189"/>
          <cell r="N189"/>
          <cell r="O189" t="str">
            <v>N</v>
          </cell>
          <cell r="P189" t="str">
            <v>Other</v>
          </cell>
          <cell r="Q189" t="str">
            <v>NA</v>
          </cell>
          <cell r="R189"/>
          <cell r="S189">
            <v>0</v>
          </cell>
          <cell r="T189">
            <v>0</v>
          </cell>
          <cell r="U189">
            <v>0</v>
          </cell>
          <cell r="V189" t="str">
            <v>n/a</v>
          </cell>
          <cell r="W189" t="str">
            <v>n/a</v>
          </cell>
          <cell r="X189" t="str">
            <v>n/a</v>
          </cell>
          <cell r="Y189" t="str">
            <v>n/a</v>
          </cell>
          <cell r="Z189" t="str">
            <v>n/a</v>
          </cell>
          <cell r="AA189" t="str">
            <v>n/a</v>
          </cell>
          <cell r="AB189" t="str">
            <v>n/a</v>
          </cell>
          <cell r="AC189" t="str">
            <v>n/a</v>
          </cell>
          <cell r="AD189" t="str">
            <v>n/a</v>
          </cell>
          <cell r="AE189" t="str">
            <v>n/a</v>
          </cell>
          <cell r="AF189" t="str">
            <v>n/a</v>
          </cell>
          <cell r="AG189" t="str">
            <v>n/a</v>
          </cell>
          <cell r="AH189" t="str">
            <v>n/a</v>
          </cell>
          <cell r="AI189" t="str">
            <v>n/a</v>
          </cell>
          <cell r="AJ189" t="str">
            <v>n/a</v>
          </cell>
          <cell r="AK189" t="str">
            <v>n/a</v>
          </cell>
          <cell r="AL189" t="str">
            <v>n/a</v>
          </cell>
          <cell r="AM189" t="str">
            <v>n/a</v>
          </cell>
          <cell r="AN189" t="str">
            <v>n/a</v>
          </cell>
          <cell r="AO189" t="str">
            <v>n/a</v>
          </cell>
          <cell r="AP189" t="str">
            <v>n/a</v>
          </cell>
          <cell r="AQ189" t="str">
            <v>n/a</v>
          </cell>
          <cell r="AR189">
            <v>0</v>
          </cell>
        </row>
        <row r="190">
          <cell r="G190" t="str">
            <v>Duck Pond</v>
          </cell>
          <cell r="H190"/>
          <cell r="I190" t="str">
            <v>HTNP05</v>
          </cell>
          <cell r="J190"/>
          <cell r="K190"/>
          <cell r="L190"/>
          <cell r="M190"/>
          <cell r="N190"/>
          <cell r="O190" t="str">
            <v>N</v>
          </cell>
          <cell r="P190" t="str">
            <v>Other</v>
          </cell>
          <cell r="Q190" t="str">
            <v>NA</v>
          </cell>
          <cell r="R190"/>
          <cell r="S190">
            <v>0</v>
          </cell>
          <cell r="T190">
            <v>0</v>
          </cell>
          <cell r="U190">
            <v>0</v>
          </cell>
          <cell r="V190" t="str">
            <v>n/a</v>
          </cell>
          <cell r="W190" t="str">
            <v>n/a</v>
          </cell>
          <cell r="X190" t="str">
            <v>n/a</v>
          </cell>
          <cell r="Y190" t="str">
            <v>n/a</v>
          </cell>
          <cell r="Z190" t="str">
            <v>n/a</v>
          </cell>
          <cell r="AA190" t="str">
            <v>n/a</v>
          </cell>
          <cell r="AB190" t="str">
            <v>n/a</v>
          </cell>
          <cell r="AC190" t="str">
            <v>n/a</v>
          </cell>
          <cell r="AD190" t="str">
            <v>n/a</v>
          </cell>
          <cell r="AE190" t="str">
            <v>n/a</v>
          </cell>
          <cell r="AF190" t="str">
            <v>n/a</v>
          </cell>
          <cell r="AG190" t="str">
            <v>n/a</v>
          </cell>
          <cell r="AH190" t="str">
            <v>n/a</v>
          </cell>
          <cell r="AI190" t="str">
            <v>n/a</v>
          </cell>
          <cell r="AJ190" t="str">
            <v>n/a</v>
          </cell>
          <cell r="AK190" t="str">
            <v>n/a</v>
          </cell>
          <cell r="AL190" t="str">
            <v>n/a</v>
          </cell>
          <cell r="AM190" t="str">
            <v>n/a</v>
          </cell>
          <cell r="AN190" t="str">
            <v>n/a</v>
          </cell>
          <cell r="AO190" t="str">
            <v>n/a</v>
          </cell>
          <cell r="AP190" t="str">
            <v>n/a</v>
          </cell>
          <cell r="AQ190" t="str">
            <v>n/a</v>
          </cell>
          <cell r="AR190">
            <v>0</v>
          </cell>
        </row>
        <row r="191">
          <cell r="G191" t="str">
            <v>Electric Lake</v>
          </cell>
          <cell r="H191"/>
          <cell r="I191" t="str">
            <v>HTNP06</v>
          </cell>
          <cell r="J191"/>
          <cell r="K191"/>
          <cell r="L191"/>
          <cell r="M191"/>
          <cell r="N191"/>
          <cell r="O191" t="str">
            <v>N</v>
          </cell>
          <cell r="P191" t="str">
            <v>Other</v>
          </cell>
          <cell r="Q191" t="str">
            <v>NA</v>
          </cell>
          <cell r="R191"/>
          <cell r="S191">
            <v>0</v>
          </cell>
          <cell r="T191">
            <v>0</v>
          </cell>
          <cell r="U191">
            <v>0</v>
          </cell>
          <cell r="V191" t="str">
            <v>n/a</v>
          </cell>
          <cell r="W191" t="str">
            <v>n/a</v>
          </cell>
          <cell r="X191" t="str">
            <v>n/a</v>
          </cell>
          <cell r="Y191" t="str">
            <v>n/a</v>
          </cell>
          <cell r="Z191" t="str">
            <v>n/a</v>
          </cell>
          <cell r="AA191" t="str">
            <v>n/a</v>
          </cell>
          <cell r="AB191" t="str">
            <v>n/a</v>
          </cell>
          <cell r="AC191" t="str">
            <v>n/a</v>
          </cell>
          <cell r="AD191" t="str">
            <v>n/a</v>
          </cell>
          <cell r="AE191" t="str">
            <v>n/a</v>
          </cell>
          <cell r="AF191" t="str">
            <v>n/a</v>
          </cell>
          <cell r="AG191" t="str">
            <v>n/a</v>
          </cell>
          <cell r="AH191" t="str">
            <v>n/a</v>
          </cell>
          <cell r="AI191" t="str">
            <v>n/a</v>
          </cell>
          <cell r="AJ191" t="str">
            <v>n/a</v>
          </cell>
          <cell r="AK191" t="str">
            <v>n/a</v>
          </cell>
          <cell r="AL191" t="str">
            <v>n/a</v>
          </cell>
          <cell r="AM191" t="str">
            <v>n/a</v>
          </cell>
          <cell r="AN191" t="str">
            <v>n/a</v>
          </cell>
          <cell r="AO191" t="str">
            <v>n/a</v>
          </cell>
          <cell r="AP191" t="str">
            <v>n/a</v>
          </cell>
          <cell r="AQ191" t="str">
            <v>n/a</v>
          </cell>
          <cell r="AR191">
            <v>0</v>
          </cell>
        </row>
        <row r="192">
          <cell r="G192" t="str">
            <v>New Ash Pile Pond (Stormwater Pond)</v>
          </cell>
          <cell r="H192"/>
          <cell r="I192" t="str">
            <v>HTNP07</v>
          </cell>
          <cell r="J192"/>
          <cell r="K192"/>
          <cell r="L192"/>
          <cell r="M192"/>
          <cell r="N192"/>
          <cell r="O192" t="str">
            <v>N</v>
          </cell>
          <cell r="P192" t="str">
            <v>Other</v>
          </cell>
          <cell r="Q192" t="str">
            <v>NA</v>
          </cell>
          <cell r="R192"/>
          <cell r="S192">
            <v>0</v>
          </cell>
          <cell r="T192">
            <v>0</v>
          </cell>
          <cell r="U192">
            <v>0</v>
          </cell>
          <cell r="V192" t="str">
            <v>n/a</v>
          </cell>
          <cell r="W192" t="str">
            <v>n/a</v>
          </cell>
          <cell r="X192" t="str">
            <v>n/a</v>
          </cell>
          <cell r="Y192" t="str">
            <v>n/a</v>
          </cell>
          <cell r="Z192" t="str">
            <v>n/a</v>
          </cell>
          <cell r="AA192" t="str">
            <v>n/a</v>
          </cell>
          <cell r="AB192" t="str">
            <v>n/a</v>
          </cell>
          <cell r="AC192" t="str">
            <v>n/a</v>
          </cell>
          <cell r="AD192" t="str">
            <v>n/a</v>
          </cell>
          <cell r="AE192" t="str">
            <v>n/a</v>
          </cell>
          <cell r="AF192" t="str">
            <v>n/a</v>
          </cell>
          <cell r="AG192" t="str">
            <v>n/a</v>
          </cell>
          <cell r="AH192" t="str">
            <v>n/a</v>
          </cell>
          <cell r="AI192" t="str">
            <v>n/a</v>
          </cell>
          <cell r="AJ192" t="str">
            <v>n/a</v>
          </cell>
          <cell r="AK192" t="str">
            <v>n/a</v>
          </cell>
          <cell r="AL192" t="str">
            <v>n/a</v>
          </cell>
          <cell r="AM192" t="str">
            <v>n/a</v>
          </cell>
          <cell r="AN192" t="str">
            <v>n/a</v>
          </cell>
          <cell r="AO192" t="str">
            <v>n/a</v>
          </cell>
          <cell r="AP192" t="str">
            <v>n/a</v>
          </cell>
          <cell r="AQ192" t="str">
            <v>n/a</v>
          </cell>
          <cell r="AR192">
            <v>0</v>
          </cell>
        </row>
        <row r="193">
          <cell r="G193" t="str">
            <v>New Race Horse Flat Stock Pond (Stormwater Pond)</v>
          </cell>
          <cell r="H193"/>
          <cell r="I193" t="str">
            <v>HTNP08</v>
          </cell>
          <cell r="J193"/>
          <cell r="K193"/>
          <cell r="L193"/>
          <cell r="M193"/>
          <cell r="N193"/>
          <cell r="O193" t="str">
            <v>N</v>
          </cell>
          <cell r="P193" t="str">
            <v>Other</v>
          </cell>
          <cell r="Q193" t="str">
            <v>NA</v>
          </cell>
          <cell r="R193"/>
          <cell r="S193">
            <v>0</v>
          </cell>
          <cell r="T193">
            <v>0</v>
          </cell>
          <cell r="U193">
            <v>0</v>
          </cell>
          <cell r="V193" t="str">
            <v>n/a</v>
          </cell>
          <cell r="W193" t="str">
            <v>n/a</v>
          </cell>
          <cell r="X193" t="str">
            <v>n/a</v>
          </cell>
          <cell r="Y193" t="str">
            <v>n/a</v>
          </cell>
          <cell r="Z193" t="str">
            <v>n/a</v>
          </cell>
          <cell r="AA193" t="str">
            <v>n/a</v>
          </cell>
          <cell r="AB193" t="str">
            <v>n/a</v>
          </cell>
          <cell r="AC193" t="str">
            <v>n/a</v>
          </cell>
          <cell r="AD193" t="str">
            <v>n/a</v>
          </cell>
          <cell r="AE193" t="str">
            <v>n/a</v>
          </cell>
          <cell r="AF193" t="str">
            <v>n/a</v>
          </cell>
          <cell r="AG193" t="str">
            <v>n/a</v>
          </cell>
          <cell r="AH193" t="str">
            <v>n/a</v>
          </cell>
          <cell r="AI193" t="str">
            <v>n/a</v>
          </cell>
          <cell r="AJ193" t="str">
            <v>n/a</v>
          </cell>
          <cell r="AK193" t="str">
            <v>n/a</v>
          </cell>
          <cell r="AL193" t="str">
            <v>n/a</v>
          </cell>
          <cell r="AM193" t="str">
            <v>n/a</v>
          </cell>
          <cell r="AN193" t="str">
            <v>n/a</v>
          </cell>
          <cell r="AO193" t="str">
            <v>n/a</v>
          </cell>
          <cell r="AP193" t="str">
            <v>n/a</v>
          </cell>
          <cell r="AQ193" t="str">
            <v>n/a</v>
          </cell>
          <cell r="AR193">
            <v>0</v>
          </cell>
        </row>
        <row r="194">
          <cell r="G194" t="str">
            <v>Holding Pond</v>
          </cell>
          <cell r="H194"/>
          <cell r="I194" t="str">
            <v>HTNP09</v>
          </cell>
          <cell r="J194"/>
          <cell r="K194"/>
          <cell r="L194"/>
          <cell r="M194"/>
          <cell r="N194"/>
          <cell r="O194" t="str">
            <v>N</v>
          </cell>
          <cell r="P194" t="str">
            <v>Other</v>
          </cell>
          <cell r="Q194" t="str">
            <v>NA</v>
          </cell>
          <cell r="R194"/>
          <cell r="S194">
            <v>0</v>
          </cell>
          <cell r="T194">
            <v>0</v>
          </cell>
          <cell r="U194">
            <v>0</v>
          </cell>
          <cell r="V194" t="str">
            <v>n/a</v>
          </cell>
          <cell r="W194" t="str">
            <v>n/a</v>
          </cell>
          <cell r="X194" t="str">
            <v>n/a</v>
          </cell>
          <cell r="Y194" t="str">
            <v>n/a</v>
          </cell>
          <cell r="Z194" t="str">
            <v>n/a</v>
          </cell>
          <cell r="AA194" t="str">
            <v>n/a</v>
          </cell>
          <cell r="AB194" t="str">
            <v>n/a</v>
          </cell>
          <cell r="AC194" t="str">
            <v>n/a</v>
          </cell>
          <cell r="AD194" t="str">
            <v>n/a</v>
          </cell>
          <cell r="AE194" t="str">
            <v>n/a</v>
          </cell>
          <cell r="AF194" t="str">
            <v>n/a</v>
          </cell>
          <cell r="AG194" t="str">
            <v>n/a</v>
          </cell>
          <cell r="AH194" t="str">
            <v>n/a</v>
          </cell>
          <cell r="AI194" t="str">
            <v>n/a</v>
          </cell>
          <cell r="AJ194" t="str">
            <v>n/a</v>
          </cell>
          <cell r="AK194" t="str">
            <v>n/a</v>
          </cell>
          <cell r="AL194" t="str">
            <v>n/a</v>
          </cell>
          <cell r="AM194" t="str">
            <v>n/a</v>
          </cell>
          <cell r="AN194" t="str">
            <v>n/a</v>
          </cell>
          <cell r="AO194" t="str">
            <v>n/a</v>
          </cell>
          <cell r="AP194" t="str">
            <v>n/a</v>
          </cell>
          <cell r="AQ194" t="str">
            <v>n/a</v>
          </cell>
          <cell r="AR194">
            <v>0</v>
          </cell>
        </row>
        <row r="195">
          <cell r="G195" t="str">
            <v>Polishing Pond</v>
          </cell>
          <cell r="H195"/>
          <cell r="I195" t="str">
            <v>HTNP10</v>
          </cell>
          <cell r="J195"/>
          <cell r="K195"/>
          <cell r="L195"/>
          <cell r="M195"/>
          <cell r="N195"/>
          <cell r="O195" t="str">
            <v>N</v>
          </cell>
          <cell r="P195" t="str">
            <v>Other</v>
          </cell>
          <cell r="Q195" t="str">
            <v>NA</v>
          </cell>
          <cell r="R195"/>
          <cell r="S195">
            <v>0</v>
          </cell>
          <cell r="T195">
            <v>0</v>
          </cell>
          <cell r="U195">
            <v>0</v>
          </cell>
          <cell r="V195" t="str">
            <v>n/a</v>
          </cell>
          <cell r="W195" t="str">
            <v>n/a</v>
          </cell>
          <cell r="X195" t="str">
            <v>n/a</v>
          </cell>
          <cell r="Y195" t="str">
            <v>n/a</v>
          </cell>
          <cell r="Z195" t="str">
            <v>n/a</v>
          </cell>
          <cell r="AA195" t="str">
            <v>n/a</v>
          </cell>
          <cell r="AB195" t="str">
            <v>n/a</v>
          </cell>
          <cell r="AC195" t="str">
            <v>n/a</v>
          </cell>
          <cell r="AD195" t="str">
            <v>n/a</v>
          </cell>
          <cell r="AE195" t="str">
            <v>n/a</v>
          </cell>
          <cell r="AF195" t="str">
            <v>n/a</v>
          </cell>
          <cell r="AG195" t="str">
            <v>n/a</v>
          </cell>
          <cell r="AH195" t="str">
            <v>n/a</v>
          </cell>
          <cell r="AI195" t="str">
            <v>n/a</v>
          </cell>
          <cell r="AJ195" t="str">
            <v>n/a</v>
          </cell>
          <cell r="AK195" t="str">
            <v>n/a</v>
          </cell>
          <cell r="AL195" t="str">
            <v>n/a</v>
          </cell>
          <cell r="AM195" t="str">
            <v>n/a</v>
          </cell>
          <cell r="AN195" t="str">
            <v>n/a</v>
          </cell>
          <cell r="AO195" t="str">
            <v>n/a</v>
          </cell>
          <cell r="AP195" t="str">
            <v>n/a</v>
          </cell>
          <cell r="AQ195" t="str">
            <v>n/a</v>
          </cell>
          <cell r="AR195">
            <v>0</v>
          </cell>
        </row>
        <row r="196">
          <cell r="G196" t="str">
            <v>Coal Yard Storm Water Retention</v>
          </cell>
          <cell r="H196"/>
          <cell r="I196" t="str">
            <v>HTNP11</v>
          </cell>
          <cell r="J196"/>
          <cell r="K196"/>
          <cell r="L196"/>
          <cell r="M196"/>
          <cell r="N196"/>
          <cell r="O196" t="str">
            <v>N</v>
          </cell>
          <cell r="P196" t="str">
            <v>Other</v>
          </cell>
          <cell r="Q196" t="str">
            <v>NA</v>
          </cell>
          <cell r="R196"/>
          <cell r="S196">
            <v>0</v>
          </cell>
          <cell r="T196">
            <v>0</v>
          </cell>
          <cell r="U196">
            <v>0</v>
          </cell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>
            <v>0</v>
          </cell>
        </row>
        <row r="197">
          <cell r="G197" t="str">
            <v>Industrial Landfill located on ash landfill</v>
          </cell>
          <cell r="H197" t="str">
            <v>SJIM/2004/D/064; 10014330; 10027045</v>
          </cell>
          <cell r="I197" t="str">
            <v>JIML02</v>
          </cell>
          <cell r="J197">
            <v>284926</v>
          </cell>
          <cell r="K197">
            <v>43312</v>
          </cell>
          <cell r="L197">
            <v>2037</v>
          </cell>
          <cell r="M197">
            <v>2003</v>
          </cell>
          <cell r="N197">
            <v>2037</v>
          </cell>
          <cell r="O197" t="str">
            <v>Y</v>
          </cell>
          <cell r="P197" t="str">
            <v>CCR</v>
          </cell>
          <cell r="Q197" t="str">
            <v>Existing ARO</v>
          </cell>
          <cell r="R197">
            <v>2016</v>
          </cell>
          <cell r="S197">
            <v>942933.33333333326</v>
          </cell>
          <cell r="T197">
            <v>0</v>
          </cell>
          <cell r="U197">
            <v>0</v>
          </cell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>
            <v>942933.33333333326</v>
          </cell>
        </row>
        <row r="198">
          <cell r="G198" t="str">
            <v>Post-Closure for Industrial Landfill</v>
          </cell>
          <cell r="H198"/>
          <cell r="I198" t="str">
            <v>JIML02</v>
          </cell>
          <cell r="J198">
            <v>284926</v>
          </cell>
          <cell r="K198">
            <v>38148</v>
          </cell>
          <cell r="L198" t="str">
            <v>n/a</v>
          </cell>
          <cell r="M198">
            <v>2038</v>
          </cell>
          <cell r="N198">
            <v>2067</v>
          </cell>
          <cell r="O198" t="str">
            <v>Y</v>
          </cell>
          <cell r="P198" t="str">
            <v>CCR</v>
          </cell>
          <cell r="Q198" t="str">
            <v>Existing ARO</v>
          </cell>
          <cell r="R198">
            <v>2015</v>
          </cell>
          <cell r="S198">
            <v>4629615.530666668</v>
          </cell>
          <cell r="T198">
            <v>0</v>
          </cell>
          <cell r="U198">
            <v>0</v>
          </cell>
          <cell r="V198" t="str">
            <v>n/a</v>
          </cell>
          <cell r="W198" t="str">
            <v>n/a</v>
          </cell>
          <cell r="X198" t="str">
            <v>n/a</v>
          </cell>
          <cell r="Y198" t="str">
            <v>n/a</v>
          </cell>
          <cell r="Z198" t="str">
            <v>n/a</v>
          </cell>
          <cell r="AA198" t="str">
            <v>n/a</v>
          </cell>
          <cell r="AB198" t="str">
            <v>n/a</v>
          </cell>
          <cell r="AC198" t="str">
            <v>n/a</v>
          </cell>
          <cell r="AD198" t="str">
            <v>n/a</v>
          </cell>
          <cell r="AE198" t="str">
            <v>n/a</v>
          </cell>
          <cell r="AF198" t="str">
            <v>n/a</v>
          </cell>
          <cell r="AG198" t="str">
            <v>n/a</v>
          </cell>
          <cell r="AH198" t="str">
            <v>n/a</v>
          </cell>
          <cell r="AI198" t="str">
            <v>n/a</v>
          </cell>
          <cell r="AJ198" t="str">
            <v>n/a</v>
          </cell>
          <cell r="AK198" t="str">
            <v>n/a</v>
          </cell>
          <cell r="AL198" t="str">
            <v>n/a</v>
          </cell>
          <cell r="AM198" t="str">
            <v>n/a</v>
          </cell>
          <cell r="AN198" t="str">
            <v>n/a</v>
          </cell>
          <cell r="AO198" t="str">
            <v>n/a</v>
          </cell>
          <cell r="AP198" t="str">
            <v>n/a</v>
          </cell>
          <cell r="AQ198" t="str">
            <v>n/a</v>
          </cell>
          <cell r="AR198">
            <v>4629615.530666668</v>
          </cell>
        </row>
        <row r="199">
          <cell r="G199" t="str">
            <v>Pond Closure - FGD Pond #1</v>
          </cell>
          <cell r="H199" t="str">
            <v>SJIM/2008/L/001</v>
          </cell>
          <cell r="I199" t="str">
            <v>JIMP01</v>
          </cell>
          <cell r="J199">
            <v>284927</v>
          </cell>
          <cell r="K199">
            <v>43008</v>
          </cell>
          <cell r="L199">
            <v>2003</v>
          </cell>
          <cell r="M199">
            <v>2008</v>
          </cell>
          <cell r="N199">
            <v>2017</v>
          </cell>
          <cell r="O199" t="str">
            <v>Y</v>
          </cell>
          <cell r="P199" t="str">
            <v>CCR</v>
          </cell>
          <cell r="Q199" t="str">
            <v>Existing ARO</v>
          </cell>
          <cell r="R199">
            <v>2015</v>
          </cell>
          <cell r="S199">
            <v>0</v>
          </cell>
          <cell r="T199">
            <v>0</v>
          </cell>
          <cell r="U199">
            <v>0</v>
          </cell>
          <cell r="V199" t="str">
            <v>n/a</v>
          </cell>
          <cell r="W199" t="str">
            <v>n/a</v>
          </cell>
          <cell r="X199" t="str">
            <v>n/a</v>
          </cell>
          <cell r="Y199" t="str">
            <v>n/a</v>
          </cell>
          <cell r="Z199" t="str">
            <v>n/a</v>
          </cell>
          <cell r="AA199" t="str">
            <v>n/a</v>
          </cell>
          <cell r="AB199" t="str">
            <v>n/a</v>
          </cell>
          <cell r="AC199" t="str">
            <v>n/a</v>
          </cell>
          <cell r="AD199" t="str">
            <v>n/a</v>
          </cell>
          <cell r="AE199" t="str">
            <v>n/a</v>
          </cell>
          <cell r="AF199" t="str">
            <v>n/a</v>
          </cell>
          <cell r="AG199" t="str">
            <v>n/a</v>
          </cell>
          <cell r="AH199" t="str">
            <v>n/a</v>
          </cell>
          <cell r="AI199" t="str">
            <v>n/a</v>
          </cell>
          <cell r="AJ199" t="str">
            <v>n/a</v>
          </cell>
          <cell r="AK199" t="str">
            <v>n/a</v>
          </cell>
          <cell r="AL199" t="str">
            <v>n/a</v>
          </cell>
          <cell r="AM199" t="str">
            <v>n/a</v>
          </cell>
          <cell r="AN199" t="str">
            <v>n/a</v>
          </cell>
          <cell r="AO199" t="str">
            <v>n/a</v>
          </cell>
          <cell r="AP199" t="str">
            <v>n/a</v>
          </cell>
          <cell r="AQ199" t="str">
            <v>n/a</v>
          </cell>
          <cell r="AR199">
            <v>0</v>
          </cell>
        </row>
        <row r="200">
          <cell r="G200" t="str">
            <v>Landfill Closure  - Development Study (accelerated duplicate with "Ash Landfill")</v>
          </cell>
          <cell r="H200" t="str">
            <v>10014330</v>
          </cell>
          <cell r="I200" t="str">
            <v>JIML01</v>
          </cell>
          <cell r="J200"/>
          <cell r="K200"/>
          <cell r="L200"/>
          <cell r="M200"/>
          <cell r="N200"/>
          <cell r="O200" t="str">
            <v>N</v>
          </cell>
          <cell r="P200" t="str">
            <v>CCR</v>
          </cell>
          <cell r="Q200" t="str">
            <v>Existing ARO</v>
          </cell>
          <cell r="R200"/>
          <cell r="S200">
            <v>0</v>
          </cell>
          <cell r="T200">
            <v>0</v>
          </cell>
          <cell r="U200">
            <v>0</v>
          </cell>
          <cell r="V200" t="str">
            <v>n/a</v>
          </cell>
          <cell r="W200" t="str">
            <v>n/a</v>
          </cell>
          <cell r="X200" t="str">
            <v>n/a</v>
          </cell>
          <cell r="Y200" t="str">
            <v>n/a</v>
          </cell>
          <cell r="Z200" t="str">
            <v>n/a</v>
          </cell>
          <cell r="AA200" t="str">
            <v>n/a</v>
          </cell>
          <cell r="AB200" t="str">
            <v>n/a</v>
          </cell>
          <cell r="AC200" t="str">
            <v>n/a</v>
          </cell>
          <cell r="AD200" t="str">
            <v>n/a</v>
          </cell>
          <cell r="AE200" t="str">
            <v>n/a</v>
          </cell>
          <cell r="AF200" t="str">
            <v>n/a</v>
          </cell>
          <cell r="AG200" t="str">
            <v>n/a</v>
          </cell>
          <cell r="AH200" t="str">
            <v>n/a</v>
          </cell>
          <cell r="AI200" t="str">
            <v>n/a</v>
          </cell>
          <cell r="AJ200" t="str">
            <v>n/a</v>
          </cell>
          <cell r="AK200" t="str">
            <v>n/a</v>
          </cell>
          <cell r="AL200" t="str">
            <v>n/a</v>
          </cell>
          <cell r="AM200" t="str">
            <v>n/a</v>
          </cell>
          <cell r="AN200" t="str">
            <v>n/a</v>
          </cell>
          <cell r="AO200" t="str">
            <v>n/a</v>
          </cell>
          <cell r="AP200" t="str">
            <v>n/a</v>
          </cell>
          <cell r="AQ200" t="str">
            <v>n/a</v>
          </cell>
          <cell r="AR200">
            <v>0</v>
          </cell>
        </row>
        <row r="201">
          <cell r="G201" t="str">
            <v>Landfill Closure - Ash Landfill (accelerated duplicate with "Ash Landfill")</v>
          </cell>
          <cell r="H201" t="str">
            <v>10013735</v>
          </cell>
          <cell r="I201" t="str">
            <v>JIML01</v>
          </cell>
          <cell r="J201"/>
          <cell r="K201"/>
          <cell r="L201"/>
          <cell r="M201"/>
          <cell r="N201"/>
          <cell r="O201" t="str">
            <v>N</v>
          </cell>
          <cell r="P201" t="str">
            <v>CCR</v>
          </cell>
          <cell r="Q201" t="str">
            <v>Existing ARO</v>
          </cell>
          <cell r="R201"/>
          <cell r="S201">
            <v>0</v>
          </cell>
          <cell r="T201">
            <v>0</v>
          </cell>
          <cell r="U201">
            <v>0</v>
          </cell>
          <cell r="V201" t="str">
            <v>n/a</v>
          </cell>
          <cell r="W201" t="str">
            <v>n/a</v>
          </cell>
          <cell r="X201" t="str">
            <v>n/a</v>
          </cell>
          <cell r="Y201" t="str">
            <v>n/a</v>
          </cell>
          <cell r="Z201" t="str">
            <v>n/a</v>
          </cell>
          <cell r="AA201" t="str">
            <v>n/a</v>
          </cell>
          <cell r="AB201" t="str">
            <v>n/a</v>
          </cell>
          <cell r="AC201" t="str">
            <v>n/a</v>
          </cell>
          <cell r="AD201" t="str">
            <v>n/a</v>
          </cell>
          <cell r="AE201" t="str">
            <v>n/a</v>
          </cell>
          <cell r="AF201" t="str">
            <v>n/a</v>
          </cell>
          <cell r="AG201" t="str">
            <v>n/a</v>
          </cell>
          <cell r="AH201" t="str">
            <v>n/a</v>
          </cell>
          <cell r="AI201" t="str">
            <v>n/a</v>
          </cell>
          <cell r="AJ201" t="str">
            <v>n/a</v>
          </cell>
          <cell r="AK201" t="str">
            <v>n/a</v>
          </cell>
          <cell r="AL201" t="str">
            <v>n/a</v>
          </cell>
          <cell r="AM201" t="str">
            <v>n/a</v>
          </cell>
          <cell r="AN201" t="str">
            <v>n/a</v>
          </cell>
          <cell r="AO201" t="str">
            <v>n/a</v>
          </cell>
          <cell r="AP201" t="str">
            <v>n/a</v>
          </cell>
          <cell r="AQ201" t="str">
            <v>n/a</v>
          </cell>
          <cell r="AR201">
            <v>0</v>
          </cell>
        </row>
        <row r="202">
          <cell r="G202" t="str">
            <v>Landfill Ongoing Management - 5-7yr Cell</v>
          </cell>
          <cell r="H202" t="str">
            <v>10013737</v>
          </cell>
          <cell r="I202" t="str">
            <v>JIML01</v>
          </cell>
          <cell r="J202"/>
          <cell r="K202"/>
          <cell r="L202"/>
          <cell r="M202"/>
          <cell r="N202"/>
          <cell r="O202" t="str">
            <v>N</v>
          </cell>
          <cell r="P202" t="str">
            <v>CCR</v>
          </cell>
          <cell r="Q202" t="str">
            <v>New Construction</v>
          </cell>
          <cell r="R202"/>
          <cell r="S202">
            <v>0</v>
          </cell>
          <cell r="T202">
            <v>0</v>
          </cell>
          <cell r="U202">
            <v>0</v>
          </cell>
          <cell r="V202" t="str">
            <v>n/a</v>
          </cell>
          <cell r="W202" t="str">
            <v>n/a</v>
          </cell>
          <cell r="X202" t="str">
            <v>n/a</v>
          </cell>
          <cell r="Y202" t="str">
            <v>n/a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  <cell r="AG202" t="str">
            <v>n/a</v>
          </cell>
          <cell r="AH202" t="str">
            <v>n/a</v>
          </cell>
          <cell r="AI202" t="str">
            <v>n/a</v>
          </cell>
          <cell r="AJ202" t="str">
            <v>n/a</v>
          </cell>
          <cell r="AK202" t="str">
            <v>n/a</v>
          </cell>
          <cell r="AL202" t="str">
            <v>n/a</v>
          </cell>
          <cell r="AM202" t="str">
            <v>n/a</v>
          </cell>
          <cell r="AN202" t="str">
            <v>n/a</v>
          </cell>
          <cell r="AO202" t="str">
            <v>n/a</v>
          </cell>
          <cell r="AP202" t="str">
            <v>n/a</v>
          </cell>
          <cell r="AQ202" t="str">
            <v>n/a</v>
          </cell>
          <cell r="AR202">
            <v>0</v>
          </cell>
        </row>
        <row r="203">
          <cell r="G203" t="str">
            <v>Post-Closure - FGD Pond #1</v>
          </cell>
          <cell r="H203" t="str">
            <v>10027613</v>
          </cell>
          <cell r="I203" t="str">
            <v>JIMP01</v>
          </cell>
          <cell r="J203">
            <v>284927</v>
          </cell>
          <cell r="K203">
            <v>43999</v>
          </cell>
          <cell r="L203" t="str">
            <v>n/a</v>
          </cell>
          <cell r="M203">
            <v>2020</v>
          </cell>
          <cell r="N203">
            <v>2049</v>
          </cell>
          <cell r="O203" t="str">
            <v>Y</v>
          </cell>
          <cell r="P203" t="str">
            <v>CCR</v>
          </cell>
          <cell r="Q203" t="str">
            <v>New Construction</v>
          </cell>
          <cell r="R203">
            <v>2020</v>
          </cell>
          <cell r="S203">
            <v>1165364.0533333342</v>
          </cell>
          <cell r="T203">
            <v>0</v>
          </cell>
          <cell r="U203">
            <v>0</v>
          </cell>
          <cell r="V203" t="str">
            <v>n/a</v>
          </cell>
          <cell r="W203" t="str">
            <v>n/a</v>
          </cell>
          <cell r="X203" t="str">
            <v>n/a</v>
          </cell>
          <cell r="Y203" t="str">
            <v>n/a</v>
          </cell>
          <cell r="Z203" t="str">
            <v>n/a</v>
          </cell>
          <cell r="AA203" t="str">
            <v>n/a</v>
          </cell>
          <cell r="AB203" t="str">
            <v>n/a</v>
          </cell>
          <cell r="AC203" t="str">
            <v>n/a</v>
          </cell>
          <cell r="AD203" t="str">
            <v>n/a</v>
          </cell>
          <cell r="AE203" t="str">
            <v>n/a</v>
          </cell>
          <cell r="AF203" t="str">
            <v>n/a</v>
          </cell>
          <cell r="AG203" t="str">
            <v>n/a</v>
          </cell>
          <cell r="AH203" t="str">
            <v>n/a</v>
          </cell>
          <cell r="AI203" t="str">
            <v>n/a</v>
          </cell>
          <cell r="AJ203" t="str">
            <v>n/a</v>
          </cell>
          <cell r="AK203" t="str">
            <v>n/a</v>
          </cell>
          <cell r="AL203" t="str">
            <v>n/a</v>
          </cell>
          <cell r="AM203" t="str">
            <v>n/a</v>
          </cell>
          <cell r="AN203" t="str">
            <v>n/a</v>
          </cell>
          <cell r="AO203" t="str">
            <v>n/a</v>
          </cell>
          <cell r="AP203" t="str">
            <v>n/a</v>
          </cell>
          <cell r="AQ203" t="str">
            <v>n/a</v>
          </cell>
          <cell r="AR203">
            <v>1165364.0533333342</v>
          </cell>
        </row>
        <row r="204">
          <cell r="G204" t="str">
            <v>Landfill Closure - 5-7yr Cell</v>
          </cell>
          <cell r="H204" t="str">
            <v>10013738</v>
          </cell>
          <cell r="I204" t="str">
            <v>JIML01</v>
          </cell>
          <cell r="J204"/>
          <cell r="K204"/>
          <cell r="L204"/>
          <cell r="M204"/>
          <cell r="N204"/>
          <cell r="O204" t="str">
            <v>N</v>
          </cell>
          <cell r="P204" t="str">
            <v>CCR</v>
          </cell>
          <cell r="Q204" t="str">
            <v>Planned ARO</v>
          </cell>
          <cell r="R204"/>
          <cell r="S204">
            <v>0</v>
          </cell>
          <cell r="T204">
            <v>0</v>
          </cell>
          <cell r="U204">
            <v>0</v>
          </cell>
          <cell r="V204" t="str">
            <v>n/a</v>
          </cell>
          <cell r="W204" t="str">
            <v>n/a</v>
          </cell>
          <cell r="X204" t="str">
            <v>n/a</v>
          </cell>
          <cell r="Y204" t="str">
            <v>n/a</v>
          </cell>
          <cell r="Z204" t="str">
            <v>n/a</v>
          </cell>
          <cell r="AA204" t="str">
            <v>n/a</v>
          </cell>
          <cell r="AB204" t="str">
            <v>n/a</v>
          </cell>
          <cell r="AC204" t="str">
            <v>n/a</v>
          </cell>
          <cell r="AD204" t="str">
            <v>n/a</v>
          </cell>
          <cell r="AE204" t="str">
            <v>n/a</v>
          </cell>
          <cell r="AF204" t="str">
            <v>n/a</v>
          </cell>
          <cell r="AG204" t="str">
            <v>n/a</v>
          </cell>
          <cell r="AH204" t="str">
            <v>n/a</v>
          </cell>
          <cell r="AI204" t="str">
            <v>n/a</v>
          </cell>
          <cell r="AJ204" t="str">
            <v>n/a</v>
          </cell>
          <cell r="AK204" t="str">
            <v>n/a</v>
          </cell>
          <cell r="AL204" t="str">
            <v>n/a</v>
          </cell>
          <cell r="AM204" t="str">
            <v>n/a</v>
          </cell>
          <cell r="AN204" t="str">
            <v>n/a</v>
          </cell>
          <cell r="AO204" t="str">
            <v>n/a</v>
          </cell>
          <cell r="AP204" t="str">
            <v>n/a</v>
          </cell>
          <cell r="AQ204" t="str">
            <v>n/a</v>
          </cell>
          <cell r="AR204">
            <v>0</v>
          </cell>
        </row>
        <row r="205">
          <cell r="G205" t="str">
            <v>Ash Landfill</v>
          </cell>
          <cell r="H205"/>
          <cell r="I205" t="str">
            <v>JIML01</v>
          </cell>
          <cell r="J205"/>
          <cell r="K205"/>
          <cell r="L205"/>
          <cell r="M205"/>
          <cell r="N205"/>
          <cell r="O205" t="str">
            <v>N</v>
          </cell>
          <cell r="P205" t="str">
            <v>CCR</v>
          </cell>
          <cell r="Q205" t="str">
            <v>Existing but likely to be deleted</v>
          </cell>
          <cell r="R205"/>
          <cell r="S205">
            <v>0</v>
          </cell>
          <cell r="T205">
            <v>0</v>
          </cell>
          <cell r="U205">
            <v>0</v>
          </cell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/>
          <cell r="AR205">
            <v>0</v>
          </cell>
        </row>
        <row r="206">
          <cell r="G206" t="str">
            <v>Pond Closure - FGD Pond #2</v>
          </cell>
          <cell r="H206" t="str">
            <v>SJIM/2020/C/200; 10013729; 10013734</v>
          </cell>
          <cell r="I206" t="str">
            <v>JIMP02</v>
          </cell>
          <cell r="J206">
            <v>284928</v>
          </cell>
          <cell r="K206">
            <v>44181</v>
          </cell>
          <cell r="L206">
            <v>2023</v>
          </cell>
          <cell r="M206">
            <v>2018</v>
          </cell>
          <cell r="N206">
            <v>2027</v>
          </cell>
          <cell r="O206" t="str">
            <v>Y</v>
          </cell>
          <cell r="P206" t="str">
            <v>CCR</v>
          </cell>
          <cell r="Q206" t="str">
            <v>Planned ARO</v>
          </cell>
          <cell r="R206">
            <v>2020</v>
          </cell>
          <cell r="S206">
            <v>22679144.666666664</v>
          </cell>
          <cell r="T206">
            <v>2723999.9999999963</v>
          </cell>
          <cell r="U206">
            <v>0</v>
          </cell>
          <cell r="V206" t="str">
            <v>n/a</v>
          </cell>
          <cell r="W206" t="str">
            <v>n/a</v>
          </cell>
          <cell r="X206" t="str">
            <v>n/a</v>
          </cell>
          <cell r="Y206" t="str">
            <v>n/a</v>
          </cell>
          <cell r="Z206" t="str">
            <v>n/a</v>
          </cell>
          <cell r="AA206" t="str">
            <v>n/a</v>
          </cell>
          <cell r="AB206" t="str">
            <v>n/a</v>
          </cell>
          <cell r="AC206" t="str">
            <v>n/a</v>
          </cell>
          <cell r="AD206" t="str">
            <v>n/a</v>
          </cell>
          <cell r="AE206" t="str">
            <v>n/a</v>
          </cell>
          <cell r="AF206" t="str">
            <v>n/a</v>
          </cell>
          <cell r="AG206" t="str">
            <v>n/a</v>
          </cell>
          <cell r="AH206" t="str">
            <v>n/a</v>
          </cell>
          <cell r="AI206" t="str">
            <v>n/a</v>
          </cell>
          <cell r="AJ206" t="str">
            <v>n/a</v>
          </cell>
          <cell r="AK206" t="str">
            <v>n/a</v>
          </cell>
          <cell r="AL206" t="str">
            <v>n/a</v>
          </cell>
          <cell r="AM206" t="str">
            <v>n/a</v>
          </cell>
          <cell r="AN206" t="str">
            <v>n/a</v>
          </cell>
          <cell r="AO206" t="str">
            <v>n/a</v>
          </cell>
          <cell r="AP206" t="str">
            <v>n/a</v>
          </cell>
          <cell r="AQ206" t="str">
            <v>n/a</v>
          </cell>
          <cell r="AR206">
            <v>25403144.66666666</v>
          </cell>
        </row>
        <row r="207">
          <cell r="G207" t="str">
            <v>Post-Closure for FGD Pond #2</v>
          </cell>
          <cell r="H207" t="str">
            <v>10027045</v>
          </cell>
          <cell r="I207" t="str">
            <v>JIMP02</v>
          </cell>
          <cell r="J207">
            <v>284928</v>
          </cell>
          <cell r="K207">
            <v>43999</v>
          </cell>
          <cell r="L207" t="str">
            <v>n/a</v>
          </cell>
          <cell r="M207">
            <v>2028</v>
          </cell>
          <cell r="N207">
            <v>2057</v>
          </cell>
          <cell r="O207" t="str">
            <v>Y</v>
          </cell>
          <cell r="P207" t="str">
            <v>CCR</v>
          </cell>
          <cell r="Q207" t="str">
            <v>Planned ARO</v>
          </cell>
          <cell r="R207">
            <v>2020</v>
          </cell>
          <cell r="S207">
            <v>1735449.2160000007</v>
          </cell>
          <cell r="T207">
            <v>0</v>
          </cell>
          <cell r="U207">
            <v>0</v>
          </cell>
          <cell r="V207" t="str">
            <v>n/a</v>
          </cell>
          <cell r="W207" t="str">
            <v>n/a</v>
          </cell>
          <cell r="X207" t="str">
            <v>n/a</v>
          </cell>
          <cell r="Y207" t="str">
            <v>n/a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G207" t="str">
            <v>n/a</v>
          </cell>
          <cell r="AH207" t="str">
            <v>n/a</v>
          </cell>
          <cell r="AI207" t="str">
            <v>n/a</v>
          </cell>
          <cell r="AJ207" t="str">
            <v>n/a</v>
          </cell>
          <cell r="AK207" t="str">
            <v>n/a</v>
          </cell>
          <cell r="AL207" t="str">
            <v>n/a</v>
          </cell>
          <cell r="AM207" t="str">
            <v>n/a</v>
          </cell>
          <cell r="AN207" t="str">
            <v>n/a</v>
          </cell>
          <cell r="AO207" t="str">
            <v>n/a</v>
          </cell>
          <cell r="AP207" t="str">
            <v>n/a</v>
          </cell>
          <cell r="AQ207" t="str">
            <v>n/a</v>
          </cell>
          <cell r="AR207">
            <v>1735449.2160000007</v>
          </cell>
        </row>
        <row r="208">
          <cell r="G208" t="str">
            <v>Pond Construction - Phase 2, FGD Pond 2A -  Slurry Wall</v>
          </cell>
          <cell r="H208" t="str">
            <v>10013736</v>
          </cell>
          <cell r="I208" t="str">
            <v>JIMP02</v>
          </cell>
          <cell r="J208"/>
          <cell r="K208"/>
          <cell r="L208"/>
          <cell r="M208"/>
          <cell r="N208"/>
          <cell r="O208" t="str">
            <v>N</v>
          </cell>
          <cell r="P208" t="str">
            <v>CCR</v>
          </cell>
          <cell r="Q208" t="str">
            <v>New Construction</v>
          </cell>
          <cell r="R208"/>
          <cell r="S208">
            <v>0</v>
          </cell>
          <cell r="T208">
            <v>0</v>
          </cell>
          <cell r="U208">
            <v>0</v>
          </cell>
          <cell r="V208" t="str">
            <v>n/a</v>
          </cell>
          <cell r="W208" t="str">
            <v>n/a</v>
          </cell>
          <cell r="X208" t="str">
            <v>n/a</v>
          </cell>
          <cell r="Y208" t="str">
            <v>n/a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G208" t="str">
            <v>n/a</v>
          </cell>
          <cell r="AH208" t="str">
            <v>n/a</v>
          </cell>
          <cell r="AI208" t="str">
            <v>n/a</v>
          </cell>
          <cell r="AJ208" t="str">
            <v>n/a</v>
          </cell>
          <cell r="AK208" t="str">
            <v>n/a</v>
          </cell>
          <cell r="AL208" t="str">
            <v>n/a</v>
          </cell>
          <cell r="AM208" t="str">
            <v>n/a</v>
          </cell>
          <cell r="AN208" t="str">
            <v>n/a</v>
          </cell>
          <cell r="AO208" t="str">
            <v>n/a</v>
          </cell>
          <cell r="AP208" t="str">
            <v>n/a</v>
          </cell>
          <cell r="AQ208" t="str">
            <v>n/a</v>
          </cell>
          <cell r="AR208">
            <v>0</v>
          </cell>
        </row>
        <row r="209">
          <cell r="G209" t="str">
            <v>Pond Construction - Phase 3, FGD Pond 2A - Pond Construction</v>
          </cell>
          <cell r="H209" t="str">
            <v>10013777</v>
          </cell>
          <cell r="I209" t="str">
            <v>JIMP02</v>
          </cell>
          <cell r="J209"/>
          <cell r="K209"/>
          <cell r="L209"/>
          <cell r="M209"/>
          <cell r="N209"/>
          <cell r="O209" t="str">
            <v>N</v>
          </cell>
          <cell r="P209" t="str">
            <v>CCR</v>
          </cell>
          <cell r="Q209" t="str">
            <v>New Construction</v>
          </cell>
          <cell r="R209"/>
          <cell r="S209">
            <v>0</v>
          </cell>
          <cell r="T209">
            <v>0</v>
          </cell>
          <cell r="U209">
            <v>0</v>
          </cell>
          <cell r="V209" t="str">
            <v>n/a</v>
          </cell>
          <cell r="W209" t="str">
            <v>n/a</v>
          </cell>
          <cell r="X209" t="str">
            <v>n/a</v>
          </cell>
          <cell r="Y209" t="str">
            <v>n/a</v>
          </cell>
          <cell r="Z209" t="str">
            <v>n/a</v>
          </cell>
          <cell r="AA209" t="str">
            <v>n/a</v>
          </cell>
          <cell r="AB209" t="str">
            <v>n/a</v>
          </cell>
          <cell r="AC209" t="str">
            <v>n/a</v>
          </cell>
          <cell r="AD209" t="str">
            <v>n/a</v>
          </cell>
          <cell r="AE209" t="str">
            <v>n/a</v>
          </cell>
          <cell r="AF209" t="str">
            <v>n/a</v>
          </cell>
          <cell r="AG209" t="str">
            <v>n/a</v>
          </cell>
          <cell r="AH209" t="str">
            <v>n/a</v>
          </cell>
          <cell r="AI209" t="str">
            <v>n/a</v>
          </cell>
          <cell r="AJ209" t="str">
            <v>n/a</v>
          </cell>
          <cell r="AK209" t="str">
            <v>n/a</v>
          </cell>
          <cell r="AL209" t="str">
            <v>n/a</v>
          </cell>
          <cell r="AM209" t="str">
            <v>n/a</v>
          </cell>
          <cell r="AN209" t="str">
            <v>n/a</v>
          </cell>
          <cell r="AO209" t="str">
            <v>n/a</v>
          </cell>
          <cell r="AP209" t="str">
            <v>n/a</v>
          </cell>
          <cell r="AQ209" t="str">
            <v>n/a</v>
          </cell>
          <cell r="AR209">
            <v>0</v>
          </cell>
        </row>
        <row r="210">
          <cell r="G210" t="str">
            <v>01 Pond</v>
          </cell>
          <cell r="H210" t="str">
            <v>SJIM/2015/C/077</v>
          </cell>
          <cell r="I210" t="str">
            <v>JIMP10</v>
          </cell>
          <cell r="J210"/>
          <cell r="K210">
            <v>42348</v>
          </cell>
          <cell r="L210">
            <v>2015</v>
          </cell>
          <cell r="M210">
            <v>2015</v>
          </cell>
          <cell r="N210">
            <v>2015</v>
          </cell>
          <cell r="O210" t="str">
            <v>Complete</v>
          </cell>
          <cell r="P210" t="str">
            <v>CCR</v>
          </cell>
          <cell r="Q210" t="str">
            <v>New Due to CCR Reg</v>
          </cell>
          <cell r="R210">
            <v>2015</v>
          </cell>
          <cell r="S210">
            <v>0</v>
          </cell>
          <cell r="T210">
            <v>0</v>
          </cell>
          <cell r="U210">
            <v>0</v>
          </cell>
          <cell r="V210" t="str">
            <v>n/a</v>
          </cell>
          <cell r="W210" t="str">
            <v>n/a</v>
          </cell>
          <cell r="X210" t="str">
            <v>n/a</v>
          </cell>
          <cell r="Y210" t="str">
            <v>n/a</v>
          </cell>
          <cell r="Z210" t="str">
            <v>n/a</v>
          </cell>
          <cell r="AA210" t="str">
            <v>n/a</v>
          </cell>
          <cell r="AB210" t="str">
            <v>n/a</v>
          </cell>
          <cell r="AC210" t="str">
            <v>n/a</v>
          </cell>
          <cell r="AD210" t="str">
            <v>n/a</v>
          </cell>
          <cell r="AE210" t="str">
            <v>n/a</v>
          </cell>
          <cell r="AF210" t="str">
            <v>n/a</v>
          </cell>
          <cell r="AG210" t="str">
            <v>n/a</v>
          </cell>
          <cell r="AH210" t="str">
            <v>n/a</v>
          </cell>
          <cell r="AI210" t="str">
            <v>n/a</v>
          </cell>
          <cell r="AJ210" t="str">
            <v>n/a</v>
          </cell>
          <cell r="AK210" t="str">
            <v>n/a</v>
          </cell>
          <cell r="AL210" t="str">
            <v>n/a</v>
          </cell>
          <cell r="AM210" t="str">
            <v>n/a</v>
          </cell>
          <cell r="AN210" t="str">
            <v>n/a</v>
          </cell>
          <cell r="AO210" t="str">
            <v>n/a</v>
          </cell>
          <cell r="AP210" t="str">
            <v>n/a</v>
          </cell>
          <cell r="AQ210" t="str">
            <v>n/a</v>
          </cell>
          <cell r="AR210">
            <v>0</v>
          </cell>
        </row>
        <row r="211">
          <cell r="G211" t="str">
            <v>91 Pond</v>
          </cell>
          <cell r="H211" t="str">
            <v>SJIM/2015/C/077</v>
          </cell>
          <cell r="I211" t="str">
            <v>JIMP09</v>
          </cell>
          <cell r="J211"/>
          <cell r="K211">
            <v>42348</v>
          </cell>
          <cell r="L211">
            <v>2015</v>
          </cell>
          <cell r="M211">
            <v>2015</v>
          </cell>
          <cell r="N211">
            <v>2015</v>
          </cell>
          <cell r="O211" t="str">
            <v>Complete</v>
          </cell>
          <cell r="P211" t="str">
            <v>CCR</v>
          </cell>
          <cell r="Q211" t="str">
            <v>New Due to CCR Reg</v>
          </cell>
          <cell r="R211">
            <v>2015</v>
          </cell>
          <cell r="S211">
            <v>0</v>
          </cell>
          <cell r="T211">
            <v>0</v>
          </cell>
          <cell r="U211">
            <v>0</v>
          </cell>
          <cell r="V211" t="str">
            <v>n/a</v>
          </cell>
          <cell r="W211" t="str">
            <v>n/a</v>
          </cell>
          <cell r="X211" t="str">
            <v>n/a</v>
          </cell>
          <cell r="Y211" t="str">
            <v>n/a</v>
          </cell>
          <cell r="Z211" t="str">
            <v>n/a</v>
          </cell>
          <cell r="AA211" t="str">
            <v>n/a</v>
          </cell>
          <cell r="AB211" t="str">
            <v>n/a</v>
          </cell>
          <cell r="AC211" t="str">
            <v>n/a</v>
          </cell>
          <cell r="AD211" t="str">
            <v>n/a</v>
          </cell>
          <cell r="AE211" t="str">
            <v>n/a</v>
          </cell>
          <cell r="AF211" t="str">
            <v>n/a</v>
          </cell>
          <cell r="AG211" t="str">
            <v>n/a</v>
          </cell>
          <cell r="AH211" t="str">
            <v>n/a</v>
          </cell>
          <cell r="AI211" t="str">
            <v>n/a</v>
          </cell>
          <cell r="AJ211" t="str">
            <v>n/a</v>
          </cell>
          <cell r="AK211" t="str">
            <v>n/a</v>
          </cell>
          <cell r="AL211" t="str">
            <v>n/a</v>
          </cell>
          <cell r="AM211" t="str">
            <v>n/a</v>
          </cell>
          <cell r="AN211" t="str">
            <v>n/a</v>
          </cell>
          <cell r="AO211" t="str">
            <v>n/a</v>
          </cell>
          <cell r="AP211" t="str">
            <v>n/a</v>
          </cell>
          <cell r="AQ211" t="str">
            <v>n/a</v>
          </cell>
          <cell r="AR211">
            <v>0</v>
          </cell>
        </row>
        <row r="212">
          <cell r="G212" t="str">
            <v>Evaporation Pond</v>
          </cell>
          <cell r="H212"/>
          <cell r="I212" t="str">
            <v>JIMP03</v>
          </cell>
          <cell r="J212">
            <v>284929</v>
          </cell>
          <cell r="K212">
            <v>37693</v>
          </cell>
          <cell r="L212">
            <v>2037</v>
          </cell>
          <cell r="M212">
            <v>2037</v>
          </cell>
          <cell r="N212">
            <v>2039</v>
          </cell>
          <cell r="O212" t="str">
            <v>Y</v>
          </cell>
          <cell r="P212" t="str">
            <v>Other</v>
          </cell>
          <cell r="Q212" t="str">
            <v>Existing ARO</v>
          </cell>
          <cell r="R212">
            <v>2002</v>
          </cell>
          <cell r="S212">
            <v>733312</v>
          </cell>
          <cell r="T212">
            <v>0</v>
          </cell>
          <cell r="U212">
            <v>0</v>
          </cell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>
            <v>733312</v>
          </cell>
        </row>
        <row r="213">
          <cell r="G213" t="str">
            <v>Pond Construction - FGD Decanting Pond #3 construction</v>
          </cell>
          <cell r="H213" t="str">
            <v>10013732</v>
          </cell>
          <cell r="I213" t="str">
            <v>JIMP02</v>
          </cell>
          <cell r="J213"/>
          <cell r="K213"/>
          <cell r="L213"/>
          <cell r="M213"/>
          <cell r="N213"/>
          <cell r="O213" t="str">
            <v>N</v>
          </cell>
          <cell r="P213" t="str">
            <v>CCR</v>
          </cell>
          <cell r="Q213" t="str">
            <v>New Construction</v>
          </cell>
          <cell r="R213"/>
          <cell r="S213">
            <v>0</v>
          </cell>
          <cell r="T213">
            <v>0</v>
          </cell>
          <cell r="U213">
            <v>0</v>
          </cell>
          <cell r="V213" t="str">
            <v>n/a</v>
          </cell>
          <cell r="W213" t="str">
            <v>n/a</v>
          </cell>
          <cell r="X213" t="str">
            <v>n/a</v>
          </cell>
          <cell r="Y213" t="str">
            <v>n/a</v>
          </cell>
          <cell r="Z213" t="str">
            <v>n/a</v>
          </cell>
          <cell r="AA213" t="str">
            <v>n/a</v>
          </cell>
          <cell r="AB213" t="str">
            <v>n/a</v>
          </cell>
          <cell r="AC213" t="str">
            <v>n/a</v>
          </cell>
          <cell r="AD213" t="str">
            <v>n/a</v>
          </cell>
          <cell r="AE213" t="str">
            <v>n/a</v>
          </cell>
          <cell r="AF213" t="str">
            <v>n/a</v>
          </cell>
          <cell r="AG213" t="str">
            <v>n/a</v>
          </cell>
          <cell r="AH213" t="str">
            <v>n/a</v>
          </cell>
          <cell r="AI213" t="str">
            <v>n/a</v>
          </cell>
          <cell r="AJ213" t="str">
            <v>n/a</v>
          </cell>
          <cell r="AK213" t="str">
            <v>n/a</v>
          </cell>
          <cell r="AL213" t="str">
            <v>n/a</v>
          </cell>
          <cell r="AM213" t="str">
            <v>n/a</v>
          </cell>
          <cell r="AN213" t="str">
            <v>n/a</v>
          </cell>
          <cell r="AO213" t="str">
            <v>n/a</v>
          </cell>
          <cell r="AP213" t="str">
            <v>n/a</v>
          </cell>
          <cell r="AQ213" t="str">
            <v>n/a</v>
          </cell>
          <cell r="AR213">
            <v>0</v>
          </cell>
        </row>
        <row r="214">
          <cell r="G214" t="str">
            <v>Pond Ongoing Management - 5-7yr Cell</v>
          </cell>
          <cell r="H214" t="str">
            <v>10013733</v>
          </cell>
          <cell r="I214" t="str">
            <v>JIMP02</v>
          </cell>
          <cell r="J214"/>
          <cell r="K214"/>
          <cell r="L214"/>
          <cell r="M214"/>
          <cell r="N214"/>
          <cell r="O214" t="str">
            <v>N</v>
          </cell>
          <cell r="P214" t="str">
            <v>CCR</v>
          </cell>
          <cell r="Q214" t="str">
            <v>New Construction</v>
          </cell>
          <cell r="R214"/>
          <cell r="S214">
            <v>0</v>
          </cell>
          <cell r="T214">
            <v>0</v>
          </cell>
          <cell r="U214">
            <v>0</v>
          </cell>
          <cell r="V214" t="str">
            <v>n/a</v>
          </cell>
          <cell r="W214" t="str">
            <v>n/a</v>
          </cell>
          <cell r="X214" t="str">
            <v>n/a</v>
          </cell>
          <cell r="Y214" t="str">
            <v>n/a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G214" t="str">
            <v>n/a</v>
          </cell>
          <cell r="AH214" t="str">
            <v>n/a</v>
          </cell>
          <cell r="AI214" t="str">
            <v>n/a</v>
          </cell>
          <cell r="AJ214" t="str">
            <v>n/a</v>
          </cell>
          <cell r="AK214" t="str">
            <v>n/a</v>
          </cell>
          <cell r="AL214" t="str">
            <v>n/a</v>
          </cell>
          <cell r="AM214" t="str">
            <v>n/a</v>
          </cell>
          <cell r="AN214" t="str">
            <v>n/a</v>
          </cell>
          <cell r="AO214" t="str">
            <v>n/a</v>
          </cell>
          <cell r="AP214" t="str">
            <v>n/a</v>
          </cell>
          <cell r="AQ214" t="str">
            <v>n/a</v>
          </cell>
          <cell r="AR214">
            <v>0</v>
          </cell>
        </row>
        <row r="215">
          <cell r="G215" t="str">
            <v>Pond Closure - 5-7yr Cell</v>
          </cell>
          <cell r="H215" t="str">
            <v>10013734</v>
          </cell>
          <cell r="I215" t="str">
            <v>JIMP02</v>
          </cell>
          <cell r="J215"/>
          <cell r="K215"/>
          <cell r="L215"/>
          <cell r="M215"/>
          <cell r="N215"/>
          <cell r="O215" t="str">
            <v>N</v>
          </cell>
          <cell r="P215" t="str">
            <v>CCR</v>
          </cell>
          <cell r="Q215" t="str">
            <v>Planned ARO</v>
          </cell>
          <cell r="R215"/>
          <cell r="S215">
            <v>0</v>
          </cell>
          <cell r="T215">
            <v>0</v>
          </cell>
          <cell r="U215">
            <v>0</v>
          </cell>
          <cell r="V215" t="str">
            <v>n/a</v>
          </cell>
          <cell r="W215" t="str">
            <v>n/a</v>
          </cell>
          <cell r="X215" t="str">
            <v>n/a</v>
          </cell>
          <cell r="Y215" t="str">
            <v>n/a</v>
          </cell>
          <cell r="Z215" t="str">
            <v>n/a</v>
          </cell>
          <cell r="AA215" t="str">
            <v>n/a</v>
          </cell>
          <cell r="AB215" t="str">
            <v>n/a</v>
          </cell>
          <cell r="AC215" t="str">
            <v>n/a</v>
          </cell>
          <cell r="AD215" t="str">
            <v>n/a</v>
          </cell>
          <cell r="AE215" t="str">
            <v>n/a</v>
          </cell>
          <cell r="AF215" t="str">
            <v>n/a</v>
          </cell>
          <cell r="AG215" t="str">
            <v>n/a</v>
          </cell>
          <cell r="AH215" t="str">
            <v>n/a</v>
          </cell>
          <cell r="AI215" t="str">
            <v>n/a</v>
          </cell>
          <cell r="AJ215" t="str">
            <v>n/a</v>
          </cell>
          <cell r="AK215" t="str">
            <v>n/a</v>
          </cell>
          <cell r="AL215" t="str">
            <v>n/a</v>
          </cell>
          <cell r="AM215" t="str">
            <v>n/a</v>
          </cell>
          <cell r="AN215" t="str">
            <v>n/a</v>
          </cell>
          <cell r="AO215" t="str">
            <v>n/a</v>
          </cell>
          <cell r="AP215" t="str">
            <v>n/a</v>
          </cell>
          <cell r="AQ215" t="str">
            <v>n/a</v>
          </cell>
          <cell r="AR215">
            <v>0</v>
          </cell>
        </row>
        <row r="216">
          <cell r="G216" t="str">
            <v>Surge Pond</v>
          </cell>
          <cell r="H216"/>
          <cell r="I216" t="str">
            <v>JIMP04</v>
          </cell>
          <cell r="J216">
            <v>284930</v>
          </cell>
          <cell r="K216">
            <v>37705</v>
          </cell>
          <cell r="L216">
            <v>2037</v>
          </cell>
          <cell r="M216">
            <v>2037</v>
          </cell>
          <cell r="N216">
            <v>2039</v>
          </cell>
          <cell r="O216" t="str">
            <v>Y</v>
          </cell>
          <cell r="P216" t="str">
            <v>Other</v>
          </cell>
          <cell r="Q216" t="str">
            <v>Existing ARO</v>
          </cell>
          <cell r="R216">
            <v>2002</v>
          </cell>
          <cell r="S216">
            <v>507733.33333333331</v>
          </cell>
          <cell r="T216">
            <v>0</v>
          </cell>
          <cell r="U216">
            <v>0</v>
          </cell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>
            <v>507733.33333333331</v>
          </cell>
        </row>
        <row r="217">
          <cell r="G217" t="str">
            <v>Irrigation Pivot</v>
          </cell>
          <cell r="H217"/>
          <cell r="I217" t="str">
            <v>JIMP08</v>
          </cell>
          <cell r="J217">
            <v>284929</v>
          </cell>
          <cell r="K217">
            <v>44181</v>
          </cell>
          <cell r="L217">
            <v>2024</v>
          </cell>
          <cell r="M217">
            <v>2024</v>
          </cell>
          <cell r="N217">
            <v>2024</v>
          </cell>
          <cell r="O217" t="str">
            <v>Y</v>
          </cell>
          <cell r="P217" t="str">
            <v>Other</v>
          </cell>
          <cell r="Q217" t="str">
            <v>Existing ARO</v>
          </cell>
          <cell r="R217">
            <v>2007</v>
          </cell>
          <cell r="S217">
            <v>544000</v>
          </cell>
          <cell r="T217">
            <v>0</v>
          </cell>
          <cell r="U217">
            <v>0</v>
          </cell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>
            <v>544000</v>
          </cell>
        </row>
        <row r="218">
          <cell r="G218" t="str">
            <v>01 Effluent Pond</v>
          </cell>
          <cell r="H218"/>
          <cell r="I218" t="str">
            <v>JIMP05</v>
          </cell>
          <cell r="J218"/>
          <cell r="K218"/>
          <cell r="L218"/>
          <cell r="M218"/>
          <cell r="N218"/>
          <cell r="O218" t="str">
            <v>N</v>
          </cell>
          <cell r="P218" t="str">
            <v>CCR</v>
          </cell>
          <cell r="Q218" t="str">
            <v>New Due to CCR Reg</v>
          </cell>
          <cell r="R218"/>
          <cell r="S218">
            <v>0</v>
          </cell>
          <cell r="T218">
            <v>0</v>
          </cell>
          <cell r="U218">
            <v>0</v>
          </cell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>
            <v>0</v>
          </cell>
        </row>
        <row r="219">
          <cell r="G219" t="str">
            <v>91 Effluent Pond</v>
          </cell>
          <cell r="H219"/>
          <cell r="I219" t="str">
            <v>JIMP06</v>
          </cell>
          <cell r="J219"/>
          <cell r="K219"/>
          <cell r="L219"/>
          <cell r="M219"/>
          <cell r="N219"/>
          <cell r="O219" t="str">
            <v>N</v>
          </cell>
          <cell r="P219" t="str">
            <v>CCR</v>
          </cell>
          <cell r="Q219" t="str">
            <v>New Due to CCR Reg</v>
          </cell>
          <cell r="R219"/>
          <cell r="S219">
            <v>0</v>
          </cell>
          <cell r="T219">
            <v>0</v>
          </cell>
          <cell r="U219">
            <v>0</v>
          </cell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>
            <v>0</v>
          </cell>
        </row>
        <row r="220">
          <cell r="G220" t="str">
            <v>Rail Storage Yard</v>
          </cell>
          <cell r="H220"/>
          <cell r="I220" t="str">
            <v>JIMM02</v>
          </cell>
          <cell r="J220"/>
          <cell r="K220">
            <v>43413</v>
          </cell>
          <cell r="L220">
            <v>2037</v>
          </cell>
          <cell r="M220">
            <v>2038</v>
          </cell>
          <cell r="N220">
            <v>2038</v>
          </cell>
          <cell r="O220" t="str">
            <v>Y</v>
          </cell>
          <cell r="P220" t="str">
            <v>Other</v>
          </cell>
          <cell r="Q220" t="str">
            <v>TBD</v>
          </cell>
          <cell r="R220">
            <v>2018</v>
          </cell>
          <cell r="S220">
            <v>372422.40000000002</v>
          </cell>
          <cell r="T220">
            <v>0</v>
          </cell>
          <cell r="U220">
            <v>0</v>
          </cell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>
            <v>372422.40000000002</v>
          </cell>
        </row>
        <row r="221">
          <cell r="G221" t="str">
            <v>Water Supply Pipeline</v>
          </cell>
          <cell r="H221"/>
          <cell r="I221" t="str">
            <v>JIMM01</v>
          </cell>
          <cell r="J221">
            <v>284931</v>
          </cell>
          <cell r="K221">
            <v>37692</v>
          </cell>
          <cell r="L221">
            <v>2038</v>
          </cell>
          <cell r="M221">
            <v>2038</v>
          </cell>
          <cell r="N221">
            <v>2039</v>
          </cell>
          <cell r="O221" t="str">
            <v>Y</v>
          </cell>
          <cell r="P221" t="str">
            <v>Other</v>
          </cell>
          <cell r="Q221" t="str">
            <v>Existing ARO</v>
          </cell>
          <cell r="R221">
            <v>2002</v>
          </cell>
          <cell r="S221">
            <v>9513333.3333333321</v>
          </cell>
          <cell r="T221">
            <v>0</v>
          </cell>
          <cell r="U221">
            <v>0</v>
          </cell>
          <cell r="V221" t="str">
            <v>n/a</v>
          </cell>
          <cell r="W221" t="str">
            <v>n/a</v>
          </cell>
          <cell r="X221" t="str">
            <v>n/a</v>
          </cell>
          <cell r="Y221" t="str">
            <v>n/a</v>
          </cell>
          <cell r="Z221" t="str">
            <v>n/a</v>
          </cell>
          <cell r="AA221" t="str">
            <v>n/a</v>
          </cell>
          <cell r="AB221" t="str">
            <v>n/a</v>
          </cell>
          <cell r="AC221" t="str">
            <v>n/a</v>
          </cell>
          <cell r="AD221" t="str">
            <v>n/a</v>
          </cell>
          <cell r="AE221" t="str">
            <v>n/a</v>
          </cell>
          <cell r="AF221" t="str">
            <v>n/a</v>
          </cell>
          <cell r="AG221" t="str">
            <v>n/a</v>
          </cell>
          <cell r="AH221" t="str">
            <v>n/a</v>
          </cell>
          <cell r="AI221" t="str">
            <v>n/a</v>
          </cell>
          <cell r="AJ221" t="str">
            <v>n/a</v>
          </cell>
          <cell r="AK221" t="str">
            <v>n/a</v>
          </cell>
          <cell r="AL221" t="str">
            <v>n/a</v>
          </cell>
          <cell r="AM221" t="str">
            <v>n/a</v>
          </cell>
          <cell r="AN221" t="str">
            <v>n/a</v>
          </cell>
          <cell r="AO221" t="str">
            <v>n/a</v>
          </cell>
          <cell r="AP221" t="str">
            <v>n/a</v>
          </cell>
          <cell r="AQ221" t="str">
            <v>n/a</v>
          </cell>
          <cell r="AR221">
            <v>9513333.3333333321</v>
          </cell>
        </row>
        <row r="222">
          <cell r="G222" t="str">
            <v>Asbestos - Jim Bridger</v>
          </cell>
          <cell r="H222" t="str">
            <v>SJIM/2020/C/018</v>
          </cell>
          <cell r="I222" t="str">
            <v>JIMA01</v>
          </cell>
          <cell r="J222">
            <v>284946</v>
          </cell>
          <cell r="K222"/>
          <cell r="L222"/>
          <cell r="M222"/>
          <cell r="N222"/>
          <cell r="O222" t="str">
            <v>Y</v>
          </cell>
          <cell r="P222" t="str">
            <v>Other</v>
          </cell>
          <cell r="Q222" t="str">
            <v>Existing ARO</v>
          </cell>
          <cell r="R222">
            <v>2004</v>
          </cell>
          <cell r="S222">
            <v>5058365.884800001</v>
          </cell>
          <cell r="T222">
            <v>0</v>
          </cell>
          <cell r="U222">
            <v>0</v>
          </cell>
          <cell r="V222" t="str">
            <v>n/a</v>
          </cell>
          <cell r="W222" t="str">
            <v>n/a</v>
          </cell>
          <cell r="X222" t="str">
            <v>n/a</v>
          </cell>
          <cell r="Y222" t="str">
            <v>n/a</v>
          </cell>
          <cell r="Z222" t="str">
            <v>n/a</v>
          </cell>
          <cell r="AA222" t="str">
            <v>n/a</v>
          </cell>
          <cell r="AB222" t="str">
            <v>n/a</v>
          </cell>
          <cell r="AC222" t="str">
            <v>n/a</v>
          </cell>
          <cell r="AD222" t="str">
            <v>n/a</v>
          </cell>
          <cell r="AE222" t="str">
            <v>n/a</v>
          </cell>
          <cell r="AF222" t="str">
            <v>n/a</v>
          </cell>
          <cell r="AG222" t="str">
            <v>n/a</v>
          </cell>
          <cell r="AH222" t="str">
            <v>n/a</v>
          </cell>
          <cell r="AI222" t="str">
            <v>n/a</v>
          </cell>
          <cell r="AJ222" t="str">
            <v>n/a</v>
          </cell>
          <cell r="AK222" t="str">
            <v>n/a</v>
          </cell>
          <cell r="AL222" t="str">
            <v>n/a</v>
          </cell>
          <cell r="AM222" t="str">
            <v>n/a</v>
          </cell>
          <cell r="AN222" t="str">
            <v>n/a</v>
          </cell>
          <cell r="AO222" t="str">
            <v>n/a</v>
          </cell>
          <cell r="AP222" t="str">
            <v>n/a</v>
          </cell>
          <cell r="AQ222" t="str">
            <v>n/a</v>
          </cell>
          <cell r="AR222">
            <v>5058365.884800001</v>
          </cell>
        </row>
        <row r="223">
          <cell r="G223" t="str">
            <v>Industrial Landfill</v>
          </cell>
          <cell r="H223"/>
          <cell r="I223" t="str">
            <v>NAUL02</v>
          </cell>
          <cell r="J223">
            <v>284932</v>
          </cell>
          <cell r="K223">
            <v>38148</v>
          </cell>
          <cell r="L223">
            <v>2029</v>
          </cell>
          <cell r="M223">
            <v>2029</v>
          </cell>
          <cell r="N223">
            <v>2029</v>
          </cell>
          <cell r="O223" t="str">
            <v>Y</v>
          </cell>
          <cell r="P223" t="str">
            <v>Other</v>
          </cell>
          <cell r="Q223" t="str">
            <v>Existing ARO</v>
          </cell>
          <cell r="R223">
            <v>2004</v>
          </cell>
          <cell r="S223">
            <v>306831.245</v>
          </cell>
          <cell r="T223">
            <v>0</v>
          </cell>
          <cell r="U223">
            <v>0</v>
          </cell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>
            <v>306831.245</v>
          </cell>
        </row>
        <row r="224">
          <cell r="G224" t="str">
            <v>Post-Closure for Industrial Landfill</v>
          </cell>
          <cell r="H224"/>
          <cell r="I224" t="str">
            <v>NAUL02</v>
          </cell>
          <cell r="J224">
            <v>284932</v>
          </cell>
          <cell r="K224">
            <v>38148</v>
          </cell>
          <cell r="L224" t="str">
            <v>n/a</v>
          </cell>
          <cell r="M224">
            <v>2030</v>
          </cell>
          <cell r="N224">
            <v>2059</v>
          </cell>
          <cell r="O224" t="str">
            <v>Y</v>
          </cell>
          <cell r="P224" t="str">
            <v>Other</v>
          </cell>
          <cell r="Q224" t="str">
            <v>Existing ARO</v>
          </cell>
          <cell r="R224">
            <v>2004</v>
          </cell>
          <cell r="S224">
            <v>363130.23599999998</v>
          </cell>
          <cell r="T224">
            <v>0</v>
          </cell>
          <cell r="U224">
            <v>0</v>
          </cell>
          <cell r="V224" t="str">
            <v>n/a</v>
          </cell>
          <cell r="W224" t="str">
            <v>n/a</v>
          </cell>
          <cell r="X224" t="str">
            <v>n/a</v>
          </cell>
          <cell r="Y224" t="str">
            <v>n/a</v>
          </cell>
          <cell r="Z224" t="str">
            <v>n/a</v>
          </cell>
          <cell r="AA224" t="str">
            <v>n/a</v>
          </cell>
          <cell r="AB224" t="str">
            <v>n/a</v>
          </cell>
          <cell r="AC224" t="str">
            <v>n/a</v>
          </cell>
          <cell r="AD224" t="str">
            <v>n/a</v>
          </cell>
          <cell r="AE224" t="str">
            <v>n/a</v>
          </cell>
          <cell r="AF224" t="str">
            <v>n/a</v>
          </cell>
          <cell r="AG224" t="str">
            <v>n/a</v>
          </cell>
          <cell r="AH224" t="str">
            <v>n/a</v>
          </cell>
          <cell r="AI224" t="str">
            <v>n/a</v>
          </cell>
          <cell r="AJ224" t="str">
            <v>n/a</v>
          </cell>
          <cell r="AK224" t="str">
            <v>n/a</v>
          </cell>
          <cell r="AL224" t="str">
            <v>n/a</v>
          </cell>
          <cell r="AM224" t="str">
            <v>n/a</v>
          </cell>
          <cell r="AN224" t="str">
            <v>n/a</v>
          </cell>
          <cell r="AO224" t="str">
            <v>n/a</v>
          </cell>
          <cell r="AP224" t="str">
            <v>n/a</v>
          </cell>
          <cell r="AQ224" t="str">
            <v>n/a</v>
          </cell>
          <cell r="AR224">
            <v>363130.23599999998</v>
          </cell>
        </row>
        <row r="225">
          <cell r="G225" t="str">
            <v>FGD Pond 1 Closure</v>
          </cell>
          <cell r="H225" t="str">
            <v>SNAU/2012/C/150</v>
          </cell>
          <cell r="I225" t="str">
            <v>NAUP01</v>
          </cell>
          <cell r="J225">
            <v>284937</v>
          </cell>
          <cell r="K225">
            <v>43537</v>
          </cell>
          <cell r="L225">
            <v>2015</v>
          </cell>
          <cell r="M225">
            <v>2015</v>
          </cell>
          <cell r="N225">
            <v>2020</v>
          </cell>
          <cell r="O225" t="str">
            <v>Y</v>
          </cell>
          <cell r="P225" t="str">
            <v>CCR</v>
          </cell>
          <cell r="Q225" t="str">
            <v>Existing ARO</v>
          </cell>
          <cell r="R225">
            <v>2019</v>
          </cell>
          <cell r="S225">
            <v>0</v>
          </cell>
          <cell r="T225">
            <v>0</v>
          </cell>
          <cell r="U225">
            <v>0</v>
          </cell>
          <cell r="V225" t="str">
            <v>n/a</v>
          </cell>
          <cell r="W225" t="str">
            <v>n/a</v>
          </cell>
          <cell r="X225" t="str">
            <v>n/a</v>
          </cell>
          <cell r="Y225" t="str">
            <v>n/a</v>
          </cell>
          <cell r="Z225" t="str">
            <v>n/a</v>
          </cell>
          <cell r="AA225" t="str">
            <v>n/a</v>
          </cell>
          <cell r="AB225" t="str">
            <v>n/a</v>
          </cell>
          <cell r="AC225" t="str">
            <v>n/a</v>
          </cell>
          <cell r="AD225" t="str">
            <v>n/a</v>
          </cell>
          <cell r="AE225" t="str">
            <v>n/a</v>
          </cell>
          <cell r="AF225" t="str">
            <v>n/a</v>
          </cell>
          <cell r="AG225" t="str">
            <v>n/a</v>
          </cell>
          <cell r="AH225" t="str">
            <v>n/a</v>
          </cell>
          <cell r="AI225" t="str">
            <v>n/a</v>
          </cell>
          <cell r="AJ225" t="str">
            <v>n/a</v>
          </cell>
          <cell r="AK225" t="str">
            <v>n/a</v>
          </cell>
          <cell r="AL225" t="str">
            <v>n/a</v>
          </cell>
          <cell r="AM225" t="str">
            <v>n/a</v>
          </cell>
          <cell r="AN225" t="str">
            <v>n/a</v>
          </cell>
          <cell r="AO225" t="str">
            <v>n/a</v>
          </cell>
          <cell r="AP225" t="str">
            <v>n/a</v>
          </cell>
          <cell r="AQ225" t="str">
            <v>n/a</v>
          </cell>
          <cell r="AR225">
            <v>0</v>
          </cell>
        </row>
        <row r="226">
          <cell r="G226" t="str">
            <v>FGD Pond 1 Post-Closure</v>
          </cell>
          <cell r="H226"/>
          <cell r="I226" t="str">
            <v>NAUP01</v>
          </cell>
          <cell r="J226">
            <v>284937</v>
          </cell>
          <cell r="K226">
            <v>43999</v>
          </cell>
          <cell r="L226" t="str">
            <v>n/a</v>
          </cell>
          <cell r="M226">
            <v>2020</v>
          </cell>
          <cell r="N226">
            <v>2049</v>
          </cell>
          <cell r="O226" t="str">
            <v>Y</v>
          </cell>
          <cell r="P226" t="str">
            <v>CCR</v>
          </cell>
          <cell r="Q226"/>
          <cell r="R226">
            <v>2020</v>
          </cell>
          <cell r="S226">
            <v>1523137.0000000005</v>
          </cell>
          <cell r="T226">
            <v>0</v>
          </cell>
          <cell r="U226">
            <v>0</v>
          </cell>
          <cell r="V226" t="str">
            <v>n/a</v>
          </cell>
          <cell r="W226" t="str">
            <v>n/a</v>
          </cell>
          <cell r="X226" t="str">
            <v>n/a</v>
          </cell>
          <cell r="Y226" t="str">
            <v>n/a</v>
          </cell>
          <cell r="Z226" t="str">
            <v>n/a</v>
          </cell>
          <cell r="AA226" t="str">
            <v>n/a</v>
          </cell>
          <cell r="AB226" t="str">
            <v>n/a</v>
          </cell>
          <cell r="AC226" t="str">
            <v>n/a</v>
          </cell>
          <cell r="AD226" t="str">
            <v>n/a</v>
          </cell>
          <cell r="AE226" t="str">
            <v>n/a</v>
          </cell>
          <cell r="AF226" t="str">
            <v>n/a</v>
          </cell>
          <cell r="AG226" t="str">
            <v>n/a</v>
          </cell>
          <cell r="AH226" t="str">
            <v>n/a</v>
          </cell>
          <cell r="AI226" t="str">
            <v>n/a</v>
          </cell>
          <cell r="AJ226" t="str">
            <v>n/a</v>
          </cell>
          <cell r="AK226" t="str">
            <v>n/a</v>
          </cell>
          <cell r="AL226" t="str">
            <v>n/a</v>
          </cell>
          <cell r="AM226" t="str">
            <v>n/a</v>
          </cell>
          <cell r="AN226" t="str">
            <v>n/a</v>
          </cell>
          <cell r="AO226" t="str">
            <v>n/a</v>
          </cell>
          <cell r="AP226" t="str">
            <v>n/a</v>
          </cell>
          <cell r="AQ226" t="str">
            <v>n/a</v>
          </cell>
          <cell r="AR226">
            <v>1523137.0000000005</v>
          </cell>
        </row>
        <row r="227">
          <cell r="G227" t="str">
            <v>Wetlands</v>
          </cell>
          <cell r="H227"/>
          <cell r="I227" t="str">
            <v>LSPP01</v>
          </cell>
          <cell r="J227"/>
          <cell r="K227"/>
          <cell r="L227"/>
          <cell r="M227"/>
          <cell r="N227"/>
          <cell r="O227" t="str">
            <v>N</v>
          </cell>
          <cell r="P227" t="str">
            <v>Other</v>
          </cell>
          <cell r="Q227" t="str">
            <v>NA</v>
          </cell>
          <cell r="R227"/>
          <cell r="S227">
            <v>0</v>
          </cell>
          <cell r="T227">
            <v>0</v>
          </cell>
          <cell r="U227">
            <v>0</v>
          </cell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>
            <v>0</v>
          </cell>
        </row>
        <row r="228">
          <cell r="G228" t="str">
            <v>FGD Pond 2 Closure</v>
          </cell>
          <cell r="H228" t="str">
            <v>SNAU/2016/C/250</v>
          </cell>
          <cell r="I228" t="str">
            <v>NAUP02</v>
          </cell>
          <cell r="J228">
            <v>284938</v>
          </cell>
          <cell r="K228">
            <v>43537</v>
          </cell>
          <cell r="L228">
            <v>2015</v>
          </cell>
          <cell r="M228">
            <v>2015</v>
          </cell>
          <cell r="N228">
            <v>2020</v>
          </cell>
          <cell r="O228" t="str">
            <v>Y</v>
          </cell>
          <cell r="P228" t="str">
            <v>CCR</v>
          </cell>
          <cell r="Q228" t="str">
            <v>Existing ARO</v>
          </cell>
          <cell r="R228">
            <v>2019</v>
          </cell>
          <cell r="S228">
            <v>0</v>
          </cell>
          <cell r="T228">
            <v>0</v>
          </cell>
          <cell r="U228">
            <v>0</v>
          </cell>
          <cell r="V228" t="str">
            <v>n/a</v>
          </cell>
          <cell r="W228" t="str">
            <v>n/a</v>
          </cell>
          <cell r="X228" t="str">
            <v>n/a</v>
          </cell>
          <cell r="Y228" t="str">
            <v>n/a</v>
          </cell>
          <cell r="Z228" t="str">
            <v>n/a</v>
          </cell>
          <cell r="AA228" t="str">
            <v>n/a</v>
          </cell>
          <cell r="AB228" t="str">
            <v>n/a</v>
          </cell>
          <cell r="AC228" t="str">
            <v>n/a</v>
          </cell>
          <cell r="AD228" t="str">
            <v>n/a</v>
          </cell>
          <cell r="AE228" t="str">
            <v>n/a</v>
          </cell>
          <cell r="AF228" t="str">
            <v>n/a</v>
          </cell>
          <cell r="AG228" t="str">
            <v>n/a</v>
          </cell>
          <cell r="AH228" t="str">
            <v>n/a</v>
          </cell>
          <cell r="AI228" t="str">
            <v>n/a</v>
          </cell>
          <cell r="AJ228" t="str">
            <v>n/a</v>
          </cell>
          <cell r="AK228" t="str">
            <v>n/a</v>
          </cell>
          <cell r="AL228" t="str">
            <v>n/a</v>
          </cell>
          <cell r="AM228" t="str">
            <v>n/a</v>
          </cell>
          <cell r="AN228" t="str">
            <v>n/a</v>
          </cell>
          <cell r="AO228" t="str">
            <v>n/a</v>
          </cell>
          <cell r="AP228" t="str">
            <v>n/a</v>
          </cell>
          <cell r="AQ228" t="str">
            <v>n/a</v>
          </cell>
          <cell r="AR228">
            <v>0</v>
          </cell>
        </row>
        <row r="229">
          <cell r="G229" t="str">
            <v>FGD Pond 2 Post-Closure</v>
          </cell>
          <cell r="H229"/>
          <cell r="I229" t="str">
            <v>NAUP02</v>
          </cell>
          <cell r="J229">
            <v>284938</v>
          </cell>
          <cell r="K229">
            <v>43999</v>
          </cell>
          <cell r="L229" t="str">
            <v>n/a</v>
          </cell>
          <cell r="M229">
            <v>2020</v>
          </cell>
          <cell r="N229">
            <v>2049</v>
          </cell>
          <cell r="O229" t="str">
            <v>Y</v>
          </cell>
          <cell r="P229" t="str">
            <v>CCR</v>
          </cell>
          <cell r="Q229"/>
          <cell r="R229">
            <v>2020</v>
          </cell>
          <cell r="S229">
            <v>1249902.5000000002</v>
          </cell>
          <cell r="T229">
            <v>0</v>
          </cell>
          <cell r="U229">
            <v>0</v>
          </cell>
          <cell r="V229" t="str">
            <v>n/a</v>
          </cell>
          <cell r="W229" t="str">
            <v>n/a</v>
          </cell>
          <cell r="X229" t="str">
            <v>n/a</v>
          </cell>
          <cell r="Y229" t="str">
            <v>n/a</v>
          </cell>
          <cell r="Z229" t="str">
            <v>n/a</v>
          </cell>
          <cell r="AA229" t="str">
            <v>n/a</v>
          </cell>
          <cell r="AB229" t="str">
            <v>n/a</v>
          </cell>
          <cell r="AC229" t="str">
            <v>n/a</v>
          </cell>
          <cell r="AD229" t="str">
            <v>n/a</v>
          </cell>
          <cell r="AE229" t="str">
            <v>n/a</v>
          </cell>
          <cell r="AF229" t="str">
            <v>n/a</v>
          </cell>
          <cell r="AG229" t="str">
            <v>n/a</v>
          </cell>
          <cell r="AH229" t="str">
            <v>n/a</v>
          </cell>
          <cell r="AI229" t="str">
            <v>n/a</v>
          </cell>
          <cell r="AJ229" t="str">
            <v>n/a</v>
          </cell>
          <cell r="AK229" t="str">
            <v>n/a</v>
          </cell>
          <cell r="AL229" t="str">
            <v>n/a</v>
          </cell>
          <cell r="AM229" t="str">
            <v>n/a</v>
          </cell>
          <cell r="AN229" t="str">
            <v>n/a</v>
          </cell>
          <cell r="AO229" t="str">
            <v>n/a</v>
          </cell>
          <cell r="AP229" t="str">
            <v>n/a</v>
          </cell>
          <cell r="AQ229" t="str">
            <v>n/a</v>
          </cell>
          <cell r="AR229">
            <v>1249902.5000000002</v>
          </cell>
        </row>
        <row r="230">
          <cell r="G230" t="str">
            <v>North Ash Pond Interim Cover</v>
          </cell>
          <cell r="H230" t="str">
            <v>SNAU/2017/C/400; 10013741</v>
          </cell>
          <cell r="I230" t="str">
            <v>NAUP03</v>
          </cell>
          <cell r="J230">
            <v>284936</v>
          </cell>
          <cell r="K230">
            <v>44182</v>
          </cell>
          <cell r="L230">
            <v>2021</v>
          </cell>
          <cell r="M230">
            <v>2021</v>
          </cell>
          <cell r="N230">
            <v>2025</v>
          </cell>
          <cell r="O230" t="str">
            <v>Y</v>
          </cell>
          <cell r="P230" t="str">
            <v>CCR</v>
          </cell>
          <cell r="Q230" t="str">
            <v>Existing ARO</v>
          </cell>
          <cell r="R230">
            <v>2020</v>
          </cell>
          <cell r="S230">
            <v>8363216.5399999991</v>
          </cell>
          <cell r="T230">
            <v>2842681.4600000009</v>
          </cell>
          <cell r="U230">
            <v>0</v>
          </cell>
          <cell r="V230" t="str">
            <v>n/a</v>
          </cell>
          <cell r="W230" t="str">
            <v>n/a</v>
          </cell>
          <cell r="X230" t="str">
            <v>n/a</v>
          </cell>
          <cell r="Y230" t="str">
            <v>n/a</v>
          </cell>
          <cell r="Z230" t="str">
            <v>n/a</v>
          </cell>
          <cell r="AA230" t="str">
            <v>n/a</v>
          </cell>
          <cell r="AB230" t="str">
            <v>n/a</v>
          </cell>
          <cell r="AC230" t="str">
            <v>n/a</v>
          </cell>
          <cell r="AD230" t="str">
            <v>n/a</v>
          </cell>
          <cell r="AE230" t="str">
            <v>n/a</v>
          </cell>
          <cell r="AF230" t="str">
            <v>n/a</v>
          </cell>
          <cell r="AG230" t="str">
            <v>n/a</v>
          </cell>
          <cell r="AH230" t="str">
            <v>n/a</v>
          </cell>
          <cell r="AI230" t="str">
            <v>n/a</v>
          </cell>
          <cell r="AJ230" t="str">
            <v>n/a</v>
          </cell>
          <cell r="AK230" t="str">
            <v>n/a</v>
          </cell>
          <cell r="AL230" t="str">
            <v>n/a</v>
          </cell>
          <cell r="AM230" t="str">
            <v>n/a</v>
          </cell>
          <cell r="AN230" t="str">
            <v>n/a</v>
          </cell>
          <cell r="AO230" t="str">
            <v>n/a</v>
          </cell>
          <cell r="AP230" t="str">
            <v>n/a</v>
          </cell>
          <cell r="AQ230" t="str">
            <v>n/a</v>
          </cell>
          <cell r="AR230">
            <v>11205898</v>
          </cell>
        </row>
        <row r="231">
          <cell r="G231" t="str">
            <v>Pond Closure - North Clearwater Pond</v>
          </cell>
          <cell r="H231"/>
          <cell r="I231" t="str">
            <v>NAUP03</v>
          </cell>
          <cell r="J231">
            <v>284934</v>
          </cell>
          <cell r="K231">
            <v>42086</v>
          </cell>
          <cell r="L231"/>
          <cell r="M231"/>
          <cell r="N231"/>
          <cell r="O231" t="str">
            <v>Complete</v>
          </cell>
          <cell r="P231" t="str">
            <v>CCR</v>
          </cell>
          <cell r="Q231" t="str">
            <v>Existing ARO</v>
          </cell>
          <cell r="R231">
            <v>2015</v>
          </cell>
          <cell r="S231">
            <v>0</v>
          </cell>
          <cell r="T231">
            <v>0</v>
          </cell>
          <cell r="U231">
            <v>0</v>
          </cell>
          <cell r="V231" t="str">
            <v>n/a</v>
          </cell>
          <cell r="W231" t="str">
            <v>n/a</v>
          </cell>
          <cell r="X231" t="str">
            <v>n/a</v>
          </cell>
          <cell r="Y231" t="str">
            <v>n/a</v>
          </cell>
          <cell r="Z231" t="str">
            <v>n/a</v>
          </cell>
          <cell r="AA231" t="str">
            <v>n/a</v>
          </cell>
          <cell r="AB231" t="str">
            <v>n/a</v>
          </cell>
          <cell r="AC231" t="str">
            <v>n/a</v>
          </cell>
          <cell r="AD231" t="str">
            <v>n/a</v>
          </cell>
          <cell r="AE231" t="str">
            <v>n/a</v>
          </cell>
          <cell r="AF231" t="str">
            <v>n/a</v>
          </cell>
          <cell r="AG231" t="str">
            <v>n/a</v>
          </cell>
          <cell r="AH231" t="str">
            <v>n/a</v>
          </cell>
          <cell r="AI231" t="str">
            <v>n/a</v>
          </cell>
          <cell r="AJ231" t="str">
            <v>n/a</v>
          </cell>
          <cell r="AK231" t="str">
            <v>n/a</v>
          </cell>
          <cell r="AL231" t="str">
            <v>n/a</v>
          </cell>
          <cell r="AM231" t="str">
            <v>n/a</v>
          </cell>
          <cell r="AN231" t="str">
            <v>n/a</v>
          </cell>
          <cell r="AO231" t="str">
            <v>n/a</v>
          </cell>
          <cell r="AP231" t="str">
            <v>n/a</v>
          </cell>
          <cell r="AQ231" t="str">
            <v>n/a</v>
          </cell>
          <cell r="AR231">
            <v>0</v>
          </cell>
        </row>
        <row r="232">
          <cell r="G232" t="str">
            <v>Post-Closure for North Ash Pond</v>
          </cell>
          <cell r="H232" t="str">
            <v>10014346</v>
          </cell>
          <cell r="I232" t="str">
            <v>NAUP03</v>
          </cell>
          <cell r="J232"/>
          <cell r="K232">
            <v>44102</v>
          </cell>
          <cell r="L232" t="str">
            <v>n/a</v>
          </cell>
          <cell r="M232">
            <v>2025</v>
          </cell>
          <cell r="N232">
            <v>2054</v>
          </cell>
          <cell r="O232" t="str">
            <v>Y</v>
          </cell>
          <cell r="P232" t="str">
            <v>CCR</v>
          </cell>
          <cell r="Q232" t="str">
            <v>Existing ARO</v>
          </cell>
          <cell r="R232">
            <v>2020</v>
          </cell>
          <cell r="S232">
            <v>1284017.175</v>
          </cell>
          <cell r="T232">
            <v>0</v>
          </cell>
          <cell r="U232">
            <v>0</v>
          </cell>
          <cell r="V232" t="str">
            <v>n/a</v>
          </cell>
          <cell r="W232" t="str">
            <v>n/a</v>
          </cell>
          <cell r="X232" t="str">
            <v>n/a</v>
          </cell>
          <cell r="Y232" t="str">
            <v>n/a</v>
          </cell>
          <cell r="Z232" t="str">
            <v>n/a</v>
          </cell>
          <cell r="AA232" t="str">
            <v>n/a</v>
          </cell>
          <cell r="AB232" t="str">
            <v>n/a</v>
          </cell>
          <cell r="AC232" t="str">
            <v>n/a</v>
          </cell>
          <cell r="AD232" t="str">
            <v>n/a</v>
          </cell>
          <cell r="AE232" t="str">
            <v>n/a</v>
          </cell>
          <cell r="AF232" t="str">
            <v>n/a</v>
          </cell>
          <cell r="AG232" t="str">
            <v>n/a</v>
          </cell>
          <cell r="AH232" t="str">
            <v>n/a</v>
          </cell>
          <cell r="AI232" t="str">
            <v>n/a</v>
          </cell>
          <cell r="AJ232" t="str">
            <v>n/a</v>
          </cell>
          <cell r="AK232" t="str">
            <v>n/a</v>
          </cell>
          <cell r="AL232" t="str">
            <v>n/a</v>
          </cell>
          <cell r="AM232" t="str">
            <v>n/a</v>
          </cell>
          <cell r="AN232" t="str">
            <v>n/a</v>
          </cell>
          <cell r="AO232" t="str">
            <v>n/a</v>
          </cell>
          <cell r="AP232" t="str">
            <v>n/a</v>
          </cell>
          <cell r="AQ232" t="str">
            <v>n/a</v>
          </cell>
          <cell r="AR232">
            <v>1284017.175</v>
          </cell>
        </row>
        <row r="233">
          <cell r="G233" t="str">
            <v>Pond Closure - FGD Pond 1-2 Owner's Engineering</v>
          </cell>
          <cell r="H233" t="str">
            <v>SNAU/2012/C/150</v>
          </cell>
          <cell r="I233" t="str">
            <v>For NAUP01 &amp; NAUP02</v>
          </cell>
          <cell r="J233"/>
          <cell r="K233"/>
          <cell r="L233"/>
          <cell r="M233"/>
          <cell r="N233"/>
          <cell r="O233" t="str">
            <v>N</v>
          </cell>
          <cell r="P233" t="str">
            <v>CCR</v>
          </cell>
          <cell r="Q233" t="str">
            <v>Existing ARO</v>
          </cell>
          <cell r="R233"/>
          <cell r="S233">
            <v>0</v>
          </cell>
          <cell r="T233">
            <v>0</v>
          </cell>
          <cell r="U233">
            <v>0</v>
          </cell>
          <cell r="V233" t="str">
            <v>n/a</v>
          </cell>
          <cell r="W233" t="str">
            <v>n/a</v>
          </cell>
          <cell r="X233" t="str">
            <v>n/a</v>
          </cell>
          <cell r="Y233" t="str">
            <v>n/a</v>
          </cell>
          <cell r="Z233" t="str">
            <v>n/a</v>
          </cell>
          <cell r="AA233" t="str">
            <v>n/a</v>
          </cell>
          <cell r="AB233" t="str">
            <v>n/a</v>
          </cell>
          <cell r="AC233" t="str">
            <v>n/a</v>
          </cell>
          <cell r="AD233" t="str">
            <v>n/a</v>
          </cell>
          <cell r="AE233" t="str">
            <v>n/a</v>
          </cell>
          <cell r="AF233" t="str">
            <v>n/a</v>
          </cell>
          <cell r="AG233" t="str">
            <v>n/a</v>
          </cell>
          <cell r="AH233" t="str">
            <v>n/a</v>
          </cell>
          <cell r="AI233" t="str">
            <v>n/a</v>
          </cell>
          <cell r="AJ233" t="str">
            <v>n/a</v>
          </cell>
          <cell r="AK233" t="str">
            <v>n/a</v>
          </cell>
          <cell r="AL233" t="str">
            <v>n/a</v>
          </cell>
          <cell r="AM233" t="str">
            <v>n/a</v>
          </cell>
          <cell r="AN233" t="str">
            <v>n/a</v>
          </cell>
          <cell r="AO233" t="str">
            <v>n/a</v>
          </cell>
          <cell r="AP233" t="str">
            <v>n/a</v>
          </cell>
          <cell r="AQ233" t="str">
            <v>n/a</v>
          </cell>
          <cell r="AR233">
            <v>0</v>
          </cell>
        </row>
        <row r="234">
          <cell r="G234" t="str">
            <v>Ash Ponds Closure and Conversion - Development Study</v>
          </cell>
          <cell r="H234" t="str">
            <v>SNAU/2014/C/100</v>
          </cell>
          <cell r="I234" t="str">
            <v>For NAUP03 &amp; NAUP04</v>
          </cell>
          <cell r="J234"/>
          <cell r="K234"/>
          <cell r="L234"/>
          <cell r="M234"/>
          <cell r="N234"/>
          <cell r="O234" t="str">
            <v>N</v>
          </cell>
          <cell r="P234" t="str">
            <v>CCR</v>
          </cell>
          <cell r="Q234" t="str">
            <v>Existing ARO</v>
          </cell>
          <cell r="R234"/>
          <cell r="S234">
            <v>0</v>
          </cell>
          <cell r="T234">
            <v>0</v>
          </cell>
          <cell r="U234">
            <v>0</v>
          </cell>
          <cell r="V234" t="str">
            <v>n/a</v>
          </cell>
          <cell r="W234" t="str">
            <v>n/a</v>
          </cell>
          <cell r="X234" t="str">
            <v>n/a</v>
          </cell>
          <cell r="Y234" t="str">
            <v>n/a</v>
          </cell>
          <cell r="Z234" t="str">
            <v>n/a</v>
          </cell>
          <cell r="AA234" t="str">
            <v>n/a</v>
          </cell>
          <cell r="AB234" t="str">
            <v>n/a</v>
          </cell>
          <cell r="AC234" t="str">
            <v>n/a</v>
          </cell>
          <cell r="AD234" t="str">
            <v>n/a</v>
          </cell>
          <cell r="AE234" t="str">
            <v>n/a</v>
          </cell>
          <cell r="AF234" t="str">
            <v>n/a</v>
          </cell>
          <cell r="AG234" t="str">
            <v>n/a</v>
          </cell>
          <cell r="AH234" t="str">
            <v>n/a</v>
          </cell>
          <cell r="AI234" t="str">
            <v>n/a</v>
          </cell>
          <cell r="AJ234" t="str">
            <v>n/a</v>
          </cell>
          <cell r="AK234" t="str">
            <v>n/a</v>
          </cell>
          <cell r="AL234" t="str">
            <v>n/a</v>
          </cell>
          <cell r="AM234" t="str">
            <v>n/a</v>
          </cell>
          <cell r="AN234" t="str">
            <v>n/a</v>
          </cell>
          <cell r="AO234" t="str">
            <v>n/a</v>
          </cell>
          <cell r="AP234" t="str">
            <v>n/a</v>
          </cell>
          <cell r="AQ234" t="str">
            <v>n/a</v>
          </cell>
          <cell r="AR234">
            <v>0</v>
          </cell>
        </row>
        <row r="235">
          <cell r="G235" t="str">
            <v>Landfill Construction - North Ash Fan/South Ash Fan</v>
          </cell>
          <cell r="H235" t="str">
            <v>10013746</v>
          </cell>
          <cell r="I235" t="str">
            <v>NAUL01</v>
          </cell>
          <cell r="J235"/>
          <cell r="K235"/>
          <cell r="L235"/>
          <cell r="M235"/>
          <cell r="N235"/>
          <cell r="O235" t="str">
            <v>N</v>
          </cell>
          <cell r="P235" t="str">
            <v>CCR</v>
          </cell>
          <cell r="Q235" t="str">
            <v>New Construction</v>
          </cell>
          <cell r="R235"/>
          <cell r="S235">
            <v>0</v>
          </cell>
          <cell r="T235">
            <v>0</v>
          </cell>
          <cell r="U235">
            <v>0</v>
          </cell>
          <cell r="V235" t="str">
            <v>n/a</v>
          </cell>
          <cell r="W235" t="str">
            <v>n/a</v>
          </cell>
          <cell r="X235" t="str">
            <v>n/a</v>
          </cell>
          <cell r="Y235" t="str">
            <v>n/a</v>
          </cell>
          <cell r="Z235" t="str">
            <v>n/a</v>
          </cell>
          <cell r="AA235" t="str">
            <v>n/a</v>
          </cell>
          <cell r="AB235" t="str">
            <v>n/a</v>
          </cell>
          <cell r="AC235" t="str">
            <v>n/a</v>
          </cell>
          <cell r="AD235" t="str">
            <v>n/a</v>
          </cell>
          <cell r="AE235" t="str">
            <v>n/a</v>
          </cell>
          <cell r="AF235" t="str">
            <v>n/a</v>
          </cell>
          <cell r="AG235" t="str">
            <v>n/a</v>
          </cell>
          <cell r="AH235" t="str">
            <v>n/a</v>
          </cell>
          <cell r="AI235" t="str">
            <v>n/a</v>
          </cell>
          <cell r="AJ235" t="str">
            <v>n/a</v>
          </cell>
          <cell r="AK235" t="str">
            <v>n/a</v>
          </cell>
          <cell r="AL235" t="str">
            <v>n/a</v>
          </cell>
          <cell r="AM235" t="str">
            <v>n/a</v>
          </cell>
          <cell r="AN235" t="str">
            <v>n/a</v>
          </cell>
          <cell r="AO235" t="str">
            <v>n/a</v>
          </cell>
          <cell r="AP235" t="str">
            <v>n/a</v>
          </cell>
          <cell r="AQ235" t="str">
            <v>n/a</v>
          </cell>
          <cell r="AR235">
            <v>0</v>
          </cell>
        </row>
        <row r="236">
          <cell r="G236" t="str">
            <v>South Ash Pond Final Cover</v>
          </cell>
          <cell r="H236" t="str">
            <v>10022838</v>
          </cell>
          <cell r="I236" t="str">
            <v>NAUP04</v>
          </cell>
          <cell r="J236">
            <v>284935</v>
          </cell>
          <cell r="K236">
            <v>43999</v>
          </cell>
          <cell r="L236">
            <v>2025</v>
          </cell>
          <cell r="M236">
            <v>2025</v>
          </cell>
          <cell r="N236">
            <v>2028</v>
          </cell>
          <cell r="O236" t="str">
            <v>Y</v>
          </cell>
          <cell r="P236" t="str">
            <v>CCR</v>
          </cell>
          <cell r="Q236" t="str">
            <v>Existing ARO</v>
          </cell>
          <cell r="R236">
            <v>2020</v>
          </cell>
          <cell r="S236">
            <v>8125020.5329999998</v>
          </cell>
          <cell r="T236">
            <v>0</v>
          </cell>
          <cell r="U236">
            <v>0</v>
          </cell>
          <cell r="V236" t="str">
            <v>n/a</v>
          </cell>
          <cell r="W236" t="str">
            <v>n/a</v>
          </cell>
          <cell r="X236" t="str">
            <v>n/a</v>
          </cell>
          <cell r="Y236" t="str">
            <v>n/a</v>
          </cell>
          <cell r="Z236" t="str">
            <v>n/a</v>
          </cell>
          <cell r="AA236" t="str">
            <v>n/a</v>
          </cell>
          <cell r="AB236" t="str">
            <v>n/a</v>
          </cell>
          <cell r="AC236" t="str">
            <v>n/a</v>
          </cell>
          <cell r="AD236" t="str">
            <v>n/a</v>
          </cell>
          <cell r="AE236" t="str">
            <v>n/a</v>
          </cell>
          <cell r="AF236" t="str">
            <v>n/a</v>
          </cell>
          <cell r="AG236" t="str">
            <v>n/a</v>
          </cell>
          <cell r="AH236" t="str">
            <v>n/a</v>
          </cell>
          <cell r="AI236" t="str">
            <v>n/a</v>
          </cell>
          <cell r="AJ236" t="str">
            <v>n/a</v>
          </cell>
          <cell r="AK236" t="str">
            <v>n/a</v>
          </cell>
          <cell r="AL236" t="str">
            <v>n/a</v>
          </cell>
          <cell r="AM236" t="str">
            <v>n/a</v>
          </cell>
          <cell r="AN236" t="str">
            <v>n/a</v>
          </cell>
          <cell r="AO236" t="str">
            <v>n/a</v>
          </cell>
          <cell r="AP236" t="str">
            <v>n/a</v>
          </cell>
          <cell r="AQ236" t="str">
            <v>n/a</v>
          </cell>
          <cell r="AR236">
            <v>8125020.5329999998</v>
          </cell>
        </row>
        <row r="237">
          <cell r="G237" t="str">
            <v>Pond Closure - South Clearwater Pond</v>
          </cell>
          <cell r="H237"/>
          <cell r="I237" t="str">
            <v>NAUP04</v>
          </cell>
          <cell r="J237">
            <v>284933</v>
          </cell>
          <cell r="K237">
            <v>42086</v>
          </cell>
          <cell r="L237"/>
          <cell r="M237"/>
          <cell r="N237"/>
          <cell r="O237" t="str">
            <v>Complete</v>
          </cell>
          <cell r="P237" t="str">
            <v>CCR</v>
          </cell>
          <cell r="Q237" t="str">
            <v>Existing ARO</v>
          </cell>
          <cell r="R237">
            <v>2015</v>
          </cell>
          <cell r="S237">
            <v>0</v>
          </cell>
          <cell r="T237">
            <v>0</v>
          </cell>
          <cell r="U237">
            <v>0</v>
          </cell>
          <cell r="V237" t="str">
            <v>n/a</v>
          </cell>
          <cell r="W237" t="str">
            <v>n/a</v>
          </cell>
          <cell r="X237" t="str">
            <v>n/a</v>
          </cell>
          <cell r="Y237" t="str">
            <v>n/a</v>
          </cell>
          <cell r="Z237" t="str">
            <v>n/a</v>
          </cell>
          <cell r="AA237" t="str">
            <v>n/a</v>
          </cell>
          <cell r="AB237" t="str">
            <v>n/a</v>
          </cell>
          <cell r="AC237" t="str">
            <v>n/a</v>
          </cell>
          <cell r="AD237" t="str">
            <v>n/a</v>
          </cell>
          <cell r="AE237" t="str">
            <v>n/a</v>
          </cell>
          <cell r="AF237" t="str">
            <v>n/a</v>
          </cell>
          <cell r="AG237" t="str">
            <v>n/a</v>
          </cell>
          <cell r="AH237" t="str">
            <v>n/a</v>
          </cell>
          <cell r="AI237" t="str">
            <v>n/a</v>
          </cell>
          <cell r="AJ237" t="str">
            <v>n/a</v>
          </cell>
          <cell r="AK237" t="str">
            <v>n/a</v>
          </cell>
          <cell r="AL237" t="str">
            <v>n/a</v>
          </cell>
          <cell r="AM237" t="str">
            <v>n/a</v>
          </cell>
          <cell r="AN237" t="str">
            <v>n/a</v>
          </cell>
          <cell r="AO237" t="str">
            <v>n/a</v>
          </cell>
          <cell r="AP237" t="str">
            <v>n/a</v>
          </cell>
          <cell r="AQ237" t="str">
            <v>n/a</v>
          </cell>
          <cell r="AR237">
            <v>0</v>
          </cell>
        </row>
        <row r="238">
          <cell r="G238" t="str">
            <v>Post-Closure for South Ash Pond</v>
          </cell>
          <cell r="H238" t="str">
            <v>10023016</v>
          </cell>
          <cell r="I238" t="str">
            <v>NAUP04</v>
          </cell>
          <cell r="J238"/>
          <cell r="K238">
            <v>43999</v>
          </cell>
          <cell r="L238" t="str">
            <v>n/a</v>
          </cell>
          <cell r="M238">
            <v>2029</v>
          </cell>
          <cell r="N238">
            <v>2058</v>
          </cell>
          <cell r="O238" t="str">
            <v>Y</v>
          </cell>
          <cell r="P238" t="str">
            <v>CCR</v>
          </cell>
          <cell r="Q238" t="str">
            <v>Existing ARO</v>
          </cell>
          <cell r="R238">
            <v>2020</v>
          </cell>
          <cell r="S238">
            <v>1606640</v>
          </cell>
          <cell r="T238">
            <v>0</v>
          </cell>
          <cell r="U238">
            <v>0</v>
          </cell>
          <cell r="V238" t="str">
            <v>n/a</v>
          </cell>
          <cell r="W238" t="str">
            <v>n/a</v>
          </cell>
          <cell r="X238" t="str">
            <v>n/a</v>
          </cell>
          <cell r="Y238" t="str">
            <v>n/a</v>
          </cell>
          <cell r="Z238" t="str">
            <v>n/a</v>
          </cell>
          <cell r="AA238" t="str">
            <v>n/a</v>
          </cell>
          <cell r="AB238" t="str">
            <v>n/a</v>
          </cell>
          <cell r="AC238" t="str">
            <v>n/a</v>
          </cell>
          <cell r="AD238" t="str">
            <v>n/a</v>
          </cell>
          <cell r="AE238" t="str">
            <v>n/a</v>
          </cell>
          <cell r="AF238" t="str">
            <v>n/a</v>
          </cell>
          <cell r="AG238" t="str">
            <v>n/a</v>
          </cell>
          <cell r="AH238" t="str">
            <v>n/a</v>
          </cell>
          <cell r="AI238" t="str">
            <v>n/a</v>
          </cell>
          <cell r="AJ238" t="str">
            <v>n/a</v>
          </cell>
          <cell r="AK238" t="str">
            <v>n/a</v>
          </cell>
          <cell r="AL238" t="str">
            <v>n/a</v>
          </cell>
          <cell r="AM238" t="str">
            <v>n/a</v>
          </cell>
          <cell r="AN238" t="str">
            <v>n/a</v>
          </cell>
          <cell r="AO238" t="str">
            <v>n/a</v>
          </cell>
          <cell r="AP238" t="str">
            <v>n/a</v>
          </cell>
          <cell r="AQ238" t="str">
            <v>n/a</v>
          </cell>
          <cell r="AR238">
            <v>1606640</v>
          </cell>
        </row>
        <row r="239">
          <cell r="G239" t="str">
            <v>Pond Closure - FGD Pond #4, 5-7yr Cell</v>
          </cell>
          <cell r="H239" t="str">
            <v>10022839</v>
          </cell>
          <cell r="I239" t="str">
            <v>NAUP05</v>
          </cell>
          <cell r="J239">
            <v>284938</v>
          </cell>
          <cell r="K239">
            <v>43999</v>
          </cell>
          <cell r="L239">
            <v>2025</v>
          </cell>
          <cell r="M239">
            <v>2025</v>
          </cell>
          <cell r="N239">
            <v>2028</v>
          </cell>
          <cell r="O239" t="str">
            <v>Y</v>
          </cell>
          <cell r="P239" t="str">
            <v>CCR</v>
          </cell>
          <cell r="Q239" t="str">
            <v>Existing ARO</v>
          </cell>
          <cell r="R239">
            <v>2020</v>
          </cell>
          <cell r="S239">
            <v>6419971.7190000005</v>
          </cell>
          <cell r="T239">
            <v>0</v>
          </cell>
          <cell r="U239">
            <v>0</v>
          </cell>
          <cell r="V239" t="str">
            <v>n/a</v>
          </cell>
          <cell r="W239" t="str">
            <v>n/a</v>
          </cell>
          <cell r="X239" t="str">
            <v>n/a</v>
          </cell>
          <cell r="Y239" t="str">
            <v>n/a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  <cell r="AD239" t="str">
            <v>n/a</v>
          </cell>
          <cell r="AE239" t="str">
            <v>n/a</v>
          </cell>
          <cell r="AF239" t="str">
            <v>n/a</v>
          </cell>
          <cell r="AG239" t="str">
            <v>n/a</v>
          </cell>
          <cell r="AH239" t="str">
            <v>n/a</v>
          </cell>
          <cell r="AI239" t="str">
            <v>n/a</v>
          </cell>
          <cell r="AJ239" t="str">
            <v>n/a</v>
          </cell>
          <cell r="AK239" t="str">
            <v>n/a</v>
          </cell>
          <cell r="AL239" t="str">
            <v>n/a</v>
          </cell>
          <cell r="AM239" t="str">
            <v>n/a</v>
          </cell>
          <cell r="AN239" t="str">
            <v>n/a</v>
          </cell>
          <cell r="AO239" t="str">
            <v>n/a</v>
          </cell>
          <cell r="AP239" t="str">
            <v>n/a</v>
          </cell>
          <cell r="AQ239" t="str">
            <v>n/a</v>
          </cell>
          <cell r="AR239">
            <v>6419971.7190000005</v>
          </cell>
        </row>
        <row r="240">
          <cell r="G240" t="str">
            <v>Pond Closure - North Ash Pond via U3 gas conversion</v>
          </cell>
          <cell r="H240" t="str">
            <v>10013741</v>
          </cell>
          <cell r="I240" t="str">
            <v>NAUP03</v>
          </cell>
          <cell r="J240"/>
          <cell r="K240"/>
          <cell r="L240"/>
          <cell r="M240"/>
          <cell r="N240"/>
          <cell r="O240" t="str">
            <v>N</v>
          </cell>
          <cell r="P240" t="str">
            <v>CCR</v>
          </cell>
          <cell r="Q240" t="str">
            <v>Existing ARO</v>
          </cell>
          <cell r="R240"/>
          <cell r="S240">
            <v>0</v>
          </cell>
          <cell r="T240">
            <v>0</v>
          </cell>
          <cell r="U240">
            <v>0</v>
          </cell>
          <cell r="V240" t="str">
            <v>n/a</v>
          </cell>
          <cell r="W240" t="str">
            <v>n/a</v>
          </cell>
          <cell r="X240" t="str">
            <v>n/a</v>
          </cell>
          <cell r="Y240" t="str">
            <v>n/a</v>
          </cell>
          <cell r="Z240" t="str">
            <v>n/a</v>
          </cell>
          <cell r="AA240" t="str">
            <v>n/a</v>
          </cell>
          <cell r="AB240" t="str">
            <v>n/a</v>
          </cell>
          <cell r="AC240" t="str">
            <v>n/a</v>
          </cell>
          <cell r="AD240" t="str">
            <v>n/a</v>
          </cell>
          <cell r="AE240" t="str">
            <v>n/a</v>
          </cell>
          <cell r="AF240" t="str">
            <v>n/a</v>
          </cell>
          <cell r="AG240" t="str">
            <v>n/a</v>
          </cell>
          <cell r="AH240" t="str">
            <v>n/a</v>
          </cell>
          <cell r="AI240" t="str">
            <v>n/a</v>
          </cell>
          <cell r="AJ240" t="str">
            <v>n/a</v>
          </cell>
          <cell r="AK240" t="str">
            <v>n/a</v>
          </cell>
          <cell r="AL240" t="str">
            <v>n/a</v>
          </cell>
          <cell r="AM240" t="str">
            <v>n/a</v>
          </cell>
          <cell r="AN240" t="str">
            <v>n/a</v>
          </cell>
          <cell r="AO240" t="str">
            <v>n/a</v>
          </cell>
          <cell r="AP240" t="str">
            <v>n/a</v>
          </cell>
          <cell r="AQ240" t="str">
            <v>n/a</v>
          </cell>
          <cell r="AR240">
            <v>0</v>
          </cell>
        </row>
        <row r="241">
          <cell r="G241" t="str">
            <v>Post-Closure for FGD Pond 4</v>
          </cell>
          <cell r="H241" t="str">
            <v>10013745</v>
          </cell>
          <cell r="I241" t="str">
            <v>NAUP05</v>
          </cell>
          <cell r="J241">
            <v>284938</v>
          </cell>
          <cell r="K241">
            <v>43999</v>
          </cell>
          <cell r="L241" t="str">
            <v>n/a</v>
          </cell>
          <cell r="M241">
            <v>2029</v>
          </cell>
          <cell r="N241">
            <v>2058</v>
          </cell>
          <cell r="O241" t="str">
            <v>Y</v>
          </cell>
          <cell r="P241" t="str">
            <v>CCR</v>
          </cell>
          <cell r="Q241" t="str">
            <v>Existing ARO</v>
          </cell>
          <cell r="R241">
            <v>2020</v>
          </cell>
          <cell r="S241">
            <v>1789328.7090000003</v>
          </cell>
          <cell r="T241">
            <v>0</v>
          </cell>
          <cell r="U241">
            <v>0</v>
          </cell>
          <cell r="V241" t="str">
            <v>n/a</v>
          </cell>
          <cell r="W241" t="str">
            <v>n/a</v>
          </cell>
          <cell r="X241" t="str">
            <v>n/a</v>
          </cell>
          <cell r="Y241" t="str">
            <v>n/a</v>
          </cell>
          <cell r="Z241" t="str">
            <v>n/a</v>
          </cell>
          <cell r="AA241" t="str">
            <v>n/a</v>
          </cell>
          <cell r="AB241" t="str">
            <v>n/a</v>
          </cell>
          <cell r="AC241" t="str">
            <v>n/a</v>
          </cell>
          <cell r="AD241" t="str">
            <v>n/a</v>
          </cell>
          <cell r="AE241" t="str">
            <v>n/a</v>
          </cell>
          <cell r="AF241" t="str">
            <v>n/a</v>
          </cell>
          <cell r="AG241" t="str">
            <v>n/a</v>
          </cell>
          <cell r="AH241" t="str">
            <v>n/a</v>
          </cell>
          <cell r="AI241" t="str">
            <v>n/a</v>
          </cell>
          <cell r="AJ241" t="str">
            <v>n/a</v>
          </cell>
          <cell r="AK241" t="str">
            <v>n/a</v>
          </cell>
          <cell r="AL241" t="str">
            <v>n/a</v>
          </cell>
          <cell r="AM241" t="str">
            <v>n/a</v>
          </cell>
          <cell r="AN241" t="str">
            <v>n/a</v>
          </cell>
          <cell r="AO241" t="str">
            <v>n/a</v>
          </cell>
          <cell r="AP241" t="str">
            <v>n/a</v>
          </cell>
          <cell r="AQ241" t="str">
            <v>n/a</v>
          </cell>
          <cell r="AR241">
            <v>1789328.7090000003</v>
          </cell>
        </row>
        <row r="242">
          <cell r="G242" t="str">
            <v>FGD Pond #5 Closure</v>
          </cell>
          <cell r="H242" t="str">
            <v>10023013</v>
          </cell>
          <cell r="I242" t="str">
            <v>NAUP06</v>
          </cell>
          <cell r="J242">
            <v>284938</v>
          </cell>
          <cell r="K242">
            <v>43999</v>
          </cell>
          <cell r="L242">
            <v>2025</v>
          </cell>
          <cell r="M242">
            <v>2025</v>
          </cell>
          <cell r="N242">
            <v>2028</v>
          </cell>
          <cell r="O242" t="str">
            <v>Y</v>
          </cell>
          <cell r="P242" t="str">
            <v>CCR</v>
          </cell>
          <cell r="Q242"/>
          <cell r="R242">
            <v>2020</v>
          </cell>
          <cell r="S242">
            <v>6667401.6779999994</v>
          </cell>
          <cell r="T242">
            <v>0</v>
          </cell>
          <cell r="U242">
            <v>0</v>
          </cell>
          <cell r="V242" t="str">
            <v>n/a</v>
          </cell>
          <cell r="W242" t="str">
            <v>n/a</v>
          </cell>
          <cell r="X242" t="str">
            <v>n/a</v>
          </cell>
          <cell r="Y242" t="str">
            <v>n/a</v>
          </cell>
          <cell r="Z242" t="str">
            <v>n/a</v>
          </cell>
          <cell r="AA242" t="str">
            <v>n/a</v>
          </cell>
          <cell r="AB242" t="str">
            <v>n/a</v>
          </cell>
          <cell r="AC242" t="str">
            <v>n/a</v>
          </cell>
          <cell r="AD242" t="str">
            <v>n/a</v>
          </cell>
          <cell r="AE242" t="str">
            <v>n/a</v>
          </cell>
          <cell r="AF242" t="str">
            <v>n/a</v>
          </cell>
          <cell r="AG242" t="str">
            <v>n/a</v>
          </cell>
          <cell r="AH242" t="str">
            <v>n/a</v>
          </cell>
          <cell r="AI242" t="str">
            <v>n/a</v>
          </cell>
          <cell r="AJ242" t="str">
            <v>n/a</v>
          </cell>
          <cell r="AK242" t="str">
            <v>n/a</v>
          </cell>
          <cell r="AL242" t="str">
            <v>n/a</v>
          </cell>
          <cell r="AM242" t="str">
            <v>n/a</v>
          </cell>
          <cell r="AN242" t="str">
            <v>n/a</v>
          </cell>
          <cell r="AO242" t="str">
            <v>n/a</v>
          </cell>
          <cell r="AP242" t="str">
            <v>n/a</v>
          </cell>
          <cell r="AQ242" t="str">
            <v>n/a</v>
          </cell>
          <cell r="AR242">
            <v>6667401.6779999994</v>
          </cell>
        </row>
        <row r="243">
          <cell r="G243" t="str">
            <v>FGD Pond #5 Post-Closure</v>
          </cell>
          <cell r="H243" t="str">
            <v>10014347</v>
          </cell>
          <cell r="I243" t="str">
            <v>NAUP06</v>
          </cell>
          <cell r="J243">
            <v>284938</v>
          </cell>
          <cell r="K243">
            <v>43999</v>
          </cell>
          <cell r="L243" t="str">
            <v>n/a</v>
          </cell>
          <cell r="M243">
            <v>2029</v>
          </cell>
          <cell r="N243">
            <v>2058</v>
          </cell>
          <cell r="O243" t="str">
            <v>Y</v>
          </cell>
          <cell r="P243" t="str">
            <v>CCR</v>
          </cell>
          <cell r="Q243"/>
          <cell r="R243">
            <v>2020</v>
          </cell>
          <cell r="S243">
            <v>1780459.4219999989</v>
          </cell>
          <cell r="T243">
            <v>0</v>
          </cell>
          <cell r="U243">
            <v>0</v>
          </cell>
          <cell r="V243" t="str">
            <v>n/a</v>
          </cell>
          <cell r="W243" t="str">
            <v>n/a</v>
          </cell>
          <cell r="X243" t="str">
            <v>n/a</v>
          </cell>
          <cell r="Y243" t="str">
            <v>n/a</v>
          </cell>
          <cell r="Z243" t="str">
            <v>n/a</v>
          </cell>
          <cell r="AA243" t="str">
            <v>n/a</v>
          </cell>
          <cell r="AB243" t="str">
            <v>n/a</v>
          </cell>
          <cell r="AC243" t="str">
            <v>n/a</v>
          </cell>
          <cell r="AD243" t="str">
            <v>n/a</v>
          </cell>
          <cell r="AE243" t="str">
            <v>n/a</v>
          </cell>
          <cell r="AF243" t="str">
            <v>n/a</v>
          </cell>
          <cell r="AG243" t="str">
            <v>n/a</v>
          </cell>
          <cell r="AH243" t="str">
            <v>n/a</v>
          </cell>
          <cell r="AI243" t="str">
            <v>n/a</v>
          </cell>
          <cell r="AJ243" t="str">
            <v>n/a</v>
          </cell>
          <cell r="AK243" t="str">
            <v>n/a</v>
          </cell>
          <cell r="AL243" t="str">
            <v>n/a</v>
          </cell>
          <cell r="AM243" t="str">
            <v>n/a</v>
          </cell>
          <cell r="AN243" t="str">
            <v>n/a</v>
          </cell>
          <cell r="AO243" t="str">
            <v>n/a</v>
          </cell>
          <cell r="AP243" t="str">
            <v>n/a</v>
          </cell>
          <cell r="AQ243" t="str">
            <v>n/a</v>
          </cell>
          <cell r="AR243">
            <v>1780459.4219999989</v>
          </cell>
        </row>
        <row r="244">
          <cell r="G244" t="str">
            <v>Asbestos - Naughton</v>
          </cell>
          <cell r="H244" t="str">
            <v>SNAU/2020/C/REM; SNAU/2019/C/REM</v>
          </cell>
          <cell r="I244" t="str">
            <v>NAUA01</v>
          </cell>
          <cell r="J244">
            <v>284946</v>
          </cell>
          <cell r="K244"/>
          <cell r="L244"/>
          <cell r="M244"/>
          <cell r="N244"/>
          <cell r="O244" t="str">
            <v>Y</v>
          </cell>
          <cell r="P244" t="str">
            <v>Other</v>
          </cell>
          <cell r="Q244" t="str">
            <v>Existing ARO</v>
          </cell>
          <cell r="R244">
            <v>2019</v>
          </cell>
          <cell r="S244">
            <v>7422274.9180300003</v>
          </cell>
          <cell r="T244">
            <v>0</v>
          </cell>
          <cell r="U244">
            <v>0</v>
          </cell>
          <cell r="V244" t="str">
            <v>n/a</v>
          </cell>
          <cell r="W244" t="str">
            <v>n/a</v>
          </cell>
          <cell r="X244" t="str">
            <v>n/a</v>
          </cell>
          <cell r="Y244" t="str">
            <v>n/a</v>
          </cell>
          <cell r="Z244" t="str">
            <v>n/a</v>
          </cell>
          <cell r="AA244" t="str">
            <v>n/a</v>
          </cell>
          <cell r="AB244" t="str">
            <v>n/a</v>
          </cell>
          <cell r="AC244" t="str">
            <v>n/a</v>
          </cell>
          <cell r="AD244" t="str">
            <v>n/a</v>
          </cell>
          <cell r="AE244" t="str">
            <v>n/a</v>
          </cell>
          <cell r="AF244" t="str">
            <v>n/a</v>
          </cell>
          <cell r="AG244" t="str">
            <v>n/a</v>
          </cell>
          <cell r="AH244" t="str">
            <v>n/a</v>
          </cell>
          <cell r="AI244" t="str">
            <v>n/a</v>
          </cell>
          <cell r="AJ244" t="str">
            <v>n/a</v>
          </cell>
          <cell r="AK244" t="str">
            <v>n/a</v>
          </cell>
          <cell r="AL244" t="str">
            <v>n/a</v>
          </cell>
          <cell r="AM244" t="str">
            <v>n/a</v>
          </cell>
          <cell r="AN244" t="str">
            <v>n/a</v>
          </cell>
          <cell r="AO244" t="str">
            <v>n/a</v>
          </cell>
          <cell r="AP244" t="str">
            <v>n/a</v>
          </cell>
          <cell r="AQ244" t="str">
            <v>n/a</v>
          </cell>
          <cell r="AR244">
            <v>7422274.9180300003</v>
          </cell>
        </row>
        <row r="245">
          <cell r="G245" t="str">
            <v>Pond Retrofit - Development Study, South Ash Clearwater Pond</v>
          </cell>
          <cell r="H245" t="str">
            <v>10013744</v>
          </cell>
          <cell r="I245" t="str">
            <v>NAUP04</v>
          </cell>
          <cell r="J245"/>
          <cell r="K245"/>
          <cell r="L245"/>
          <cell r="M245"/>
          <cell r="N245"/>
          <cell r="O245" t="str">
            <v>N</v>
          </cell>
          <cell r="P245" t="str">
            <v>CCR</v>
          </cell>
          <cell r="Q245" t="str">
            <v>New Construction</v>
          </cell>
          <cell r="R245"/>
          <cell r="S245">
            <v>0</v>
          </cell>
          <cell r="T245">
            <v>0</v>
          </cell>
          <cell r="U245">
            <v>0</v>
          </cell>
          <cell r="V245" t="str">
            <v>n/a</v>
          </cell>
          <cell r="W245" t="str">
            <v>n/a</v>
          </cell>
          <cell r="X245" t="str">
            <v>n/a</v>
          </cell>
          <cell r="Y245" t="str">
            <v>n/a</v>
          </cell>
          <cell r="Z245" t="str">
            <v>n/a</v>
          </cell>
          <cell r="AA245" t="str">
            <v>n/a</v>
          </cell>
          <cell r="AB245" t="str">
            <v>n/a</v>
          </cell>
          <cell r="AC245" t="str">
            <v>n/a</v>
          </cell>
          <cell r="AD245" t="str">
            <v>n/a</v>
          </cell>
          <cell r="AE245" t="str">
            <v>n/a</v>
          </cell>
          <cell r="AF245" t="str">
            <v>n/a</v>
          </cell>
          <cell r="AG245" t="str">
            <v>n/a</v>
          </cell>
          <cell r="AH245" t="str">
            <v>n/a</v>
          </cell>
          <cell r="AI245" t="str">
            <v>n/a</v>
          </cell>
          <cell r="AJ245" t="str">
            <v>n/a</v>
          </cell>
          <cell r="AK245" t="str">
            <v>n/a</v>
          </cell>
          <cell r="AL245" t="str">
            <v>n/a</v>
          </cell>
          <cell r="AM245" t="str">
            <v>n/a</v>
          </cell>
          <cell r="AN245" t="str">
            <v>n/a</v>
          </cell>
          <cell r="AO245" t="str">
            <v>n/a</v>
          </cell>
          <cell r="AP245" t="str">
            <v>n/a</v>
          </cell>
          <cell r="AQ245" t="str">
            <v>n/a</v>
          </cell>
          <cell r="AR245">
            <v>0</v>
          </cell>
        </row>
        <row r="246">
          <cell r="G246" t="str">
            <v>Pond Retrofit - South Ash Pond to Unit 1-2 Bottom Ash Pond</v>
          </cell>
          <cell r="H246" t="str">
            <v>10013742</v>
          </cell>
          <cell r="I246" t="str">
            <v>NAUP04</v>
          </cell>
          <cell r="J246"/>
          <cell r="K246"/>
          <cell r="L246"/>
          <cell r="M246"/>
          <cell r="N246"/>
          <cell r="O246" t="str">
            <v>N</v>
          </cell>
          <cell r="P246" t="str">
            <v>CCR</v>
          </cell>
          <cell r="Q246" t="str">
            <v>New Construction</v>
          </cell>
          <cell r="R246"/>
          <cell r="S246">
            <v>0</v>
          </cell>
          <cell r="T246">
            <v>0</v>
          </cell>
          <cell r="U246">
            <v>0</v>
          </cell>
          <cell r="V246" t="str">
            <v>n/a</v>
          </cell>
          <cell r="W246" t="str">
            <v>n/a</v>
          </cell>
          <cell r="X246" t="str">
            <v>n/a</v>
          </cell>
          <cell r="Y246" t="str">
            <v>n/a</v>
          </cell>
          <cell r="Z246" t="str">
            <v>n/a</v>
          </cell>
          <cell r="AA246" t="str">
            <v>n/a</v>
          </cell>
          <cell r="AB246" t="str">
            <v>n/a</v>
          </cell>
          <cell r="AC246" t="str">
            <v>n/a</v>
          </cell>
          <cell r="AD246" t="str">
            <v>n/a</v>
          </cell>
          <cell r="AE246" t="str">
            <v>n/a</v>
          </cell>
          <cell r="AF246" t="str">
            <v>n/a</v>
          </cell>
          <cell r="AG246" t="str">
            <v>n/a</v>
          </cell>
          <cell r="AH246" t="str">
            <v>n/a</v>
          </cell>
          <cell r="AI246" t="str">
            <v>n/a</v>
          </cell>
          <cell r="AJ246" t="str">
            <v>n/a</v>
          </cell>
          <cell r="AK246" t="str">
            <v>n/a</v>
          </cell>
          <cell r="AL246" t="str">
            <v>n/a</v>
          </cell>
          <cell r="AM246" t="str">
            <v>n/a</v>
          </cell>
          <cell r="AN246" t="str">
            <v>n/a</v>
          </cell>
          <cell r="AO246" t="str">
            <v>n/a</v>
          </cell>
          <cell r="AP246" t="str">
            <v>n/a</v>
          </cell>
          <cell r="AQ246" t="str">
            <v>n/a</v>
          </cell>
          <cell r="AR246">
            <v>0</v>
          </cell>
        </row>
        <row r="247">
          <cell r="G247" t="str">
            <v>Pond Closure - FGD Pond # 4 Development Study</v>
          </cell>
          <cell r="H247" t="str">
            <v>10014347</v>
          </cell>
          <cell r="I247" t="str">
            <v>NAUP05</v>
          </cell>
          <cell r="J247"/>
          <cell r="K247"/>
          <cell r="L247"/>
          <cell r="M247"/>
          <cell r="N247"/>
          <cell r="O247" t="str">
            <v>N</v>
          </cell>
          <cell r="P247" t="str">
            <v>CCR</v>
          </cell>
          <cell r="Q247" t="str">
            <v>Existing ARO</v>
          </cell>
          <cell r="R247"/>
          <cell r="S247">
            <v>0</v>
          </cell>
          <cell r="T247">
            <v>0</v>
          </cell>
          <cell r="U247">
            <v>0</v>
          </cell>
          <cell r="V247" t="str">
            <v>n/a</v>
          </cell>
          <cell r="W247" t="str">
            <v>n/a</v>
          </cell>
          <cell r="X247" t="str">
            <v>n/a</v>
          </cell>
          <cell r="Y247" t="str">
            <v>n/a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G247" t="str">
            <v>n/a</v>
          </cell>
          <cell r="AH247" t="str">
            <v>n/a</v>
          </cell>
          <cell r="AI247" t="str">
            <v>n/a</v>
          </cell>
          <cell r="AJ247" t="str">
            <v>n/a</v>
          </cell>
          <cell r="AK247" t="str">
            <v>n/a</v>
          </cell>
          <cell r="AL247" t="str">
            <v>n/a</v>
          </cell>
          <cell r="AM247" t="str">
            <v>n/a</v>
          </cell>
          <cell r="AN247" t="str">
            <v>n/a</v>
          </cell>
          <cell r="AO247" t="str">
            <v>n/a</v>
          </cell>
          <cell r="AP247" t="str">
            <v>n/a</v>
          </cell>
          <cell r="AQ247" t="str">
            <v>n/a</v>
          </cell>
          <cell r="AR247">
            <v>0</v>
          </cell>
        </row>
        <row r="248">
          <cell r="G248" t="str">
            <v>Pond Construction - FGD Pond #3 Development Study for 10yr Cell</v>
          </cell>
          <cell r="H248" t="str">
            <v>10014348</v>
          </cell>
          <cell r="I248" t="str">
            <v>NAUP06</v>
          </cell>
          <cell r="J248"/>
          <cell r="K248"/>
          <cell r="L248"/>
          <cell r="M248"/>
          <cell r="N248"/>
          <cell r="O248" t="str">
            <v>N</v>
          </cell>
          <cell r="P248" t="str">
            <v>CCR</v>
          </cell>
          <cell r="Q248" t="str">
            <v>New Construction</v>
          </cell>
          <cell r="R248"/>
          <cell r="S248">
            <v>0</v>
          </cell>
          <cell r="T248">
            <v>0</v>
          </cell>
          <cell r="U248">
            <v>0</v>
          </cell>
          <cell r="V248" t="str">
            <v>n/a</v>
          </cell>
          <cell r="W248" t="str">
            <v>n/a</v>
          </cell>
          <cell r="X248" t="str">
            <v>n/a</v>
          </cell>
          <cell r="Y248" t="str">
            <v>n/a</v>
          </cell>
          <cell r="Z248" t="str">
            <v>n/a</v>
          </cell>
          <cell r="AA248" t="str">
            <v>n/a</v>
          </cell>
          <cell r="AB248" t="str">
            <v>n/a</v>
          </cell>
          <cell r="AC248" t="str">
            <v>n/a</v>
          </cell>
          <cell r="AD248" t="str">
            <v>n/a</v>
          </cell>
          <cell r="AE248" t="str">
            <v>n/a</v>
          </cell>
          <cell r="AF248" t="str">
            <v>n/a</v>
          </cell>
          <cell r="AG248" t="str">
            <v>n/a</v>
          </cell>
          <cell r="AH248" t="str">
            <v>n/a</v>
          </cell>
          <cell r="AI248" t="str">
            <v>n/a</v>
          </cell>
          <cell r="AJ248" t="str">
            <v>n/a</v>
          </cell>
          <cell r="AK248" t="str">
            <v>n/a</v>
          </cell>
          <cell r="AL248" t="str">
            <v>n/a</v>
          </cell>
          <cell r="AM248" t="str">
            <v>n/a</v>
          </cell>
          <cell r="AN248" t="str">
            <v>n/a</v>
          </cell>
          <cell r="AO248" t="str">
            <v>n/a</v>
          </cell>
          <cell r="AP248" t="str">
            <v>n/a</v>
          </cell>
          <cell r="AQ248" t="str">
            <v>n/a</v>
          </cell>
          <cell r="AR248">
            <v>0</v>
          </cell>
        </row>
        <row r="249">
          <cell r="G249" t="str">
            <v>Pond Construction - FGD Pond #3 10yr Cell</v>
          </cell>
          <cell r="H249" t="str">
            <v>10013747</v>
          </cell>
          <cell r="I249" t="str">
            <v>NAUP06</v>
          </cell>
          <cell r="J249"/>
          <cell r="K249"/>
          <cell r="L249"/>
          <cell r="M249"/>
          <cell r="N249"/>
          <cell r="O249" t="str">
            <v>N</v>
          </cell>
          <cell r="P249" t="str">
            <v>CCR</v>
          </cell>
          <cell r="Q249" t="str">
            <v>New Construction</v>
          </cell>
          <cell r="R249"/>
          <cell r="S249">
            <v>0</v>
          </cell>
          <cell r="T249">
            <v>0</v>
          </cell>
          <cell r="U249">
            <v>0</v>
          </cell>
          <cell r="V249" t="str">
            <v>n/a</v>
          </cell>
          <cell r="W249" t="str">
            <v>n/a</v>
          </cell>
          <cell r="X249" t="str">
            <v>n/a</v>
          </cell>
          <cell r="Y249" t="str">
            <v>n/a</v>
          </cell>
          <cell r="Z249" t="str">
            <v>n/a</v>
          </cell>
          <cell r="AA249" t="str">
            <v>n/a</v>
          </cell>
          <cell r="AB249" t="str">
            <v>n/a</v>
          </cell>
          <cell r="AC249" t="str">
            <v>n/a</v>
          </cell>
          <cell r="AD249" t="str">
            <v>n/a</v>
          </cell>
          <cell r="AE249" t="str">
            <v>n/a</v>
          </cell>
          <cell r="AF249" t="str">
            <v>n/a</v>
          </cell>
          <cell r="AG249" t="str">
            <v>n/a</v>
          </cell>
          <cell r="AH249" t="str">
            <v>n/a</v>
          </cell>
          <cell r="AI249" t="str">
            <v>n/a</v>
          </cell>
          <cell r="AJ249" t="str">
            <v>n/a</v>
          </cell>
          <cell r="AK249" t="str">
            <v>n/a</v>
          </cell>
          <cell r="AL249" t="str">
            <v>n/a</v>
          </cell>
          <cell r="AM249" t="str">
            <v>n/a</v>
          </cell>
          <cell r="AN249" t="str">
            <v>n/a</v>
          </cell>
          <cell r="AO249" t="str">
            <v>n/a</v>
          </cell>
          <cell r="AP249" t="str">
            <v>n/a</v>
          </cell>
          <cell r="AQ249" t="str">
            <v>n/a</v>
          </cell>
          <cell r="AR249">
            <v>0</v>
          </cell>
        </row>
        <row r="250">
          <cell r="G250" t="str">
            <v>Settling Basin Reservoir</v>
          </cell>
          <cell r="H250"/>
          <cell r="I250" t="str">
            <v>NAUP07</v>
          </cell>
          <cell r="J250"/>
          <cell r="K250"/>
          <cell r="L250"/>
          <cell r="M250"/>
          <cell r="N250"/>
          <cell r="O250" t="str">
            <v>N</v>
          </cell>
          <cell r="P250" t="str">
            <v>Other</v>
          </cell>
          <cell r="Q250" t="str">
            <v>NA</v>
          </cell>
          <cell r="R250"/>
          <cell r="S250">
            <v>0</v>
          </cell>
          <cell r="T250">
            <v>0</v>
          </cell>
          <cell r="U250">
            <v>0</v>
          </cell>
          <cell r="V250"/>
          <cell r="W250"/>
          <cell r="X250"/>
          <cell r="Y250"/>
          <cell r="Z250"/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  <cell r="AK250"/>
          <cell r="AL250"/>
          <cell r="AM250"/>
          <cell r="AN250"/>
          <cell r="AO250"/>
          <cell r="AP250"/>
          <cell r="AQ250"/>
          <cell r="AR250">
            <v>0</v>
          </cell>
        </row>
        <row r="251">
          <cell r="G251" t="str">
            <v>Landfill Closure - Development Study</v>
          </cell>
          <cell r="H251" t="str">
            <v>10014349</v>
          </cell>
          <cell r="I251" t="str">
            <v>WYOL01</v>
          </cell>
          <cell r="J251"/>
          <cell r="K251"/>
          <cell r="L251"/>
          <cell r="M251"/>
          <cell r="N251"/>
          <cell r="O251" t="str">
            <v>N</v>
          </cell>
          <cell r="P251" t="str">
            <v>OSM</v>
          </cell>
          <cell r="Q251" t="str">
            <v>TBD</v>
          </cell>
          <cell r="R251"/>
          <cell r="S251">
            <v>0</v>
          </cell>
          <cell r="T251">
            <v>0</v>
          </cell>
          <cell r="U251">
            <v>0</v>
          </cell>
          <cell r="V251" t="str">
            <v>n/a</v>
          </cell>
          <cell r="W251" t="str">
            <v>n/a</v>
          </cell>
          <cell r="X251" t="str">
            <v>n/a</v>
          </cell>
          <cell r="Y251" t="str">
            <v>n/a</v>
          </cell>
          <cell r="Z251" t="str">
            <v>n/a</v>
          </cell>
          <cell r="AA251" t="str">
            <v>n/a</v>
          </cell>
          <cell r="AB251" t="str">
            <v>n/a</v>
          </cell>
          <cell r="AC251" t="str">
            <v>n/a</v>
          </cell>
          <cell r="AD251" t="str">
            <v>n/a</v>
          </cell>
          <cell r="AE251" t="str">
            <v>n/a</v>
          </cell>
          <cell r="AF251" t="str">
            <v>n/a</v>
          </cell>
          <cell r="AG251" t="str">
            <v>n/a</v>
          </cell>
          <cell r="AH251" t="str">
            <v>n/a</v>
          </cell>
          <cell r="AI251" t="str">
            <v>n/a</v>
          </cell>
          <cell r="AJ251" t="str">
            <v>n/a</v>
          </cell>
          <cell r="AK251" t="str">
            <v>n/a</v>
          </cell>
          <cell r="AL251" t="str">
            <v>n/a</v>
          </cell>
          <cell r="AM251" t="str">
            <v>n/a</v>
          </cell>
          <cell r="AN251" t="str">
            <v>n/a</v>
          </cell>
          <cell r="AO251" t="str">
            <v>n/a</v>
          </cell>
          <cell r="AP251" t="str">
            <v>n/a</v>
          </cell>
          <cell r="AQ251" t="str">
            <v>n/a</v>
          </cell>
          <cell r="AR251">
            <v>0</v>
          </cell>
        </row>
        <row r="252">
          <cell r="G252" t="str">
            <v>Landfill Closure - Ash Landfill (Black Hills)</v>
          </cell>
          <cell r="H252" t="str">
            <v>10013756</v>
          </cell>
          <cell r="I252" t="str">
            <v>WYOL01</v>
          </cell>
          <cell r="J252"/>
          <cell r="K252"/>
          <cell r="L252"/>
          <cell r="M252"/>
          <cell r="N252"/>
          <cell r="O252" t="str">
            <v>N</v>
          </cell>
          <cell r="P252" t="str">
            <v>OSM</v>
          </cell>
          <cell r="Q252" t="str">
            <v>TBD</v>
          </cell>
          <cell r="R252"/>
          <cell r="S252">
            <v>0</v>
          </cell>
          <cell r="T252">
            <v>0</v>
          </cell>
          <cell r="U252">
            <v>0</v>
          </cell>
          <cell r="V252" t="str">
            <v>n/a</v>
          </cell>
          <cell r="W252" t="str">
            <v>n/a</v>
          </cell>
          <cell r="X252" t="str">
            <v>n/a</v>
          </cell>
          <cell r="Y252" t="str">
            <v>n/a</v>
          </cell>
          <cell r="Z252" t="str">
            <v>n/a</v>
          </cell>
          <cell r="AA252" t="str">
            <v>n/a</v>
          </cell>
          <cell r="AB252" t="str">
            <v>n/a</v>
          </cell>
          <cell r="AC252" t="str">
            <v>n/a</v>
          </cell>
          <cell r="AD252" t="str">
            <v>n/a</v>
          </cell>
          <cell r="AE252" t="str">
            <v>n/a</v>
          </cell>
          <cell r="AF252" t="str">
            <v>n/a</v>
          </cell>
          <cell r="AG252" t="str">
            <v>n/a</v>
          </cell>
          <cell r="AH252" t="str">
            <v>n/a</v>
          </cell>
          <cell r="AI252" t="str">
            <v>n/a</v>
          </cell>
          <cell r="AJ252" t="str">
            <v>n/a</v>
          </cell>
          <cell r="AK252" t="str">
            <v>n/a</v>
          </cell>
          <cell r="AL252" t="str">
            <v>n/a</v>
          </cell>
          <cell r="AM252" t="str">
            <v>n/a</v>
          </cell>
          <cell r="AN252" t="str">
            <v>n/a</v>
          </cell>
          <cell r="AO252" t="str">
            <v>n/a</v>
          </cell>
          <cell r="AP252" t="str">
            <v>n/a</v>
          </cell>
          <cell r="AQ252" t="str">
            <v>n/a</v>
          </cell>
          <cell r="AR252">
            <v>0</v>
          </cell>
        </row>
        <row r="253">
          <cell r="G253" t="str">
            <v>Landfill Construction - Development Study</v>
          </cell>
          <cell r="H253" t="str">
            <v>10014350</v>
          </cell>
          <cell r="I253" t="str">
            <v>WYOL01</v>
          </cell>
          <cell r="J253"/>
          <cell r="K253"/>
          <cell r="L253"/>
          <cell r="M253"/>
          <cell r="N253"/>
          <cell r="O253" t="str">
            <v>N</v>
          </cell>
          <cell r="P253" t="str">
            <v>OSM</v>
          </cell>
          <cell r="Q253" t="str">
            <v>TBD</v>
          </cell>
          <cell r="R253"/>
          <cell r="S253">
            <v>0</v>
          </cell>
          <cell r="T253">
            <v>0</v>
          </cell>
          <cell r="U253">
            <v>0</v>
          </cell>
          <cell r="V253" t="str">
            <v>n/a</v>
          </cell>
          <cell r="W253" t="str">
            <v>n/a</v>
          </cell>
          <cell r="X253" t="str">
            <v>n/a</v>
          </cell>
          <cell r="Y253" t="str">
            <v>n/a</v>
          </cell>
          <cell r="Z253" t="str">
            <v>n/a</v>
          </cell>
          <cell r="AA253" t="str">
            <v>n/a</v>
          </cell>
          <cell r="AB253" t="str">
            <v>n/a</v>
          </cell>
          <cell r="AC253" t="str">
            <v>n/a</v>
          </cell>
          <cell r="AD253" t="str">
            <v>n/a</v>
          </cell>
          <cell r="AE253" t="str">
            <v>n/a</v>
          </cell>
          <cell r="AF253" t="str">
            <v>n/a</v>
          </cell>
          <cell r="AG253" t="str">
            <v>n/a</v>
          </cell>
          <cell r="AH253" t="str">
            <v>n/a</v>
          </cell>
          <cell r="AI253" t="str">
            <v>n/a</v>
          </cell>
          <cell r="AJ253" t="str">
            <v>n/a</v>
          </cell>
          <cell r="AK253" t="str">
            <v>n/a</v>
          </cell>
          <cell r="AL253" t="str">
            <v>n/a</v>
          </cell>
          <cell r="AM253" t="str">
            <v>n/a</v>
          </cell>
          <cell r="AN253" t="str">
            <v>n/a</v>
          </cell>
          <cell r="AO253" t="str">
            <v>n/a</v>
          </cell>
          <cell r="AP253" t="str">
            <v>n/a</v>
          </cell>
          <cell r="AQ253" t="str">
            <v>n/a</v>
          </cell>
          <cell r="AR253">
            <v>0</v>
          </cell>
        </row>
        <row r="254">
          <cell r="G254" t="str">
            <v>Landfill Construction - 5-7yr Cell (Black Hills)</v>
          </cell>
          <cell r="H254" t="str">
            <v>10013757</v>
          </cell>
          <cell r="I254" t="str">
            <v>WYOL01</v>
          </cell>
          <cell r="J254"/>
          <cell r="K254"/>
          <cell r="L254"/>
          <cell r="M254"/>
          <cell r="N254"/>
          <cell r="O254" t="str">
            <v>N</v>
          </cell>
          <cell r="P254" t="str">
            <v>OSM</v>
          </cell>
          <cell r="Q254" t="str">
            <v>TBD</v>
          </cell>
          <cell r="R254"/>
          <cell r="S254">
            <v>0</v>
          </cell>
          <cell r="T254">
            <v>0</v>
          </cell>
          <cell r="U254">
            <v>0</v>
          </cell>
          <cell r="V254" t="str">
            <v>n/a</v>
          </cell>
          <cell r="W254" t="str">
            <v>n/a</v>
          </cell>
          <cell r="X254" t="str">
            <v>n/a</v>
          </cell>
          <cell r="Y254" t="str">
            <v>n/a</v>
          </cell>
          <cell r="Z254" t="str">
            <v>n/a</v>
          </cell>
          <cell r="AA254" t="str">
            <v>n/a</v>
          </cell>
          <cell r="AB254" t="str">
            <v>n/a</v>
          </cell>
          <cell r="AC254" t="str">
            <v>n/a</v>
          </cell>
          <cell r="AD254" t="str">
            <v>n/a</v>
          </cell>
          <cell r="AE254" t="str">
            <v>n/a</v>
          </cell>
          <cell r="AF254" t="str">
            <v>n/a</v>
          </cell>
          <cell r="AG254" t="str">
            <v>n/a</v>
          </cell>
          <cell r="AH254" t="str">
            <v>n/a</v>
          </cell>
          <cell r="AI254" t="str">
            <v>n/a</v>
          </cell>
          <cell r="AJ254" t="str">
            <v>n/a</v>
          </cell>
          <cell r="AK254" t="str">
            <v>n/a</v>
          </cell>
          <cell r="AL254" t="str">
            <v>n/a</v>
          </cell>
          <cell r="AM254" t="str">
            <v>n/a</v>
          </cell>
          <cell r="AN254" t="str">
            <v>n/a</v>
          </cell>
          <cell r="AO254" t="str">
            <v>n/a</v>
          </cell>
          <cell r="AP254" t="str">
            <v>n/a</v>
          </cell>
          <cell r="AQ254" t="str">
            <v>n/a</v>
          </cell>
          <cell r="AR254">
            <v>0</v>
          </cell>
        </row>
        <row r="255">
          <cell r="G255" t="str">
            <v>Landfill Ongoing Management - 5-7yr Cell</v>
          </cell>
          <cell r="H255" t="str">
            <v>10013758</v>
          </cell>
          <cell r="I255" t="str">
            <v>WYOL01</v>
          </cell>
          <cell r="J255"/>
          <cell r="K255"/>
          <cell r="L255"/>
          <cell r="M255"/>
          <cell r="N255"/>
          <cell r="O255" t="str">
            <v>N</v>
          </cell>
          <cell r="P255" t="str">
            <v>OSM</v>
          </cell>
          <cell r="Q255" t="str">
            <v>TBD</v>
          </cell>
          <cell r="R255"/>
          <cell r="S255">
            <v>0</v>
          </cell>
          <cell r="T255">
            <v>0</v>
          </cell>
          <cell r="U255">
            <v>0</v>
          </cell>
          <cell r="V255" t="str">
            <v>n/a</v>
          </cell>
          <cell r="W255" t="str">
            <v>n/a</v>
          </cell>
          <cell r="X255" t="str">
            <v>n/a</v>
          </cell>
          <cell r="Y255" t="str">
            <v>n/a</v>
          </cell>
          <cell r="Z255" t="str">
            <v>n/a</v>
          </cell>
          <cell r="AA255" t="str">
            <v>n/a</v>
          </cell>
          <cell r="AB255" t="str">
            <v>n/a</v>
          </cell>
          <cell r="AC255" t="str">
            <v>n/a</v>
          </cell>
          <cell r="AD255" t="str">
            <v>n/a</v>
          </cell>
          <cell r="AE255" t="str">
            <v>n/a</v>
          </cell>
          <cell r="AF255" t="str">
            <v>n/a</v>
          </cell>
          <cell r="AG255" t="str">
            <v>n/a</v>
          </cell>
          <cell r="AH255" t="str">
            <v>n/a</v>
          </cell>
          <cell r="AI255" t="str">
            <v>n/a</v>
          </cell>
          <cell r="AJ255" t="str">
            <v>n/a</v>
          </cell>
          <cell r="AK255" t="str">
            <v>n/a</v>
          </cell>
          <cell r="AL255" t="str">
            <v>n/a</v>
          </cell>
          <cell r="AM255" t="str">
            <v>n/a</v>
          </cell>
          <cell r="AN255" t="str">
            <v>n/a</v>
          </cell>
          <cell r="AO255" t="str">
            <v>n/a</v>
          </cell>
          <cell r="AP255" t="str">
            <v>n/a</v>
          </cell>
          <cell r="AQ255" t="str">
            <v>n/a</v>
          </cell>
          <cell r="AR255">
            <v>0</v>
          </cell>
        </row>
        <row r="256">
          <cell r="G256" t="str">
            <v>Landfill Closure - 5-7yr Cell (Black Hills)</v>
          </cell>
          <cell r="H256" t="str">
            <v>10013759</v>
          </cell>
          <cell r="I256" t="str">
            <v>WYOL01</v>
          </cell>
          <cell r="J256"/>
          <cell r="K256"/>
          <cell r="L256"/>
          <cell r="M256"/>
          <cell r="N256"/>
          <cell r="O256" t="str">
            <v>N</v>
          </cell>
          <cell r="P256" t="str">
            <v>OSM</v>
          </cell>
          <cell r="Q256" t="str">
            <v>TBD</v>
          </cell>
          <cell r="R256"/>
          <cell r="S256">
            <v>0</v>
          </cell>
          <cell r="T256">
            <v>0</v>
          </cell>
          <cell r="U256">
            <v>0</v>
          </cell>
          <cell r="V256" t="str">
            <v>n/a</v>
          </cell>
          <cell r="W256" t="str">
            <v>n/a</v>
          </cell>
          <cell r="X256" t="str">
            <v>n/a</v>
          </cell>
          <cell r="Y256" t="str">
            <v>n/a</v>
          </cell>
          <cell r="Z256" t="str">
            <v>n/a</v>
          </cell>
          <cell r="AA256" t="str">
            <v>n/a</v>
          </cell>
          <cell r="AB256" t="str">
            <v>n/a</v>
          </cell>
          <cell r="AC256" t="str">
            <v>n/a</v>
          </cell>
          <cell r="AD256" t="str">
            <v>n/a</v>
          </cell>
          <cell r="AE256" t="str">
            <v>n/a</v>
          </cell>
          <cell r="AF256" t="str">
            <v>n/a</v>
          </cell>
          <cell r="AG256" t="str">
            <v>n/a</v>
          </cell>
          <cell r="AH256" t="str">
            <v>n/a</v>
          </cell>
          <cell r="AI256" t="str">
            <v>n/a</v>
          </cell>
          <cell r="AJ256" t="str">
            <v>n/a</v>
          </cell>
          <cell r="AK256" t="str">
            <v>n/a</v>
          </cell>
          <cell r="AL256" t="str">
            <v>n/a</v>
          </cell>
          <cell r="AM256" t="str">
            <v>n/a</v>
          </cell>
          <cell r="AN256" t="str">
            <v>n/a</v>
          </cell>
          <cell r="AO256" t="str">
            <v>n/a</v>
          </cell>
          <cell r="AP256" t="str">
            <v>n/a</v>
          </cell>
          <cell r="AQ256" t="str">
            <v>n/a</v>
          </cell>
          <cell r="AR256">
            <v>0</v>
          </cell>
        </row>
        <row r="257">
          <cell r="G257" t="str">
            <v>Landfill Closure - Ash Landfill (Black Hills)</v>
          </cell>
          <cell r="H257" t="str">
            <v>10021912</v>
          </cell>
          <cell r="I257" t="str">
            <v>WYOL01</v>
          </cell>
          <cell r="J257"/>
          <cell r="K257"/>
          <cell r="L257"/>
          <cell r="M257"/>
          <cell r="N257"/>
          <cell r="O257" t="str">
            <v>N</v>
          </cell>
          <cell r="P257" t="str">
            <v>OSM</v>
          </cell>
          <cell r="Q257" t="str">
            <v>TBD</v>
          </cell>
          <cell r="R257"/>
          <cell r="S257">
            <v>0</v>
          </cell>
          <cell r="T257">
            <v>0</v>
          </cell>
          <cell r="U257">
            <v>0</v>
          </cell>
          <cell r="V257" t="str">
            <v>n/a</v>
          </cell>
          <cell r="W257" t="str">
            <v>n/a</v>
          </cell>
          <cell r="X257" t="str">
            <v>n/a</v>
          </cell>
          <cell r="Y257" t="str">
            <v>n/a</v>
          </cell>
          <cell r="Z257" t="str">
            <v>n/a</v>
          </cell>
          <cell r="AA257" t="str">
            <v>n/a</v>
          </cell>
          <cell r="AB257" t="str">
            <v>n/a</v>
          </cell>
          <cell r="AC257" t="str">
            <v>n/a</v>
          </cell>
          <cell r="AD257" t="str">
            <v>n/a</v>
          </cell>
          <cell r="AE257" t="str">
            <v>n/a</v>
          </cell>
          <cell r="AF257" t="str">
            <v>n/a</v>
          </cell>
          <cell r="AG257" t="str">
            <v>n/a</v>
          </cell>
          <cell r="AH257" t="str">
            <v>n/a</v>
          </cell>
          <cell r="AI257" t="str">
            <v>n/a</v>
          </cell>
          <cell r="AJ257" t="str">
            <v>n/a</v>
          </cell>
          <cell r="AK257" t="str">
            <v>n/a</v>
          </cell>
          <cell r="AL257" t="str">
            <v>n/a</v>
          </cell>
          <cell r="AM257" t="str">
            <v>n/a</v>
          </cell>
          <cell r="AN257" t="str">
            <v>n/a</v>
          </cell>
          <cell r="AO257" t="str">
            <v>n/a</v>
          </cell>
          <cell r="AP257" t="str">
            <v>n/a</v>
          </cell>
          <cell r="AQ257" t="str">
            <v>n/a</v>
          </cell>
          <cell r="AR257">
            <v>0</v>
          </cell>
        </row>
        <row r="258">
          <cell r="G258" t="str">
            <v>Landfill Construction - 5-7yr Cell (Black Hills)</v>
          </cell>
          <cell r="H258" t="str">
            <v>10021913</v>
          </cell>
          <cell r="I258" t="str">
            <v>WYOL01</v>
          </cell>
          <cell r="J258"/>
          <cell r="K258"/>
          <cell r="L258"/>
          <cell r="M258"/>
          <cell r="N258"/>
          <cell r="O258" t="str">
            <v>N</v>
          </cell>
          <cell r="P258" t="str">
            <v>OSM</v>
          </cell>
          <cell r="Q258" t="str">
            <v>TBD</v>
          </cell>
          <cell r="R258"/>
          <cell r="S258">
            <v>0</v>
          </cell>
          <cell r="T258">
            <v>0</v>
          </cell>
          <cell r="U258">
            <v>0</v>
          </cell>
          <cell r="V258" t="str">
            <v>n/a</v>
          </cell>
          <cell r="W258" t="str">
            <v>n/a</v>
          </cell>
          <cell r="X258" t="str">
            <v>n/a</v>
          </cell>
          <cell r="Y258" t="str">
            <v>n/a</v>
          </cell>
          <cell r="Z258" t="str">
            <v>n/a</v>
          </cell>
          <cell r="AA258" t="str">
            <v>n/a</v>
          </cell>
          <cell r="AB258" t="str">
            <v>n/a</v>
          </cell>
          <cell r="AC258" t="str">
            <v>n/a</v>
          </cell>
          <cell r="AD258" t="str">
            <v>n/a</v>
          </cell>
          <cell r="AE258" t="str">
            <v>n/a</v>
          </cell>
          <cell r="AF258" t="str">
            <v>n/a</v>
          </cell>
          <cell r="AG258" t="str">
            <v>n/a</v>
          </cell>
          <cell r="AH258" t="str">
            <v>n/a</v>
          </cell>
          <cell r="AI258" t="str">
            <v>n/a</v>
          </cell>
          <cell r="AJ258" t="str">
            <v>n/a</v>
          </cell>
          <cell r="AK258" t="str">
            <v>n/a</v>
          </cell>
          <cell r="AL258" t="str">
            <v>n/a</v>
          </cell>
          <cell r="AM258" t="str">
            <v>n/a</v>
          </cell>
          <cell r="AN258" t="str">
            <v>n/a</v>
          </cell>
          <cell r="AO258" t="str">
            <v>n/a</v>
          </cell>
          <cell r="AP258" t="str">
            <v>n/a</v>
          </cell>
          <cell r="AQ258" t="str">
            <v>n/a</v>
          </cell>
          <cell r="AR258">
            <v>0</v>
          </cell>
        </row>
        <row r="259">
          <cell r="G259" t="str">
            <v>Pond Closure/Retrofit - Ash Collection Pond - Add Liner/Install Leachate Collection</v>
          </cell>
          <cell r="H259" t="str">
            <v>10013754</v>
          </cell>
          <cell r="I259" t="str">
            <v>WYOP01</v>
          </cell>
          <cell r="J259"/>
          <cell r="K259"/>
          <cell r="L259"/>
          <cell r="M259"/>
          <cell r="N259"/>
          <cell r="O259" t="str">
            <v>N</v>
          </cell>
          <cell r="P259" t="str">
            <v>OSM</v>
          </cell>
          <cell r="Q259" t="str">
            <v>TBD</v>
          </cell>
          <cell r="R259"/>
          <cell r="S259">
            <v>0</v>
          </cell>
          <cell r="T259">
            <v>0</v>
          </cell>
          <cell r="U259">
            <v>0</v>
          </cell>
          <cell r="V259" t="str">
            <v>n/a</v>
          </cell>
          <cell r="W259" t="str">
            <v>n/a</v>
          </cell>
          <cell r="X259" t="str">
            <v>n/a</v>
          </cell>
          <cell r="Y259" t="str">
            <v>n/a</v>
          </cell>
          <cell r="Z259" t="str">
            <v>n/a</v>
          </cell>
          <cell r="AA259" t="str">
            <v>n/a</v>
          </cell>
          <cell r="AB259" t="str">
            <v>n/a</v>
          </cell>
          <cell r="AC259" t="str">
            <v>n/a</v>
          </cell>
          <cell r="AD259" t="str">
            <v>n/a</v>
          </cell>
          <cell r="AE259" t="str">
            <v>n/a</v>
          </cell>
          <cell r="AF259" t="str">
            <v>n/a</v>
          </cell>
          <cell r="AG259" t="str">
            <v>n/a</v>
          </cell>
          <cell r="AH259" t="str">
            <v>n/a</v>
          </cell>
          <cell r="AI259" t="str">
            <v>n/a</v>
          </cell>
          <cell r="AJ259" t="str">
            <v>n/a</v>
          </cell>
          <cell r="AK259" t="str">
            <v>n/a</v>
          </cell>
          <cell r="AL259" t="str">
            <v>n/a</v>
          </cell>
          <cell r="AM259" t="str">
            <v>n/a</v>
          </cell>
          <cell r="AN259" t="str">
            <v>n/a</v>
          </cell>
          <cell r="AO259" t="str">
            <v>n/a</v>
          </cell>
          <cell r="AP259" t="str">
            <v>n/a</v>
          </cell>
          <cell r="AQ259" t="str">
            <v>n/a</v>
          </cell>
          <cell r="AR259">
            <v>0</v>
          </cell>
        </row>
        <row r="260">
          <cell r="G260" t="str">
            <v xml:space="preserve">Pond Closure/Retrofit - Clear Water Pond for Ash Pond - Add Liner/Install Leachate Collection </v>
          </cell>
          <cell r="H260" t="str">
            <v>10013755</v>
          </cell>
          <cell r="I260" t="str">
            <v>WYOP01</v>
          </cell>
          <cell r="J260"/>
          <cell r="K260"/>
          <cell r="L260"/>
          <cell r="M260"/>
          <cell r="N260"/>
          <cell r="O260" t="str">
            <v>N</v>
          </cell>
          <cell r="P260" t="str">
            <v>OSM</v>
          </cell>
          <cell r="Q260" t="str">
            <v>TBD</v>
          </cell>
          <cell r="R260"/>
          <cell r="S260">
            <v>0</v>
          </cell>
          <cell r="T260">
            <v>0</v>
          </cell>
          <cell r="U260">
            <v>0</v>
          </cell>
          <cell r="V260" t="str">
            <v>n/a</v>
          </cell>
          <cell r="W260" t="str">
            <v>n/a</v>
          </cell>
          <cell r="X260" t="str">
            <v>n/a</v>
          </cell>
          <cell r="Y260" t="str">
            <v>n/a</v>
          </cell>
          <cell r="Z260" t="str">
            <v>n/a</v>
          </cell>
          <cell r="AA260" t="str">
            <v>n/a</v>
          </cell>
          <cell r="AB260" t="str">
            <v>n/a</v>
          </cell>
          <cell r="AC260" t="str">
            <v>n/a</v>
          </cell>
          <cell r="AD260" t="str">
            <v>n/a</v>
          </cell>
          <cell r="AE260" t="str">
            <v>n/a</v>
          </cell>
          <cell r="AF260" t="str">
            <v>n/a</v>
          </cell>
          <cell r="AG260" t="str">
            <v>n/a</v>
          </cell>
          <cell r="AH260" t="str">
            <v>n/a</v>
          </cell>
          <cell r="AI260" t="str">
            <v>n/a</v>
          </cell>
          <cell r="AJ260" t="str">
            <v>n/a</v>
          </cell>
          <cell r="AK260" t="str">
            <v>n/a</v>
          </cell>
          <cell r="AL260" t="str">
            <v>n/a</v>
          </cell>
          <cell r="AM260" t="str">
            <v>n/a</v>
          </cell>
          <cell r="AN260" t="str">
            <v>n/a</v>
          </cell>
          <cell r="AO260" t="str">
            <v>n/a</v>
          </cell>
          <cell r="AP260" t="str">
            <v>n/a</v>
          </cell>
          <cell r="AQ260" t="str">
            <v>n/a</v>
          </cell>
          <cell r="AR260">
            <v>0</v>
          </cell>
        </row>
        <row r="261">
          <cell r="G261" t="str">
            <v>Asbestos - Wyodak</v>
          </cell>
          <cell r="H261" t="str">
            <v>10026925</v>
          </cell>
          <cell r="I261" t="str">
            <v>WYOA01</v>
          </cell>
          <cell r="J261">
            <v>284946</v>
          </cell>
          <cell r="K261"/>
          <cell r="L261"/>
          <cell r="M261"/>
          <cell r="N261"/>
          <cell r="O261" t="str">
            <v>Y</v>
          </cell>
          <cell r="P261" t="str">
            <v>Other</v>
          </cell>
          <cell r="Q261" t="str">
            <v>Existing ARO</v>
          </cell>
          <cell r="R261">
            <v>2018</v>
          </cell>
          <cell r="S261">
            <v>3607691.0344800008</v>
          </cell>
          <cell r="T261">
            <v>0</v>
          </cell>
          <cell r="U261">
            <v>0</v>
          </cell>
          <cell r="V261" t="str">
            <v>n/a</v>
          </cell>
          <cell r="W261" t="str">
            <v>n/a</v>
          </cell>
          <cell r="X261" t="str">
            <v>n/a</v>
          </cell>
          <cell r="Y261" t="str">
            <v>n/a</v>
          </cell>
          <cell r="Z261" t="str">
            <v>n/a</v>
          </cell>
          <cell r="AA261" t="str">
            <v>n/a</v>
          </cell>
          <cell r="AB261" t="str">
            <v>n/a</v>
          </cell>
          <cell r="AC261" t="str">
            <v>n/a</v>
          </cell>
          <cell r="AD261" t="str">
            <v>n/a</v>
          </cell>
          <cell r="AE261" t="str">
            <v>n/a</v>
          </cell>
          <cell r="AF261" t="str">
            <v>n/a</v>
          </cell>
          <cell r="AG261" t="str">
            <v>n/a</v>
          </cell>
          <cell r="AH261" t="str">
            <v>n/a</v>
          </cell>
          <cell r="AI261" t="str">
            <v>n/a</v>
          </cell>
          <cell r="AJ261" t="str">
            <v>n/a</v>
          </cell>
          <cell r="AK261" t="str">
            <v>n/a</v>
          </cell>
          <cell r="AL261" t="str">
            <v>n/a</v>
          </cell>
          <cell r="AM261" t="str">
            <v>n/a</v>
          </cell>
          <cell r="AN261" t="str">
            <v>n/a</v>
          </cell>
          <cell r="AO261" t="str">
            <v>n/a</v>
          </cell>
          <cell r="AP261" t="str">
            <v>n/a</v>
          </cell>
          <cell r="AQ261" t="str">
            <v>n/a</v>
          </cell>
          <cell r="AR261">
            <v>3607691.0344800008</v>
          </cell>
        </row>
        <row r="262"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>
            <v>235020507.14716509</v>
          </cell>
          <cell r="T262">
            <v>2629115.9122395976</v>
          </cell>
          <cell r="U262"/>
          <cell r="V262"/>
          <cell r="W262"/>
          <cell r="X262"/>
          <cell r="Y262"/>
          <cell r="Z262"/>
          <cell r="AA262"/>
          <cell r="AB262"/>
          <cell r="AC262"/>
          <cell r="AD262"/>
          <cell r="AE262"/>
          <cell r="AF262"/>
          <cell r="AG262"/>
          <cell r="AH262"/>
          <cell r="AI262"/>
          <cell r="AJ262"/>
          <cell r="AK262"/>
          <cell r="AL262"/>
          <cell r="AM262"/>
          <cell r="AN262"/>
          <cell r="AO262"/>
          <cell r="AP262"/>
          <cell r="AQ262"/>
          <cell r="AR262">
            <v>237649623.0594047</v>
          </cell>
        </row>
        <row r="263">
          <cell r="G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  <cell r="AM263"/>
          <cell r="AN263"/>
          <cell r="AO263"/>
          <cell r="AP263"/>
          <cell r="AQ263"/>
          <cell r="AR263"/>
        </row>
        <row r="264">
          <cell r="G264"/>
          <cell r="W264"/>
          <cell r="X264"/>
          <cell r="Y264"/>
          <cell r="Z264"/>
          <cell r="AA264"/>
          <cell r="AB264"/>
          <cell r="AC264"/>
          <cell r="AD264"/>
          <cell r="AE264"/>
          <cell r="AF264"/>
          <cell r="AG264"/>
          <cell r="AH264"/>
          <cell r="AI264"/>
          <cell r="AJ264"/>
          <cell r="AK264"/>
          <cell r="AL264"/>
          <cell r="AM264"/>
          <cell r="AN264"/>
          <cell r="AO264"/>
          <cell r="AP264"/>
          <cell r="AQ264"/>
          <cell r="AR264"/>
        </row>
        <row r="265">
          <cell r="G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/>
          <cell r="AH265"/>
          <cell r="AI265"/>
          <cell r="AJ265"/>
          <cell r="AK265"/>
          <cell r="AL265"/>
          <cell r="AM265"/>
          <cell r="AN265"/>
          <cell r="AO265"/>
          <cell r="AP265"/>
          <cell r="AQ265"/>
          <cell r="AR265"/>
        </row>
        <row r="266">
          <cell r="G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</row>
        <row r="267">
          <cell r="G267"/>
          <cell r="W267"/>
          <cell r="X267"/>
          <cell r="Y267"/>
          <cell r="Z267"/>
          <cell r="AA267"/>
          <cell r="AB267"/>
          <cell r="AC267"/>
          <cell r="AD267"/>
          <cell r="AE267"/>
          <cell r="AF267"/>
          <cell r="AG267"/>
          <cell r="AH267"/>
          <cell r="AI267"/>
          <cell r="AJ267"/>
          <cell r="AK267"/>
          <cell r="AL267"/>
          <cell r="AM267"/>
          <cell r="AN267"/>
          <cell r="AO267"/>
          <cell r="AP267"/>
          <cell r="AQ267"/>
          <cell r="AR267"/>
        </row>
        <row r="268">
          <cell r="G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  <cell r="AO268"/>
          <cell r="AP268"/>
          <cell r="AQ268"/>
          <cell r="AR268"/>
        </row>
        <row r="269">
          <cell r="G269"/>
          <cell r="W269"/>
          <cell r="X269"/>
          <cell r="Y269"/>
          <cell r="Z269"/>
          <cell r="AA269"/>
          <cell r="AB269"/>
          <cell r="AC269"/>
          <cell r="AD269"/>
          <cell r="AE269"/>
          <cell r="AF269"/>
          <cell r="AG269"/>
          <cell r="AH269"/>
          <cell r="AI269"/>
          <cell r="AJ269"/>
          <cell r="AK269"/>
          <cell r="AL269"/>
          <cell r="AM269"/>
          <cell r="AN269"/>
          <cell r="AO269"/>
          <cell r="AP269"/>
          <cell r="AQ269"/>
          <cell r="AR269"/>
        </row>
        <row r="270">
          <cell r="G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</row>
        <row r="271">
          <cell r="G271"/>
          <cell r="W271"/>
          <cell r="X271"/>
          <cell r="Y271"/>
          <cell r="Z271"/>
          <cell r="AA271"/>
          <cell r="AB271"/>
          <cell r="AC271"/>
          <cell r="AD271"/>
          <cell r="AE271"/>
          <cell r="AF271"/>
          <cell r="AG271"/>
          <cell r="AH271"/>
          <cell r="AI271"/>
          <cell r="AJ271"/>
          <cell r="AK271"/>
          <cell r="AL271"/>
          <cell r="AM271"/>
          <cell r="AN271"/>
          <cell r="AO271"/>
          <cell r="AP271"/>
          <cell r="AQ271"/>
          <cell r="AR271"/>
        </row>
        <row r="272">
          <cell r="G272"/>
          <cell r="W272"/>
          <cell r="X272"/>
          <cell r="Y272"/>
          <cell r="Z272"/>
          <cell r="AA272"/>
          <cell r="AB272"/>
          <cell r="AC272"/>
          <cell r="AD272"/>
          <cell r="AE272"/>
          <cell r="AF272"/>
          <cell r="AG272"/>
          <cell r="AH272"/>
          <cell r="AI272"/>
          <cell r="AJ272"/>
          <cell r="AK272"/>
          <cell r="AL272"/>
          <cell r="AM272"/>
          <cell r="AN272"/>
          <cell r="AO272"/>
          <cell r="AP272"/>
          <cell r="AQ272"/>
          <cell r="AR272"/>
        </row>
        <row r="273">
          <cell r="G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  <cell r="AQ273"/>
          <cell r="AR273"/>
        </row>
        <row r="274">
          <cell r="G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</row>
        <row r="275">
          <cell r="G275"/>
          <cell r="W275"/>
          <cell r="X275"/>
          <cell r="Y275"/>
          <cell r="Z275"/>
          <cell r="AA275"/>
          <cell r="AB275"/>
          <cell r="AC275"/>
          <cell r="AD275"/>
          <cell r="AE275"/>
          <cell r="AF275"/>
          <cell r="AG275"/>
          <cell r="AH275"/>
          <cell r="AI275"/>
          <cell r="AJ275"/>
          <cell r="AK275"/>
          <cell r="AL275"/>
          <cell r="AM275"/>
          <cell r="AN275"/>
          <cell r="AO275"/>
          <cell r="AP275"/>
          <cell r="AQ275"/>
          <cell r="AR275"/>
        </row>
        <row r="276">
          <cell r="G276"/>
          <cell r="W276"/>
          <cell r="X276"/>
          <cell r="Y276"/>
          <cell r="Z276"/>
          <cell r="AA276"/>
          <cell r="AB276"/>
          <cell r="AC276"/>
          <cell r="AD276"/>
          <cell r="AE276"/>
          <cell r="AF276"/>
          <cell r="AG276"/>
          <cell r="AH276"/>
          <cell r="AI276"/>
          <cell r="AJ276"/>
          <cell r="AK276"/>
          <cell r="AL276"/>
          <cell r="AM276"/>
          <cell r="AN276"/>
          <cell r="AO276"/>
          <cell r="AP276"/>
          <cell r="AQ276"/>
          <cell r="AR276"/>
        </row>
        <row r="277">
          <cell r="G277"/>
          <cell r="W277"/>
          <cell r="X277"/>
          <cell r="Y277"/>
          <cell r="Z277"/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  <cell r="AK277"/>
          <cell r="AL277"/>
          <cell r="AM277"/>
          <cell r="AN277"/>
          <cell r="AO277"/>
          <cell r="AP277"/>
          <cell r="AQ277"/>
          <cell r="AR277"/>
        </row>
        <row r="278">
          <cell r="W278"/>
          <cell r="X278"/>
          <cell r="Y278"/>
          <cell r="Z278"/>
          <cell r="AA278"/>
          <cell r="AB278"/>
          <cell r="AC278"/>
          <cell r="AD278"/>
          <cell r="AE278"/>
          <cell r="AF278"/>
          <cell r="AG278"/>
          <cell r="AH278"/>
          <cell r="AI278"/>
          <cell r="AJ278"/>
          <cell r="AK278"/>
          <cell r="AL278"/>
          <cell r="AM278"/>
          <cell r="AN278"/>
          <cell r="AO278"/>
          <cell r="AP278"/>
          <cell r="AQ278"/>
          <cell r="AR278"/>
        </row>
        <row r="279">
          <cell r="W279"/>
          <cell r="X279"/>
          <cell r="Y279"/>
          <cell r="Z279"/>
          <cell r="AA279"/>
          <cell r="AB279"/>
          <cell r="AC279"/>
          <cell r="AD279"/>
          <cell r="AE279"/>
          <cell r="AF279"/>
          <cell r="AG279"/>
          <cell r="AH279"/>
          <cell r="AI279"/>
          <cell r="AJ279"/>
          <cell r="AK279"/>
          <cell r="AL279"/>
          <cell r="AM279"/>
          <cell r="AN279"/>
          <cell r="AO279"/>
          <cell r="AP279"/>
          <cell r="AQ279"/>
          <cell r="AR279"/>
        </row>
        <row r="280">
          <cell r="W280"/>
          <cell r="X280"/>
          <cell r="Y280"/>
          <cell r="Z280"/>
          <cell r="AA280"/>
          <cell r="AB280"/>
          <cell r="AC280"/>
          <cell r="AD280"/>
          <cell r="AE280"/>
          <cell r="AF280"/>
          <cell r="AG280"/>
          <cell r="AH280"/>
          <cell r="AI280"/>
          <cell r="AJ280"/>
          <cell r="AK280"/>
          <cell r="AL280"/>
          <cell r="AM280"/>
          <cell r="AN280"/>
          <cell r="AO280"/>
          <cell r="AP280"/>
          <cell r="AQ280"/>
          <cell r="AR280"/>
        </row>
        <row r="281">
          <cell r="W281"/>
          <cell r="X281"/>
          <cell r="Y281"/>
          <cell r="Z281"/>
          <cell r="AA281"/>
          <cell r="AB281"/>
          <cell r="AC281"/>
          <cell r="AD281"/>
          <cell r="AE281"/>
          <cell r="AF281"/>
          <cell r="AG281"/>
          <cell r="AH281"/>
          <cell r="AI281"/>
          <cell r="AJ281"/>
          <cell r="AK281"/>
          <cell r="AL281"/>
          <cell r="AM281"/>
          <cell r="AN281"/>
          <cell r="AO281"/>
          <cell r="AP281"/>
          <cell r="AQ281"/>
          <cell r="AR281"/>
        </row>
        <row r="282">
          <cell r="W282"/>
          <cell r="X282"/>
          <cell r="Y282"/>
          <cell r="Z282"/>
          <cell r="AA282"/>
          <cell r="AB282"/>
          <cell r="AC282"/>
          <cell r="AD282"/>
          <cell r="AE282"/>
          <cell r="AF282"/>
          <cell r="AG282"/>
          <cell r="AH282"/>
          <cell r="AI282"/>
          <cell r="AJ282"/>
          <cell r="AK282"/>
          <cell r="AL282"/>
          <cell r="AM282"/>
          <cell r="AN282"/>
          <cell r="AO282"/>
          <cell r="AP282"/>
          <cell r="AQ282"/>
          <cell r="AR282"/>
        </row>
        <row r="283">
          <cell r="W283"/>
          <cell r="X283"/>
          <cell r="Y283"/>
          <cell r="Z283"/>
          <cell r="AA283"/>
          <cell r="AB283"/>
          <cell r="AC283"/>
          <cell r="AD283"/>
          <cell r="AE283"/>
          <cell r="AF283"/>
          <cell r="AG283"/>
          <cell r="AH283"/>
          <cell r="AI283"/>
          <cell r="AJ283"/>
          <cell r="AK283"/>
          <cell r="AL283"/>
          <cell r="AM283"/>
          <cell r="AN283"/>
          <cell r="AO283"/>
          <cell r="AP283"/>
          <cell r="AQ283"/>
          <cell r="AR283"/>
        </row>
        <row r="284"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  <cell r="AQ284"/>
          <cell r="AR284"/>
        </row>
        <row r="285"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  <cell r="AQ285"/>
          <cell r="AR285"/>
        </row>
        <row r="286"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</row>
        <row r="287">
          <cell r="W287"/>
          <cell r="X287"/>
          <cell r="Y287"/>
          <cell r="Z287"/>
          <cell r="AA287"/>
          <cell r="AB287"/>
          <cell r="AC287"/>
          <cell r="AD287"/>
          <cell r="AE287"/>
          <cell r="AF287"/>
          <cell r="AG287"/>
          <cell r="AH287"/>
          <cell r="AI287"/>
          <cell r="AJ287"/>
          <cell r="AK287"/>
          <cell r="AL287"/>
          <cell r="AM287"/>
          <cell r="AN287"/>
          <cell r="AO287"/>
          <cell r="AP287"/>
          <cell r="AQ287"/>
          <cell r="AR287"/>
        </row>
        <row r="288"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  <cell r="AL288"/>
          <cell r="AM288"/>
          <cell r="AN288"/>
          <cell r="AO288"/>
          <cell r="AP288"/>
          <cell r="AQ288"/>
          <cell r="AR288"/>
        </row>
        <row r="289"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</row>
        <row r="290">
          <cell r="W290"/>
          <cell r="X290"/>
          <cell r="Y290"/>
          <cell r="Z290"/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  <cell r="AK290"/>
          <cell r="AL290"/>
          <cell r="AM290"/>
          <cell r="AN290"/>
          <cell r="AO290"/>
          <cell r="AP290"/>
          <cell r="AQ290"/>
          <cell r="AR290"/>
        </row>
        <row r="291"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  <cell r="AH291"/>
          <cell r="AI291"/>
          <cell r="AJ291"/>
          <cell r="AK291"/>
          <cell r="AL291"/>
          <cell r="AM291"/>
          <cell r="AN291"/>
          <cell r="AO291"/>
          <cell r="AP291"/>
          <cell r="AQ291"/>
          <cell r="AR291"/>
        </row>
        <row r="292"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  <cell r="AH292"/>
          <cell r="AI292"/>
          <cell r="AJ292"/>
          <cell r="AK292"/>
          <cell r="AL292"/>
          <cell r="AM292"/>
          <cell r="AN292"/>
          <cell r="AO292"/>
          <cell r="AP292"/>
          <cell r="AQ292"/>
          <cell r="AR292"/>
        </row>
        <row r="293"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  <cell r="AH293"/>
          <cell r="AI293"/>
          <cell r="AJ293"/>
          <cell r="AK293"/>
          <cell r="AL293"/>
          <cell r="AM293"/>
          <cell r="AN293"/>
          <cell r="AO293"/>
          <cell r="AP293"/>
          <cell r="AQ293"/>
          <cell r="AR293"/>
        </row>
        <row r="294"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  <cell r="AH294"/>
          <cell r="AI294"/>
          <cell r="AJ294"/>
          <cell r="AK294"/>
          <cell r="AL294"/>
          <cell r="AM294"/>
          <cell r="AN294"/>
          <cell r="AO294"/>
          <cell r="AP294"/>
          <cell r="AQ294"/>
          <cell r="AR294"/>
        </row>
        <row r="295"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  <cell r="AH295"/>
          <cell r="AI295"/>
          <cell r="AJ295"/>
          <cell r="AK295"/>
          <cell r="AL295"/>
          <cell r="AM295"/>
          <cell r="AN295"/>
          <cell r="AO295"/>
          <cell r="AP295"/>
          <cell r="AQ295"/>
          <cell r="AR295"/>
        </row>
        <row r="296"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  <cell r="AH296"/>
          <cell r="AI296"/>
          <cell r="AJ296"/>
          <cell r="AK296"/>
          <cell r="AL296"/>
          <cell r="AM296"/>
          <cell r="AN296"/>
          <cell r="AO296"/>
          <cell r="AP296"/>
          <cell r="AQ296"/>
          <cell r="AR296"/>
        </row>
        <row r="297"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  <cell r="AH297"/>
          <cell r="AI297"/>
          <cell r="AJ297"/>
          <cell r="AK297"/>
          <cell r="AL297"/>
          <cell r="AM297"/>
          <cell r="AN297"/>
          <cell r="AO297"/>
          <cell r="AP297"/>
          <cell r="AQ297"/>
          <cell r="AR297"/>
        </row>
        <row r="298"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  <cell r="AH298"/>
          <cell r="AI298"/>
          <cell r="AJ298"/>
          <cell r="AK298"/>
          <cell r="AL298"/>
          <cell r="AM298"/>
          <cell r="AN298"/>
          <cell r="AO298"/>
          <cell r="AP298"/>
          <cell r="AQ298"/>
          <cell r="AR298"/>
        </row>
        <row r="299">
          <cell r="W299"/>
          <cell r="X299"/>
          <cell r="Y299"/>
          <cell r="Z299"/>
          <cell r="AA299"/>
          <cell r="AB299"/>
          <cell r="AC299"/>
          <cell r="AD299"/>
          <cell r="AE299"/>
          <cell r="AF299"/>
          <cell r="AG299"/>
          <cell r="AH299"/>
          <cell r="AI299"/>
          <cell r="AJ299"/>
          <cell r="AK299"/>
          <cell r="AL299"/>
          <cell r="AM299"/>
          <cell r="AN299"/>
          <cell r="AO299"/>
          <cell r="AP299"/>
          <cell r="AQ299"/>
          <cell r="AR299"/>
        </row>
        <row r="300"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  <cell r="AH300"/>
          <cell r="AI300"/>
          <cell r="AJ300"/>
          <cell r="AK300"/>
          <cell r="AL300"/>
          <cell r="AM300"/>
          <cell r="AN300"/>
          <cell r="AO300"/>
          <cell r="AP300"/>
          <cell r="AQ300"/>
          <cell r="AR300"/>
        </row>
        <row r="301"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  <cell r="AH301"/>
          <cell r="AI301"/>
          <cell r="AJ301"/>
          <cell r="AK301"/>
          <cell r="AL301"/>
          <cell r="AM301"/>
          <cell r="AN301"/>
          <cell r="AO301"/>
          <cell r="AP301"/>
          <cell r="AQ301"/>
          <cell r="AR301"/>
        </row>
        <row r="302"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  <cell r="AH302"/>
          <cell r="AI302"/>
          <cell r="AJ302"/>
          <cell r="AK302"/>
          <cell r="AL302"/>
          <cell r="AM302"/>
          <cell r="AN302"/>
          <cell r="AO302"/>
          <cell r="AP302"/>
          <cell r="AQ302"/>
          <cell r="AR302"/>
        </row>
        <row r="303"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  <cell r="AH303"/>
          <cell r="AI303"/>
          <cell r="AJ303"/>
          <cell r="AK303"/>
          <cell r="AL303"/>
          <cell r="AM303"/>
          <cell r="AN303"/>
          <cell r="AO303"/>
          <cell r="AP303"/>
          <cell r="AQ303"/>
          <cell r="AR303"/>
        </row>
        <row r="304"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  <cell r="AH304"/>
          <cell r="AI304"/>
          <cell r="AJ304"/>
          <cell r="AK304"/>
          <cell r="AL304"/>
          <cell r="AM304"/>
          <cell r="AN304"/>
          <cell r="AO304"/>
          <cell r="AP304"/>
          <cell r="AQ304"/>
          <cell r="AR304"/>
        </row>
        <row r="305">
          <cell r="W305"/>
          <cell r="X305"/>
          <cell r="Y305"/>
          <cell r="Z305"/>
          <cell r="AA305"/>
          <cell r="AB305"/>
          <cell r="AC305"/>
          <cell r="AD305"/>
          <cell r="AE305"/>
          <cell r="AF305"/>
          <cell r="AG305"/>
          <cell r="AH305"/>
          <cell r="AI305"/>
          <cell r="AJ305"/>
          <cell r="AK305"/>
          <cell r="AL305"/>
          <cell r="AM305"/>
          <cell r="AN305"/>
          <cell r="AO305"/>
          <cell r="AP305"/>
          <cell r="AQ305"/>
          <cell r="AR305"/>
        </row>
        <row r="306">
          <cell r="W306"/>
          <cell r="X306"/>
          <cell r="Y306"/>
          <cell r="Z306"/>
          <cell r="AA306"/>
          <cell r="AB306"/>
          <cell r="AC306"/>
          <cell r="AD306"/>
          <cell r="AE306"/>
          <cell r="AF306"/>
          <cell r="AG306"/>
          <cell r="AH306"/>
          <cell r="AI306"/>
          <cell r="AJ306"/>
          <cell r="AK306"/>
          <cell r="AL306"/>
          <cell r="AM306"/>
          <cell r="AN306"/>
          <cell r="AO306"/>
          <cell r="AP306"/>
          <cell r="AQ306"/>
          <cell r="AR306"/>
        </row>
        <row r="307"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  <cell r="AL307"/>
          <cell r="AM307"/>
          <cell r="AN307"/>
          <cell r="AO307"/>
          <cell r="AP307"/>
          <cell r="AQ307"/>
          <cell r="AR307"/>
        </row>
        <row r="308"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/>
          <cell r="AO308"/>
          <cell r="AP308"/>
          <cell r="AQ308"/>
          <cell r="AR308"/>
        </row>
        <row r="309"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  <cell r="AM309"/>
          <cell r="AN309"/>
          <cell r="AO309"/>
          <cell r="AP309"/>
          <cell r="AQ309"/>
          <cell r="AR309"/>
        </row>
        <row r="310">
          <cell r="W310"/>
          <cell r="X310"/>
          <cell r="Y310"/>
          <cell r="Z310"/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  <cell r="AK310"/>
          <cell r="AL310"/>
          <cell r="AM310"/>
          <cell r="AN310"/>
          <cell r="AO310"/>
          <cell r="AP310"/>
          <cell r="AQ310"/>
          <cell r="AR310"/>
        </row>
        <row r="311">
          <cell r="W311"/>
          <cell r="X311"/>
          <cell r="Y311"/>
          <cell r="Z311"/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  <cell r="AK311"/>
          <cell r="AL311"/>
          <cell r="AM311"/>
          <cell r="AN311"/>
          <cell r="AO311"/>
          <cell r="AP311"/>
          <cell r="AQ311"/>
          <cell r="AR311"/>
        </row>
        <row r="312"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  <cell r="AM312"/>
          <cell r="AN312"/>
          <cell r="AO312"/>
          <cell r="AP312"/>
          <cell r="AQ312"/>
          <cell r="AR312"/>
        </row>
        <row r="313">
          <cell r="W313"/>
          <cell r="X313"/>
          <cell r="Y313"/>
          <cell r="Z313"/>
          <cell r="AA313"/>
          <cell r="AB313"/>
          <cell r="AC313"/>
          <cell r="AD313"/>
          <cell r="AE313"/>
          <cell r="AF313"/>
          <cell r="AG313"/>
          <cell r="AH313"/>
          <cell r="AI313"/>
          <cell r="AJ313"/>
          <cell r="AK313"/>
          <cell r="AL313"/>
          <cell r="AM313"/>
          <cell r="AN313"/>
          <cell r="AO313"/>
          <cell r="AP313"/>
          <cell r="AQ313"/>
          <cell r="AR313"/>
        </row>
        <row r="314">
          <cell r="W314"/>
          <cell r="X314"/>
          <cell r="Y314"/>
          <cell r="Z314"/>
          <cell r="AA314"/>
          <cell r="AB314"/>
          <cell r="AC314"/>
          <cell r="AD314"/>
          <cell r="AE314"/>
          <cell r="AF314"/>
          <cell r="AG314"/>
          <cell r="AH314"/>
          <cell r="AI314"/>
          <cell r="AJ314"/>
          <cell r="AK314"/>
          <cell r="AL314"/>
          <cell r="AM314"/>
          <cell r="AN314"/>
          <cell r="AO314"/>
          <cell r="AP314"/>
          <cell r="AQ314"/>
          <cell r="AR314"/>
        </row>
        <row r="315"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  <cell r="AL315"/>
          <cell r="AM315"/>
          <cell r="AN315"/>
          <cell r="AO315"/>
          <cell r="AP315"/>
          <cell r="AQ315"/>
          <cell r="AR315"/>
        </row>
        <row r="316"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  <cell r="AL316"/>
          <cell r="AM316"/>
          <cell r="AN316"/>
          <cell r="AO316"/>
          <cell r="AP316"/>
          <cell r="AQ316"/>
          <cell r="AR316"/>
        </row>
        <row r="317"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  <cell r="AK317"/>
          <cell r="AL317"/>
          <cell r="AM317"/>
          <cell r="AN317"/>
          <cell r="AO317"/>
          <cell r="AP317"/>
          <cell r="AQ317"/>
          <cell r="AR317"/>
        </row>
        <row r="318">
          <cell r="W318"/>
          <cell r="X318"/>
          <cell r="Y318"/>
          <cell r="Z318"/>
          <cell r="AA318"/>
          <cell r="AB318"/>
          <cell r="AC318"/>
          <cell r="AD318"/>
          <cell r="AE318"/>
          <cell r="AF318"/>
          <cell r="AG318"/>
          <cell r="AH318"/>
          <cell r="AI318"/>
          <cell r="AJ318"/>
          <cell r="AK318"/>
          <cell r="AL318"/>
          <cell r="AM318"/>
          <cell r="AN318"/>
          <cell r="AO318"/>
          <cell r="AP318"/>
          <cell r="AQ318"/>
          <cell r="AR318"/>
        </row>
        <row r="319">
          <cell r="W319"/>
          <cell r="X319"/>
          <cell r="Y319"/>
          <cell r="Z319"/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  <cell r="AK319"/>
          <cell r="AL319"/>
          <cell r="AM319"/>
          <cell r="AN319"/>
          <cell r="AO319"/>
          <cell r="AP319"/>
          <cell r="AQ319"/>
          <cell r="AR319"/>
        </row>
        <row r="320">
          <cell r="W320"/>
          <cell r="X320"/>
          <cell r="Y320"/>
          <cell r="Z320"/>
          <cell r="AA320"/>
          <cell r="AB320"/>
          <cell r="AC320"/>
          <cell r="AD320"/>
          <cell r="AE320"/>
          <cell r="AF320"/>
          <cell r="AG320"/>
          <cell r="AH320"/>
          <cell r="AI320"/>
          <cell r="AJ320"/>
          <cell r="AK320"/>
          <cell r="AL320"/>
          <cell r="AM320"/>
          <cell r="AN320"/>
          <cell r="AO320"/>
          <cell r="AP320"/>
          <cell r="AQ320"/>
          <cell r="AR320"/>
        </row>
        <row r="321">
          <cell r="W321"/>
          <cell r="X321"/>
          <cell r="Y321"/>
          <cell r="Z321"/>
          <cell r="AA321"/>
          <cell r="AB321"/>
          <cell r="AC321"/>
          <cell r="AD321"/>
          <cell r="AE321"/>
          <cell r="AF321"/>
          <cell r="AG321"/>
          <cell r="AH321"/>
          <cell r="AI321"/>
          <cell r="AJ321"/>
          <cell r="AK321"/>
          <cell r="AL321"/>
          <cell r="AM321"/>
          <cell r="AN321"/>
          <cell r="AO321"/>
          <cell r="AP321"/>
          <cell r="AQ321"/>
          <cell r="AR321"/>
        </row>
        <row r="322">
          <cell r="W322"/>
          <cell r="X322"/>
          <cell r="Y322"/>
          <cell r="Z322"/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  <cell r="AK322"/>
          <cell r="AL322"/>
          <cell r="AM322"/>
          <cell r="AN322"/>
          <cell r="AO322"/>
          <cell r="AP322"/>
          <cell r="AQ322"/>
          <cell r="AR322"/>
        </row>
        <row r="323"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/>
          <cell r="AH323"/>
          <cell r="AI323"/>
          <cell r="AJ323"/>
          <cell r="AK323"/>
          <cell r="AL323"/>
          <cell r="AM323"/>
          <cell r="AN323"/>
          <cell r="AO323"/>
          <cell r="AP323"/>
          <cell r="AQ323"/>
          <cell r="AR323"/>
        </row>
        <row r="324"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  <cell r="AM324"/>
          <cell r="AN324"/>
          <cell r="AO324"/>
          <cell r="AP324"/>
          <cell r="AQ324"/>
          <cell r="AR324"/>
        </row>
        <row r="325">
          <cell r="W325"/>
          <cell r="X325"/>
          <cell r="Y325"/>
          <cell r="Z325"/>
          <cell r="AA325"/>
          <cell r="AB325"/>
          <cell r="AC325"/>
          <cell r="AD325"/>
          <cell r="AE325"/>
          <cell r="AF325"/>
          <cell r="AG325"/>
          <cell r="AH325"/>
          <cell r="AI325"/>
          <cell r="AJ325"/>
          <cell r="AK325"/>
          <cell r="AL325"/>
          <cell r="AM325"/>
          <cell r="AN325"/>
          <cell r="AO325"/>
          <cell r="AP325"/>
          <cell r="AQ325"/>
          <cell r="AR325"/>
        </row>
        <row r="326">
          <cell r="W326"/>
          <cell r="X326"/>
          <cell r="Y326"/>
          <cell r="Z326"/>
          <cell r="AA326"/>
          <cell r="AB326"/>
          <cell r="AC326"/>
          <cell r="AD326"/>
          <cell r="AE326"/>
          <cell r="AF326"/>
          <cell r="AG326"/>
          <cell r="AH326"/>
          <cell r="AI326"/>
          <cell r="AJ326"/>
          <cell r="AK326"/>
          <cell r="AL326"/>
          <cell r="AM326"/>
          <cell r="AN326"/>
          <cell r="AO326"/>
          <cell r="AP326"/>
          <cell r="AQ326"/>
          <cell r="AR326"/>
        </row>
        <row r="327">
          <cell r="W327"/>
          <cell r="X327"/>
          <cell r="Y327"/>
          <cell r="Z327"/>
          <cell r="AA327"/>
          <cell r="AB327"/>
          <cell r="AC327"/>
          <cell r="AD327"/>
          <cell r="AE327"/>
          <cell r="AF327"/>
          <cell r="AG327"/>
          <cell r="AH327"/>
          <cell r="AI327"/>
          <cell r="AJ327"/>
          <cell r="AK327"/>
          <cell r="AL327"/>
          <cell r="AM327"/>
          <cell r="AN327"/>
          <cell r="AO327"/>
          <cell r="AP327"/>
          <cell r="AQ327"/>
          <cell r="AR327"/>
        </row>
        <row r="328">
          <cell r="W328"/>
          <cell r="X328"/>
          <cell r="Y328"/>
          <cell r="Z328"/>
          <cell r="AA328"/>
          <cell r="AB328"/>
          <cell r="AC328"/>
          <cell r="AD328"/>
          <cell r="AE328"/>
          <cell r="AF328"/>
          <cell r="AG328"/>
          <cell r="AH328"/>
          <cell r="AI328"/>
          <cell r="AJ328"/>
          <cell r="AK328"/>
          <cell r="AL328"/>
          <cell r="AM328"/>
          <cell r="AN328"/>
          <cell r="AO328"/>
          <cell r="AP328"/>
          <cell r="AQ328"/>
          <cell r="AR328"/>
        </row>
        <row r="329"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  <cell r="AH329"/>
          <cell r="AI329"/>
          <cell r="AJ329"/>
          <cell r="AK329"/>
          <cell r="AL329"/>
          <cell r="AM329"/>
          <cell r="AN329"/>
          <cell r="AO329"/>
          <cell r="AP329"/>
          <cell r="AQ329"/>
          <cell r="AR329"/>
        </row>
        <row r="330"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  <cell r="AH330"/>
          <cell r="AI330"/>
          <cell r="AJ330"/>
          <cell r="AK330"/>
          <cell r="AL330"/>
          <cell r="AM330"/>
          <cell r="AN330"/>
          <cell r="AO330"/>
          <cell r="AP330"/>
          <cell r="AQ330"/>
          <cell r="AR330"/>
        </row>
        <row r="331">
          <cell r="W331"/>
          <cell r="X331"/>
          <cell r="Y331"/>
          <cell r="Z331"/>
          <cell r="AA331"/>
          <cell r="AB331"/>
          <cell r="AC331"/>
          <cell r="AD331"/>
          <cell r="AE331"/>
          <cell r="AF331"/>
          <cell r="AG331"/>
          <cell r="AH331"/>
          <cell r="AI331"/>
          <cell r="AJ331"/>
          <cell r="AK331"/>
          <cell r="AL331"/>
          <cell r="AM331"/>
          <cell r="AN331"/>
          <cell r="AO331"/>
          <cell r="AP331"/>
          <cell r="AQ331"/>
          <cell r="AR331"/>
        </row>
        <row r="332">
          <cell r="W332"/>
          <cell r="X332"/>
          <cell r="Y332"/>
          <cell r="Z332"/>
          <cell r="AA332"/>
          <cell r="AB332"/>
          <cell r="AC332"/>
          <cell r="AD332"/>
          <cell r="AE332"/>
          <cell r="AF332"/>
          <cell r="AG332"/>
          <cell r="AH332"/>
          <cell r="AI332"/>
          <cell r="AJ332"/>
          <cell r="AK332"/>
          <cell r="AL332"/>
          <cell r="AM332"/>
          <cell r="AN332"/>
          <cell r="AO332"/>
          <cell r="AP332"/>
          <cell r="AQ332"/>
          <cell r="AR332"/>
        </row>
        <row r="333"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  <cell r="AH333"/>
          <cell r="AI333"/>
          <cell r="AJ333"/>
          <cell r="AK333"/>
          <cell r="AL333"/>
          <cell r="AM333"/>
          <cell r="AN333"/>
          <cell r="AO333"/>
          <cell r="AP333"/>
          <cell r="AQ333"/>
          <cell r="AR333"/>
        </row>
        <row r="334"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  <cell r="AM334"/>
          <cell r="AN334"/>
          <cell r="AO334"/>
          <cell r="AP334"/>
          <cell r="AQ334"/>
          <cell r="AR334"/>
        </row>
        <row r="335"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  <cell r="AH335"/>
          <cell r="AI335"/>
          <cell r="AJ335"/>
          <cell r="AK335"/>
          <cell r="AL335"/>
          <cell r="AM335"/>
          <cell r="AN335"/>
          <cell r="AO335"/>
          <cell r="AP335"/>
          <cell r="AQ335"/>
          <cell r="AR335"/>
        </row>
        <row r="336"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  <cell r="AH336"/>
          <cell r="AI336"/>
          <cell r="AJ336"/>
          <cell r="AK336"/>
          <cell r="AL336"/>
          <cell r="AM336"/>
          <cell r="AN336"/>
          <cell r="AO336"/>
          <cell r="AP336"/>
          <cell r="AQ336"/>
          <cell r="AR336"/>
        </row>
        <row r="337">
          <cell r="W337"/>
          <cell r="X337"/>
          <cell r="Y337"/>
          <cell r="Z337"/>
          <cell r="AA337"/>
          <cell r="AB337"/>
          <cell r="AC337"/>
          <cell r="AD337"/>
          <cell r="AE337"/>
          <cell r="AF337"/>
          <cell r="AG337"/>
          <cell r="AH337"/>
          <cell r="AI337"/>
          <cell r="AJ337"/>
          <cell r="AK337"/>
          <cell r="AL337"/>
          <cell r="AM337"/>
          <cell r="AN337"/>
          <cell r="AO337"/>
          <cell r="AP337"/>
          <cell r="AQ337"/>
          <cell r="AR337"/>
        </row>
        <row r="338"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</row>
        <row r="339">
          <cell r="W339"/>
          <cell r="X339"/>
          <cell r="Y339"/>
          <cell r="Z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  <cell r="AL339"/>
          <cell r="AM339"/>
          <cell r="AN339"/>
          <cell r="AO339"/>
          <cell r="AP339"/>
          <cell r="AQ339"/>
          <cell r="AR339"/>
        </row>
        <row r="340">
          <cell r="W340"/>
          <cell r="X340"/>
          <cell r="Y340"/>
          <cell r="Z340"/>
          <cell r="AA340"/>
          <cell r="AB340"/>
          <cell r="AC340"/>
          <cell r="AD340"/>
          <cell r="AE340"/>
          <cell r="AF340"/>
          <cell r="AG340"/>
          <cell r="AH340"/>
          <cell r="AI340"/>
          <cell r="AJ340"/>
          <cell r="AK340"/>
          <cell r="AL340"/>
          <cell r="AM340"/>
          <cell r="AN340"/>
          <cell r="AO340"/>
          <cell r="AP340"/>
          <cell r="AQ340"/>
          <cell r="AR340"/>
        </row>
        <row r="341">
          <cell r="W341"/>
          <cell r="X341"/>
          <cell r="Y341"/>
          <cell r="Z341"/>
          <cell r="AA341"/>
          <cell r="AB341"/>
          <cell r="AC341"/>
          <cell r="AD341"/>
          <cell r="AE341"/>
          <cell r="AF341"/>
          <cell r="AG341"/>
          <cell r="AH341"/>
          <cell r="AI341"/>
          <cell r="AJ341"/>
          <cell r="AK341"/>
          <cell r="AL341"/>
          <cell r="AM341"/>
          <cell r="AN341"/>
          <cell r="AO341"/>
          <cell r="AP341"/>
          <cell r="AQ341"/>
          <cell r="AR341"/>
        </row>
        <row r="342"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  <cell r="AL342"/>
          <cell r="AM342"/>
          <cell r="AN342"/>
          <cell r="AO342"/>
          <cell r="AP342"/>
          <cell r="AQ342"/>
          <cell r="AR342"/>
        </row>
        <row r="343"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  <cell r="AL343"/>
          <cell r="AM343"/>
          <cell r="AN343"/>
          <cell r="AO343"/>
          <cell r="AP343"/>
          <cell r="AQ343"/>
          <cell r="AR343"/>
        </row>
        <row r="344"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</row>
        <row r="345">
          <cell r="W345"/>
          <cell r="X345"/>
          <cell r="Y345"/>
          <cell r="Z345"/>
          <cell r="AA345"/>
          <cell r="AB345"/>
          <cell r="AC345"/>
          <cell r="AD345"/>
          <cell r="AE345"/>
          <cell r="AF345"/>
          <cell r="AG345"/>
          <cell r="AH345"/>
          <cell r="AI345"/>
          <cell r="AJ345"/>
          <cell r="AK345"/>
          <cell r="AL345"/>
          <cell r="AM345"/>
          <cell r="AN345"/>
          <cell r="AO345"/>
          <cell r="AP345"/>
          <cell r="AQ345"/>
          <cell r="AR345"/>
        </row>
        <row r="346">
          <cell r="W346"/>
          <cell r="X346"/>
          <cell r="Y346"/>
          <cell r="Z346"/>
          <cell r="AA346"/>
          <cell r="AB346"/>
          <cell r="AC346"/>
          <cell r="AD346"/>
          <cell r="AE346"/>
          <cell r="AF346"/>
          <cell r="AG346"/>
          <cell r="AH346"/>
          <cell r="AI346"/>
          <cell r="AJ346"/>
          <cell r="AK346"/>
          <cell r="AL346"/>
          <cell r="AM346"/>
          <cell r="AN346"/>
          <cell r="AO346"/>
          <cell r="AP346"/>
          <cell r="AQ346"/>
          <cell r="AR346"/>
        </row>
        <row r="347"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</row>
        <row r="348"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</row>
        <row r="349"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</row>
        <row r="350">
          <cell r="W350"/>
          <cell r="X350"/>
          <cell r="Y350"/>
          <cell r="Z350"/>
          <cell r="AA350"/>
          <cell r="AB350"/>
          <cell r="AC350"/>
          <cell r="AD350"/>
          <cell r="AE350"/>
          <cell r="AF350"/>
          <cell r="AG350"/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</row>
        <row r="351"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</row>
        <row r="352"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</row>
        <row r="353"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</row>
        <row r="354"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</row>
        <row r="355"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</row>
        <row r="356"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</row>
        <row r="357">
          <cell r="W357"/>
          <cell r="X357"/>
          <cell r="Y357"/>
          <cell r="Z357"/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</row>
        <row r="358">
          <cell r="W358"/>
          <cell r="X358"/>
          <cell r="Y358"/>
          <cell r="Z358"/>
          <cell r="AA358"/>
          <cell r="AB358"/>
          <cell r="AC358"/>
          <cell r="AD358"/>
          <cell r="AE358"/>
          <cell r="AF358"/>
          <cell r="AG358"/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</row>
        <row r="359"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</row>
        <row r="360"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</row>
        <row r="361"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</row>
        <row r="362"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</row>
        <row r="363"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</row>
        <row r="364"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</row>
        <row r="365"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</row>
        <row r="366"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</row>
        <row r="367"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</row>
        <row r="368"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</row>
        <row r="369"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</row>
        <row r="370"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</row>
        <row r="371"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</row>
        <row r="372"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</row>
        <row r="373"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</row>
        <row r="374"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</row>
        <row r="375"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</row>
        <row r="376"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</row>
        <row r="377"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</row>
        <row r="378"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</row>
        <row r="379"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</row>
        <row r="380"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</row>
        <row r="381">
          <cell r="W381"/>
          <cell r="X381"/>
          <cell r="Y381"/>
          <cell r="Z381"/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</row>
        <row r="382"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</row>
        <row r="383"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</row>
        <row r="384"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</row>
        <row r="385"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</row>
        <row r="386"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</row>
        <row r="387"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</row>
        <row r="388"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</row>
        <row r="389"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</row>
        <row r="390"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</row>
        <row r="391"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</row>
        <row r="392"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</row>
        <row r="393"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</row>
        <row r="394"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</row>
        <row r="395">
          <cell r="W395"/>
          <cell r="X395"/>
          <cell r="Y395"/>
          <cell r="Z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</row>
        <row r="396"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</row>
        <row r="397"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</row>
        <row r="398">
          <cell r="W398"/>
          <cell r="X398"/>
          <cell r="Y398"/>
          <cell r="Z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</row>
        <row r="399"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</row>
        <row r="400">
          <cell r="W400"/>
          <cell r="X400"/>
          <cell r="Y400"/>
          <cell r="Z400"/>
          <cell r="AA400"/>
          <cell r="AB400"/>
          <cell r="AC400"/>
          <cell r="AD400"/>
          <cell r="AE400"/>
          <cell r="AF400"/>
          <cell r="AG400"/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</row>
        <row r="401">
          <cell r="W401"/>
          <cell r="X401"/>
          <cell r="Y401"/>
          <cell r="Z401"/>
          <cell r="AA401"/>
          <cell r="AB401"/>
          <cell r="AC401"/>
          <cell r="AD401"/>
          <cell r="AE401"/>
          <cell r="AF401"/>
          <cell r="AG401"/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</row>
        <row r="402">
          <cell r="W402"/>
          <cell r="X402"/>
          <cell r="Y402"/>
          <cell r="Z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</row>
        <row r="403">
          <cell r="W403"/>
          <cell r="X403"/>
          <cell r="Y403"/>
          <cell r="Z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</row>
        <row r="404"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</row>
        <row r="405"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</row>
        <row r="406"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</row>
        <row r="407"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</row>
        <row r="408">
          <cell r="W408"/>
          <cell r="X408"/>
          <cell r="Y408"/>
          <cell r="Z408"/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</row>
        <row r="409">
          <cell r="W409"/>
          <cell r="X409"/>
          <cell r="Y409"/>
          <cell r="Z409"/>
          <cell r="AA409"/>
          <cell r="AB409"/>
          <cell r="AC409"/>
          <cell r="AD409"/>
          <cell r="AE409"/>
          <cell r="AF409"/>
          <cell r="AG409"/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</row>
        <row r="410"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</row>
        <row r="411">
          <cell r="W411"/>
          <cell r="X411"/>
          <cell r="Y411"/>
          <cell r="Z411"/>
          <cell r="AA411"/>
          <cell r="AB411"/>
          <cell r="AC411"/>
          <cell r="AD411"/>
          <cell r="AE411"/>
          <cell r="AF411"/>
          <cell r="AG411"/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</row>
        <row r="412">
          <cell r="W412"/>
          <cell r="X412"/>
          <cell r="Y412"/>
          <cell r="Z412"/>
          <cell r="AA412"/>
          <cell r="AB412"/>
          <cell r="AC412"/>
          <cell r="AD412"/>
          <cell r="AE412"/>
          <cell r="AF412"/>
          <cell r="AG412"/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</row>
        <row r="413"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</row>
        <row r="414">
          <cell r="W414"/>
          <cell r="X414"/>
          <cell r="Y414"/>
          <cell r="Z414"/>
          <cell r="AA414"/>
          <cell r="AB414"/>
          <cell r="AC414"/>
          <cell r="AD414"/>
          <cell r="AE414"/>
          <cell r="AF414"/>
          <cell r="AG414"/>
          <cell r="AH414"/>
          <cell r="AI414"/>
          <cell r="AJ414"/>
          <cell r="AK414"/>
          <cell r="AL414"/>
          <cell r="AM414"/>
          <cell r="AN414"/>
          <cell r="AO414"/>
          <cell r="AP414"/>
          <cell r="AQ414"/>
          <cell r="AR414"/>
        </row>
        <row r="415">
          <cell r="W415"/>
          <cell r="X415"/>
          <cell r="Y415"/>
          <cell r="Z415"/>
          <cell r="AA415"/>
          <cell r="AB415"/>
          <cell r="AC415"/>
          <cell r="AD415"/>
          <cell r="AE415"/>
          <cell r="AF415"/>
          <cell r="AG415"/>
          <cell r="AH415"/>
          <cell r="AI415"/>
          <cell r="AJ415"/>
          <cell r="AK415"/>
          <cell r="AL415"/>
          <cell r="AM415"/>
          <cell r="AN415"/>
          <cell r="AO415"/>
          <cell r="AP415"/>
          <cell r="AQ415"/>
          <cell r="AR415"/>
        </row>
        <row r="416">
          <cell r="W416"/>
          <cell r="X416"/>
          <cell r="Y416"/>
          <cell r="Z416"/>
          <cell r="AA416"/>
          <cell r="AB416"/>
          <cell r="AC416"/>
          <cell r="AD416"/>
          <cell r="AE416"/>
          <cell r="AF416"/>
          <cell r="AG416"/>
          <cell r="AH416"/>
          <cell r="AI416"/>
          <cell r="AJ416"/>
          <cell r="AK416"/>
          <cell r="AL416"/>
          <cell r="AM416"/>
          <cell r="AN416"/>
          <cell r="AO416"/>
          <cell r="AP416"/>
          <cell r="AQ416"/>
          <cell r="AR416"/>
        </row>
        <row r="417"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  <cell r="AH417"/>
          <cell r="AI417"/>
          <cell r="AJ417"/>
          <cell r="AK417"/>
          <cell r="AL417"/>
          <cell r="AM417"/>
          <cell r="AN417"/>
          <cell r="AO417"/>
          <cell r="AP417"/>
          <cell r="AQ417"/>
          <cell r="AR417"/>
        </row>
        <row r="418">
          <cell r="W418"/>
          <cell r="X418"/>
          <cell r="Y418"/>
          <cell r="Z418"/>
          <cell r="AA418"/>
          <cell r="AB418"/>
          <cell r="AC418"/>
          <cell r="AD418"/>
          <cell r="AE418"/>
          <cell r="AF418"/>
          <cell r="AG418"/>
          <cell r="AH418"/>
          <cell r="AI418"/>
          <cell r="AJ418"/>
          <cell r="AK418"/>
          <cell r="AL418"/>
          <cell r="AM418"/>
          <cell r="AN418"/>
          <cell r="AO418"/>
          <cell r="AP418"/>
          <cell r="AQ418"/>
          <cell r="AR418"/>
        </row>
        <row r="419">
          <cell r="W419"/>
          <cell r="X419"/>
          <cell r="Y419"/>
          <cell r="Z419"/>
          <cell r="AA419"/>
          <cell r="AB419"/>
          <cell r="AC419"/>
          <cell r="AD419"/>
          <cell r="AE419"/>
          <cell r="AF419"/>
          <cell r="AG419"/>
          <cell r="AH419"/>
          <cell r="AI419"/>
          <cell r="AJ419"/>
          <cell r="AK419"/>
          <cell r="AL419"/>
          <cell r="AM419"/>
          <cell r="AN419"/>
          <cell r="AO419"/>
          <cell r="AP419"/>
          <cell r="AQ419"/>
          <cell r="AR419"/>
        </row>
        <row r="420">
          <cell r="W420"/>
          <cell r="X420"/>
          <cell r="Y420"/>
          <cell r="Z420"/>
          <cell r="AA420"/>
          <cell r="AB420"/>
          <cell r="AC420"/>
          <cell r="AD420"/>
          <cell r="AE420"/>
          <cell r="AF420"/>
          <cell r="AG420"/>
          <cell r="AH420"/>
          <cell r="AI420"/>
          <cell r="AJ420"/>
          <cell r="AK420"/>
          <cell r="AL420"/>
          <cell r="AM420"/>
          <cell r="AN420"/>
          <cell r="AO420"/>
          <cell r="AP420"/>
          <cell r="AQ420"/>
          <cell r="AR420"/>
        </row>
        <row r="421">
          <cell r="W421"/>
          <cell r="X421"/>
          <cell r="Y421"/>
          <cell r="Z421"/>
          <cell r="AA421"/>
          <cell r="AB421"/>
          <cell r="AC421"/>
          <cell r="AD421"/>
          <cell r="AE421"/>
          <cell r="AF421"/>
          <cell r="AG421"/>
          <cell r="AH421"/>
          <cell r="AI421"/>
          <cell r="AJ421"/>
          <cell r="AK421"/>
          <cell r="AL421"/>
          <cell r="AM421"/>
          <cell r="AN421"/>
          <cell r="AO421"/>
          <cell r="AP421"/>
          <cell r="AQ421"/>
          <cell r="AR421"/>
        </row>
        <row r="422">
          <cell r="W422"/>
          <cell r="X422"/>
          <cell r="Y422"/>
          <cell r="Z422"/>
          <cell r="AA422"/>
          <cell r="AB422"/>
          <cell r="AC422"/>
          <cell r="AD422"/>
          <cell r="AE422"/>
          <cell r="AF422"/>
          <cell r="AG422"/>
          <cell r="AH422"/>
          <cell r="AI422"/>
          <cell r="AJ422"/>
          <cell r="AK422"/>
          <cell r="AL422"/>
          <cell r="AM422"/>
          <cell r="AN422"/>
          <cell r="AO422"/>
          <cell r="AP422"/>
          <cell r="AQ422"/>
          <cell r="AR422"/>
        </row>
        <row r="423">
          <cell r="W423"/>
          <cell r="X423"/>
          <cell r="Y423"/>
          <cell r="Z423"/>
          <cell r="AA423"/>
          <cell r="AB423"/>
          <cell r="AC423"/>
          <cell r="AD423"/>
          <cell r="AE423"/>
          <cell r="AF423"/>
          <cell r="AG423"/>
          <cell r="AH423"/>
          <cell r="AI423"/>
          <cell r="AJ423"/>
          <cell r="AK423"/>
          <cell r="AL423"/>
          <cell r="AM423"/>
          <cell r="AN423"/>
          <cell r="AO423"/>
          <cell r="AP423"/>
          <cell r="AQ423"/>
          <cell r="AR423"/>
        </row>
        <row r="424">
          <cell r="W424"/>
          <cell r="X424"/>
          <cell r="Y424"/>
          <cell r="Z424"/>
          <cell r="AA424"/>
          <cell r="AB424"/>
          <cell r="AC424"/>
          <cell r="AD424"/>
          <cell r="AE424"/>
          <cell r="AF424"/>
          <cell r="AG424"/>
          <cell r="AH424"/>
          <cell r="AI424"/>
          <cell r="AJ424"/>
          <cell r="AK424"/>
          <cell r="AL424"/>
          <cell r="AM424"/>
          <cell r="AN424"/>
          <cell r="AO424"/>
          <cell r="AP424"/>
          <cell r="AQ424"/>
          <cell r="AR424"/>
        </row>
        <row r="425">
          <cell r="W425"/>
          <cell r="X425"/>
          <cell r="Y425"/>
          <cell r="Z425"/>
          <cell r="AA425"/>
          <cell r="AB425"/>
          <cell r="AC425"/>
          <cell r="AD425"/>
          <cell r="AE425"/>
          <cell r="AF425"/>
          <cell r="AG425"/>
          <cell r="AH425"/>
          <cell r="AI425"/>
          <cell r="AJ425"/>
          <cell r="AK425"/>
          <cell r="AL425"/>
          <cell r="AM425"/>
          <cell r="AN425"/>
          <cell r="AO425"/>
          <cell r="AP425"/>
          <cell r="AQ425"/>
          <cell r="AR425"/>
        </row>
        <row r="426">
          <cell r="W426"/>
          <cell r="X426"/>
          <cell r="Y426"/>
          <cell r="Z426"/>
          <cell r="AA426"/>
          <cell r="AB426"/>
          <cell r="AC426"/>
          <cell r="AD426"/>
          <cell r="AE426"/>
          <cell r="AF426"/>
          <cell r="AG426"/>
          <cell r="AH426"/>
          <cell r="AI426"/>
          <cell r="AJ426"/>
          <cell r="AK426"/>
          <cell r="AL426"/>
          <cell r="AM426"/>
          <cell r="AN426"/>
          <cell r="AO426"/>
          <cell r="AP426"/>
          <cell r="AQ426"/>
          <cell r="AR426"/>
        </row>
        <row r="427">
          <cell r="W427"/>
          <cell r="X427"/>
          <cell r="Y427"/>
          <cell r="Z427"/>
          <cell r="AA427"/>
          <cell r="AB427"/>
          <cell r="AC427"/>
          <cell r="AD427"/>
          <cell r="AE427"/>
          <cell r="AF427"/>
          <cell r="AG427"/>
          <cell r="AH427"/>
          <cell r="AI427"/>
          <cell r="AJ427"/>
          <cell r="AK427"/>
          <cell r="AL427"/>
          <cell r="AM427"/>
          <cell r="AN427"/>
          <cell r="AO427"/>
          <cell r="AP427"/>
          <cell r="AQ427"/>
          <cell r="AR427"/>
        </row>
        <row r="428"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  <cell r="AH428"/>
          <cell r="AI428"/>
          <cell r="AJ428"/>
          <cell r="AK428"/>
          <cell r="AL428"/>
          <cell r="AM428"/>
          <cell r="AN428"/>
          <cell r="AO428"/>
          <cell r="AP428"/>
          <cell r="AQ428"/>
          <cell r="AR428"/>
        </row>
        <row r="429">
          <cell r="W429"/>
          <cell r="X429"/>
          <cell r="Y429"/>
          <cell r="Z429"/>
          <cell r="AA429"/>
          <cell r="AB429"/>
          <cell r="AC429"/>
          <cell r="AD429"/>
          <cell r="AE429"/>
          <cell r="AF429"/>
          <cell r="AG429"/>
          <cell r="AH429"/>
          <cell r="AI429"/>
          <cell r="AJ429"/>
          <cell r="AK429"/>
          <cell r="AL429"/>
          <cell r="AM429"/>
          <cell r="AN429"/>
          <cell r="AO429"/>
          <cell r="AP429"/>
          <cell r="AQ429"/>
          <cell r="AR429"/>
        </row>
        <row r="430">
          <cell r="W430"/>
          <cell r="X430"/>
          <cell r="Y430"/>
          <cell r="Z430"/>
          <cell r="AA430"/>
          <cell r="AB430"/>
          <cell r="AC430"/>
          <cell r="AD430"/>
          <cell r="AE430"/>
          <cell r="AF430"/>
          <cell r="AG430"/>
          <cell r="AH430"/>
          <cell r="AI430"/>
          <cell r="AJ430"/>
          <cell r="AK430"/>
          <cell r="AL430"/>
          <cell r="AM430"/>
          <cell r="AN430"/>
          <cell r="AO430"/>
          <cell r="AP430"/>
          <cell r="AQ430"/>
          <cell r="AR430"/>
        </row>
        <row r="431"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  <cell r="AH431"/>
          <cell r="AI431"/>
          <cell r="AJ431"/>
          <cell r="AK431"/>
          <cell r="AL431"/>
          <cell r="AM431"/>
          <cell r="AN431"/>
          <cell r="AO431"/>
          <cell r="AP431"/>
          <cell r="AQ431"/>
          <cell r="AR431"/>
        </row>
        <row r="432">
          <cell r="W432"/>
          <cell r="X432"/>
          <cell r="Y432"/>
          <cell r="Z432"/>
          <cell r="AA432"/>
          <cell r="AB432"/>
          <cell r="AC432"/>
          <cell r="AD432"/>
          <cell r="AE432"/>
          <cell r="AF432"/>
          <cell r="AG432"/>
          <cell r="AH432"/>
          <cell r="AI432"/>
          <cell r="AJ432"/>
          <cell r="AK432"/>
          <cell r="AL432"/>
          <cell r="AM432"/>
          <cell r="AN432"/>
          <cell r="AO432"/>
          <cell r="AP432"/>
          <cell r="AQ432"/>
          <cell r="AR432"/>
        </row>
        <row r="433">
          <cell r="W433"/>
          <cell r="X433"/>
          <cell r="Y433"/>
          <cell r="Z433"/>
          <cell r="AA433"/>
          <cell r="AB433"/>
          <cell r="AC433"/>
          <cell r="AD433"/>
          <cell r="AE433"/>
          <cell r="AF433"/>
          <cell r="AG433"/>
          <cell r="AH433"/>
          <cell r="AI433"/>
          <cell r="AJ433"/>
          <cell r="AK433"/>
          <cell r="AL433"/>
          <cell r="AM433"/>
          <cell r="AN433"/>
          <cell r="AO433"/>
          <cell r="AP433"/>
          <cell r="AQ433"/>
          <cell r="AR433"/>
        </row>
        <row r="434">
          <cell r="W434"/>
          <cell r="X434"/>
          <cell r="Y434"/>
          <cell r="Z434"/>
          <cell r="AA434"/>
          <cell r="AB434"/>
          <cell r="AC434"/>
          <cell r="AD434"/>
          <cell r="AE434"/>
          <cell r="AF434"/>
          <cell r="AG434"/>
          <cell r="AH434"/>
          <cell r="AI434"/>
          <cell r="AJ434"/>
          <cell r="AK434"/>
          <cell r="AL434"/>
          <cell r="AM434"/>
          <cell r="AN434"/>
          <cell r="AO434"/>
          <cell r="AP434"/>
          <cell r="AQ434"/>
          <cell r="AR434"/>
        </row>
        <row r="435">
          <cell r="W435"/>
          <cell r="X435"/>
          <cell r="Y435"/>
          <cell r="Z435"/>
          <cell r="AA435"/>
          <cell r="AB435"/>
          <cell r="AC435"/>
          <cell r="AD435"/>
          <cell r="AE435"/>
          <cell r="AF435"/>
          <cell r="AG435"/>
          <cell r="AH435"/>
          <cell r="AI435"/>
          <cell r="AJ435"/>
          <cell r="AK435"/>
          <cell r="AL435"/>
          <cell r="AM435"/>
          <cell r="AN435"/>
          <cell r="AO435"/>
          <cell r="AP435"/>
          <cell r="AQ435"/>
          <cell r="AR435"/>
        </row>
        <row r="436">
          <cell r="W436"/>
          <cell r="X436"/>
          <cell r="Y436"/>
          <cell r="Z436"/>
          <cell r="AA436"/>
          <cell r="AB436"/>
          <cell r="AC436"/>
          <cell r="AD436"/>
          <cell r="AE436"/>
          <cell r="AF436"/>
          <cell r="AG436"/>
          <cell r="AH436"/>
          <cell r="AI436"/>
          <cell r="AJ436"/>
          <cell r="AK436"/>
          <cell r="AL436"/>
          <cell r="AM436"/>
          <cell r="AN436"/>
          <cell r="AO436"/>
          <cell r="AP436"/>
          <cell r="AQ436"/>
          <cell r="AR436"/>
        </row>
        <row r="437">
          <cell r="W437"/>
          <cell r="X437"/>
          <cell r="Y437"/>
          <cell r="Z437"/>
          <cell r="AA437"/>
          <cell r="AB437"/>
          <cell r="AC437"/>
          <cell r="AD437"/>
          <cell r="AE437"/>
          <cell r="AF437"/>
          <cell r="AG437"/>
          <cell r="AH437"/>
          <cell r="AI437"/>
          <cell r="AJ437"/>
          <cell r="AK437"/>
          <cell r="AL437"/>
          <cell r="AM437"/>
          <cell r="AN437"/>
          <cell r="AO437"/>
          <cell r="AP437"/>
          <cell r="AQ437"/>
          <cell r="AR437"/>
        </row>
        <row r="438">
          <cell r="W438"/>
          <cell r="X438"/>
          <cell r="Y438"/>
          <cell r="Z438"/>
          <cell r="AA438"/>
          <cell r="AB438"/>
          <cell r="AC438"/>
          <cell r="AD438"/>
          <cell r="AE438"/>
          <cell r="AF438"/>
          <cell r="AG438"/>
          <cell r="AH438"/>
          <cell r="AI438"/>
          <cell r="AJ438"/>
          <cell r="AK438"/>
          <cell r="AL438"/>
          <cell r="AM438"/>
          <cell r="AN438"/>
          <cell r="AO438"/>
          <cell r="AP438"/>
          <cell r="AQ438"/>
          <cell r="AR438"/>
        </row>
        <row r="439">
          <cell r="W439"/>
          <cell r="X439"/>
          <cell r="Y439"/>
          <cell r="Z439"/>
          <cell r="AA439"/>
          <cell r="AB439"/>
          <cell r="AC439"/>
          <cell r="AD439"/>
          <cell r="AE439"/>
          <cell r="AF439"/>
          <cell r="AG439"/>
          <cell r="AH439"/>
          <cell r="AI439"/>
          <cell r="AJ439"/>
          <cell r="AK439"/>
          <cell r="AL439"/>
          <cell r="AM439"/>
          <cell r="AN439"/>
          <cell r="AO439"/>
          <cell r="AP439"/>
          <cell r="AQ439"/>
          <cell r="AR439"/>
        </row>
        <row r="440">
          <cell r="W440"/>
          <cell r="X440"/>
          <cell r="Y440"/>
          <cell r="Z440"/>
          <cell r="AA440"/>
          <cell r="AB440"/>
          <cell r="AC440"/>
          <cell r="AD440"/>
          <cell r="AE440"/>
          <cell r="AF440"/>
          <cell r="AG440"/>
          <cell r="AH440"/>
          <cell r="AI440"/>
          <cell r="AJ440"/>
          <cell r="AK440"/>
          <cell r="AL440"/>
          <cell r="AM440"/>
          <cell r="AN440"/>
          <cell r="AO440"/>
          <cell r="AP440"/>
          <cell r="AQ440"/>
          <cell r="AR440"/>
        </row>
        <row r="441">
          <cell r="W441"/>
          <cell r="X441"/>
          <cell r="Y441"/>
          <cell r="Z441"/>
          <cell r="AA441"/>
          <cell r="AB441"/>
          <cell r="AC441"/>
          <cell r="AD441"/>
          <cell r="AE441"/>
          <cell r="AF441"/>
          <cell r="AG441"/>
          <cell r="AH441"/>
          <cell r="AI441"/>
          <cell r="AJ441"/>
          <cell r="AK441"/>
          <cell r="AL441"/>
          <cell r="AM441"/>
          <cell r="AN441"/>
          <cell r="AO441"/>
          <cell r="AP441"/>
          <cell r="AQ441"/>
          <cell r="AR441"/>
        </row>
        <row r="442">
          <cell r="W442"/>
          <cell r="X442"/>
          <cell r="Y442"/>
          <cell r="Z442"/>
          <cell r="AA442"/>
          <cell r="AB442"/>
          <cell r="AC442"/>
          <cell r="AD442"/>
          <cell r="AE442"/>
          <cell r="AF442"/>
          <cell r="AG442"/>
          <cell r="AH442"/>
          <cell r="AI442"/>
          <cell r="AJ442"/>
          <cell r="AK442"/>
          <cell r="AL442"/>
          <cell r="AM442"/>
          <cell r="AN442"/>
          <cell r="AO442"/>
          <cell r="AP442"/>
          <cell r="AQ442"/>
          <cell r="AR442"/>
        </row>
        <row r="443">
          <cell r="W443"/>
          <cell r="X443"/>
          <cell r="Y443"/>
          <cell r="Z443"/>
          <cell r="AA443"/>
          <cell r="AB443"/>
          <cell r="AC443"/>
          <cell r="AD443"/>
          <cell r="AE443"/>
          <cell r="AF443"/>
          <cell r="AG443"/>
          <cell r="AH443"/>
          <cell r="AI443"/>
          <cell r="AJ443"/>
          <cell r="AK443"/>
          <cell r="AL443"/>
          <cell r="AM443"/>
          <cell r="AN443"/>
          <cell r="AO443"/>
          <cell r="AP443"/>
          <cell r="AQ443"/>
          <cell r="AR443"/>
        </row>
        <row r="444">
          <cell r="W444"/>
          <cell r="X444"/>
          <cell r="Y444"/>
          <cell r="Z444"/>
          <cell r="AA444"/>
          <cell r="AB444"/>
          <cell r="AC444"/>
          <cell r="AD444"/>
          <cell r="AE444"/>
          <cell r="AF444"/>
          <cell r="AG444"/>
          <cell r="AH444"/>
          <cell r="AI444"/>
          <cell r="AJ444"/>
          <cell r="AK444"/>
          <cell r="AL444"/>
          <cell r="AM444"/>
          <cell r="AN444"/>
          <cell r="AO444"/>
          <cell r="AP444"/>
          <cell r="AQ444"/>
          <cell r="AR444"/>
        </row>
        <row r="445">
          <cell r="W445"/>
          <cell r="X445"/>
          <cell r="Y445"/>
          <cell r="Z445"/>
          <cell r="AA445"/>
          <cell r="AB445"/>
          <cell r="AC445"/>
          <cell r="AD445"/>
          <cell r="AE445"/>
          <cell r="AF445"/>
          <cell r="AG445"/>
          <cell r="AH445"/>
          <cell r="AI445"/>
          <cell r="AJ445"/>
          <cell r="AK445"/>
          <cell r="AL445"/>
          <cell r="AM445"/>
          <cell r="AN445"/>
          <cell r="AO445"/>
          <cell r="AP445"/>
          <cell r="AQ445"/>
          <cell r="AR445"/>
        </row>
        <row r="446">
          <cell r="W446"/>
          <cell r="X446"/>
          <cell r="Y446"/>
          <cell r="Z446"/>
          <cell r="AA446"/>
          <cell r="AB446"/>
          <cell r="AC446"/>
          <cell r="AD446"/>
          <cell r="AE446"/>
          <cell r="AF446"/>
          <cell r="AG446"/>
          <cell r="AH446"/>
          <cell r="AI446"/>
          <cell r="AJ446"/>
          <cell r="AK446"/>
          <cell r="AL446"/>
          <cell r="AM446"/>
          <cell r="AN446"/>
          <cell r="AO446"/>
          <cell r="AP446"/>
          <cell r="AQ446"/>
          <cell r="AR446"/>
        </row>
        <row r="447"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  <cell r="AH447"/>
          <cell r="AI447"/>
          <cell r="AJ447"/>
          <cell r="AK447"/>
          <cell r="AL447"/>
          <cell r="AM447"/>
          <cell r="AN447"/>
          <cell r="AO447"/>
          <cell r="AP447"/>
          <cell r="AQ447"/>
          <cell r="AR447"/>
        </row>
        <row r="448"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  <cell r="AK448"/>
          <cell r="AL448"/>
          <cell r="AM448"/>
          <cell r="AN448"/>
          <cell r="AO448"/>
          <cell r="AP448"/>
          <cell r="AQ448"/>
          <cell r="AR448"/>
        </row>
        <row r="449">
          <cell r="W449"/>
          <cell r="X449"/>
          <cell r="Y449"/>
          <cell r="Z449"/>
          <cell r="AA449"/>
          <cell r="AB449"/>
          <cell r="AC449"/>
          <cell r="AD449"/>
          <cell r="AE449"/>
          <cell r="AF449"/>
          <cell r="AG449"/>
          <cell r="AH449"/>
          <cell r="AI449"/>
          <cell r="AJ449"/>
          <cell r="AK449"/>
          <cell r="AL449"/>
          <cell r="AM449"/>
          <cell r="AN449"/>
          <cell r="AO449"/>
          <cell r="AP449"/>
          <cell r="AQ449"/>
          <cell r="AR449"/>
        </row>
        <row r="450"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  <cell r="AH450"/>
          <cell r="AI450"/>
          <cell r="AJ450"/>
          <cell r="AK450"/>
          <cell r="AL450"/>
          <cell r="AM450"/>
          <cell r="AN450"/>
          <cell r="AO450"/>
          <cell r="AP450"/>
          <cell r="AQ450"/>
          <cell r="AR450"/>
        </row>
        <row r="451">
          <cell r="W451"/>
          <cell r="X451"/>
          <cell r="Y451"/>
          <cell r="Z451"/>
          <cell r="AA451"/>
          <cell r="AB451"/>
          <cell r="AC451"/>
          <cell r="AD451"/>
          <cell r="AE451"/>
          <cell r="AF451"/>
          <cell r="AG451"/>
          <cell r="AH451"/>
          <cell r="AI451"/>
          <cell r="AJ451"/>
          <cell r="AK451"/>
          <cell r="AL451"/>
          <cell r="AM451"/>
          <cell r="AN451"/>
          <cell r="AO451"/>
          <cell r="AP451"/>
          <cell r="AQ451"/>
          <cell r="AR451"/>
        </row>
        <row r="452">
          <cell r="W452"/>
          <cell r="X452"/>
          <cell r="Y452"/>
          <cell r="Z452"/>
          <cell r="AA452"/>
          <cell r="AB452"/>
          <cell r="AC452"/>
          <cell r="AD452"/>
          <cell r="AE452"/>
          <cell r="AF452"/>
          <cell r="AG452"/>
          <cell r="AH452"/>
          <cell r="AI452"/>
          <cell r="AJ452"/>
          <cell r="AK452"/>
          <cell r="AL452"/>
          <cell r="AM452"/>
          <cell r="AN452"/>
          <cell r="AO452"/>
          <cell r="AP452"/>
          <cell r="AQ452"/>
          <cell r="AR452"/>
        </row>
        <row r="453">
          <cell r="W453"/>
          <cell r="X453"/>
          <cell r="Y453"/>
          <cell r="Z453"/>
          <cell r="AA453"/>
          <cell r="AB453"/>
          <cell r="AC453"/>
          <cell r="AD453"/>
          <cell r="AE453"/>
          <cell r="AF453"/>
          <cell r="AG453"/>
          <cell r="AH453"/>
          <cell r="AI453"/>
          <cell r="AJ453"/>
          <cell r="AK453"/>
          <cell r="AL453"/>
          <cell r="AM453"/>
          <cell r="AN453"/>
          <cell r="AO453"/>
          <cell r="AP453"/>
          <cell r="AQ453"/>
          <cell r="AR453"/>
        </row>
        <row r="454">
          <cell r="W454"/>
          <cell r="X454"/>
          <cell r="Y454"/>
          <cell r="Z454"/>
          <cell r="AA454"/>
          <cell r="AB454"/>
          <cell r="AC454"/>
          <cell r="AD454"/>
          <cell r="AE454"/>
          <cell r="AF454"/>
          <cell r="AG454"/>
          <cell r="AH454"/>
          <cell r="AI454"/>
          <cell r="AJ454"/>
          <cell r="AK454"/>
          <cell r="AL454"/>
          <cell r="AM454"/>
          <cell r="AN454"/>
          <cell r="AO454"/>
          <cell r="AP454"/>
          <cell r="AQ454"/>
          <cell r="AR454"/>
        </row>
        <row r="455">
          <cell r="W455"/>
          <cell r="X455"/>
          <cell r="Y455"/>
          <cell r="Z455"/>
          <cell r="AA455"/>
          <cell r="AB455"/>
          <cell r="AC455"/>
          <cell r="AD455"/>
          <cell r="AE455"/>
          <cell r="AF455"/>
          <cell r="AG455"/>
          <cell r="AH455"/>
          <cell r="AI455"/>
          <cell r="AJ455"/>
          <cell r="AK455"/>
          <cell r="AL455"/>
          <cell r="AM455"/>
          <cell r="AN455"/>
          <cell r="AO455"/>
          <cell r="AP455"/>
          <cell r="AQ455"/>
          <cell r="AR455"/>
        </row>
        <row r="456">
          <cell r="W456"/>
          <cell r="X456"/>
          <cell r="Y456"/>
          <cell r="Z456"/>
          <cell r="AA456"/>
          <cell r="AB456"/>
          <cell r="AC456"/>
          <cell r="AD456"/>
          <cell r="AE456"/>
          <cell r="AF456"/>
          <cell r="AG456"/>
          <cell r="AH456"/>
          <cell r="AI456"/>
          <cell r="AJ456"/>
          <cell r="AK456"/>
          <cell r="AL456"/>
          <cell r="AM456"/>
          <cell r="AN456"/>
          <cell r="AO456"/>
          <cell r="AP456"/>
          <cell r="AQ456"/>
          <cell r="AR456"/>
        </row>
        <row r="457">
          <cell r="W457"/>
          <cell r="X457"/>
          <cell r="Y457"/>
          <cell r="Z457"/>
          <cell r="AA457"/>
          <cell r="AB457"/>
          <cell r="AC457"/>
          <cell r="AD457"/>
          <cell r="AE457"/>
          <cell r="AF457"/>
          <cell r="AG457"/>
          <cell r="AH457"/>
          <cell r="AI457"/>
          <cell r="AJ457"/>
          <cell r="AK457"/>
          <cell r="AL457"/>
          <cell r="AM457"/>
          <cell r="AN457"/>
          <cell r="AO457"/>
          <cell r="AP457"/>
          <cell r="AQ457"/>
          <cell r="AR457"/>
        </row>
        <row r="458"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  <cell r="AH458"/>
          <cell r="AI458"/>
          <cell r="AJ458"/>
          <cell r="AK458"/>
          <cell r="AL458"/>
          <cell r="AM458"/>
          <cell r="AN458"/>
          <cell r="AO458"/>
          <cell r="AP458"/>
          <cell r="AQ458"/>
          <cell r="AR458"/>
        </row>
        <row r="459">
          <cell r="W459"/>
          <cell r="X459"/>
          <cell r="Y459"/>
          <cell r="Z459"/>
          <cell r="AA459"/>
          <cell r="AB459"/>
          <cell r="AC459"/>
          <cell r="AD459"/>
          <cell r="AE459"/>
          <cell r="AF459"/>
          <cell r="AG459"/>
          <cell r="AH459"/>
          <cell r="AI459"/>
          <cell r="AJ459"/>
          <cell r="AK459"/>
          <cell r="AL459"/>
          <cell r="AM459"/>
          <cell r="AN459"/>
          <cell r="AO459"/>
          <cell r="AP459"/>
          <cell r="AQ459"/>
          <cell r="AR459"/>
        </row>
        <row r="460">
          <cell r="W460"/>
          <cell r="X460"/>
          <cell r="Y460"/>
          <cell r="Z460"/>
          <cell r="AA460"/>
          <cell r="AB460"/>
          <cell r="AC460"/>
          <cell r="AD460"/>
          <cell r="AE460"/>
          <cell r="AF460"/>
          <cell r="AG460"/>
          <cell r="AH460"/>
          <cell r="AI460"/>
          <cell r="AJ460"/>
          <cell r="AK460"/>
          <cell r="AL460"/>
          <cell r="AM460"/>
          <cell r="AN460"/>
          <cell r="AO460"/>
          <cell r="AP460"/>
          <cell r="AQ460"/>
          <cell r="AR460"/>
        </row>
        <row r="461">
          <cell r="W461"/>
          <cell r="X461"/>
          <cell r="Y461"/>
          <cell r="Z461"/>
          <cell r="AA461"/>
          <cell r="AB461"/>
          <cell r="AC461"/>
          <cell r="AD461"/>
          <cell r="AE461"/>
          <cell r="AF461"/>
          <cell r="AG461"/>
          <cell r="AH461"/>
          <cell r="AI461"/>
          <cell r="AJ461"/>
          <cell r="AK461"/>
          <cell r="AL461"/>
          <cell r="AM461"/>
          <cell r="AN461"/>
          <cell r="AO461"/>
          <cell r="AP461"/>
          <cell r="AQ461"/>
          <cell r="AR461"/>
        </row>
        <row r="462">
          <cell r="W462"/>
          <cell r="X462"/>
          <cell r="Y462"/>
          <cell r="Z462"/>
          <cell r="AA462"/>
          <cell r="AB462"/>
          <cell r="AC462"/>
          <cell r="AD462"/>
          <cell r="AE462"/>
          <cell r="AF462"/>
          <cell r="AG462"/>
          <cell r="AH462"/>
          <cell r="AI462"/>
          <cell r="AJ462"/>
          <cell r="AK462"/>
          <cell r="AL462"/>
          <cell r="AM462"/>
          <cell r="AN462"/>
          <cell r="AO462"/>
          <cell r="AP462"/>
          <cell r="AQ462"/>
          <cell r="AR462"/>
        </row>
        <row r="463">
          <cell r="W463"/>
          <cell r="X463"/>
          <cell r="Y463"/>
          <cell r="Z463"/>
          <cell r="AA463"/>
          <cell r="AB463"/>
          <cell r="AC463"/>
          <cell r="AD463"/>
          <cell r="AE463"/>
          <cell r="AF463"/>
          <cell r="AG463"/>
          <cell r="AH463"/>
          <cell r="AI463"/>
          <cell r="AJ463"/>
          <cell r="AK463"/>
          <cell r="AL463"/>
          <cell r="AM463"/>
          <cell r="AN463"/>
          <cell r="AO463"/>
          <cell r="AP463"/>
          <cell r="AQ463"/>
          <cell r="AR463"/>
        </row>
        <row r="464">
          <cell r="W464"/>
          <cell r="X464"/>
          <cell r="Y464"/>
          <cell r="Z464"/>
          <cell r="AA464"/>
          <cell r="AB464"/>
          <cell r="AC464"/>
          <cell r="AD464"/>
          <cell r="AE464"/>
          <cell r="AF464"/>
          <cell r="AG464"/>
          <cell r="AH464"/>
          <cell r="AI464"/>
          <cell r="AJ464"/>
          <cell r="AK464"/>
          <cell r="AL464"/>
          <cell r="AM464"/>
          <cell r="AN464"/>
          <cell r="AO464"/>
          <cell r="AP464"/>
          <cell r="AQ464"/>
          <cell r="AR464"/>
        </row>
        <row r="465">
          <cell r="W465"/>
          <cell r="X465"/>
          <cell r="Y465"/>
          <cell r="Z465"/>
          <cell r="AA465"/>
          <cell r="AB465"/>
          <cell r="AC465"/>
          <cell r="AD465"/>
          <cell r="AE465"/>
          <cell r="AF465"/>
          <cell r="AG465"/>
          <cell r="AH465"/>
          <cell r="AI465"/>
          <cell r="AJ465"/>
          <cell r="AK465"/>
          <cell r="AL465"/>
          <cell r="AM465"/>
          <cell r="AN465"/>
          <cell r="AO465"/>
          <cell r="AP465"/>
          <cell r="AQ465"/>
          <cell r="AR465"/>
        </row>
        <row r="466">
          <cell r="W466"/>
          <cell r="X466"/>
          <cell r="Y466"/>
          <cell r="Z466"/>
          <cell r="AA466"/>
          <cell r="AB466"/>
          <cell r="AC466"/>
          <cell r="AD466"/>
          <cell r="AE466"/>
          <cell r="AF466"/>
          <cell r="AG466"/>
          <cell r="AH466"/>
          <cell r="AI466"/>
          <cell r="AJ466"/>
          <cell r="AK466"/>
          <cell r="AL466"/>
          <cell r="AM466"/>
          <cell r="AN466"/>
          <cell r="AO466"/>
          <cell r="AP466"/>
          <cell r="AQ466"/>
          <cell r="AR466"/>
        </row>
        <row r="467">
          <cell r="W467"/>
          <cell r="X467"/>
          <cell r="Y467"/>
          <cell r="Z467"/>
          <cell r="AA467"/>
          <cell r="AB467"/>
          <cell r="AC467"/>
          <cell r="AD467"/>
          <cell r="AE467"/>
          <cell r="AF467"/>
          <cell r="AG467"/>
          <cell r="AH467"/>
          <cell r="AI467"/>
          <cell r="AJ467"/>
          <cell r="AK467"/>
          <cell r="AL467"/>
          <cell r="AM467"/>
          <cell r="AN467"/>
          <cell r="AO467"/>
          <cell r="AP467"/>
          <cell r="AQ467"/>
          <cell r="AR467"/>
        </row>
        <row r="468">
          <cell r="W468"/>
          <cell r="X468"/>
          <cell r="Y468"/>
          <cell r="Z468"/>
          <cell r="AA468"/>
          <cell r="AB468"/>
          <cell r="AC468"/>
          <cell r="AD468"/>
          <cell r="AE468"/>
          <cell r="AF468"/>
          <cell r="AG468"/>
          <cell r="AH468"/>
          <cell r="AI468"/>
          <cell r="AJ468"/>
          <cell r="AK468"/>
          <cell r="AL468"/>
          <cell r="AM468"/>
          <cell r="AN468"/>
          <cell r="AO468"/>
          <cell r="AP468"/>
          <cell r="AQ468"/>
          <cell r="AR468"/>
        </row>
        <row r="469">
          <cell r="W469"/>
          <cell r="X469"/>
          <cell r="Y469"/>
          <cell r="Z469"/>
          <cell r="AA469"/>
          <cell r="AB469"/>
          <cell r="AC469"/>
          <cell r="AD469"/>
          <cell r="AE469"/>
          <cell r="AF469"/>
          <cell r="AG469"/>
          <cell r="AH469"/>
          <cell r="AI469"/>
          <cell r="AJ469"/>
          <cell r="AK469"/>
          <cell r="AL469"/>
          <cell r="AM469"/>
          <cell r="AN469"/>
          <cell r="AO469"/>
          <cell r="AP469"/>
          <cell r="AQ469"/>
          <cell r="AR469"/>
        </row>
        <row r="470">
          <cell r="W470"/>
          <cell r="X470"/>
          <cell r="Y470"/>
          <cell r="Z470"/>
          <cell r="AA470"/>
          <cell r="AB470"/>
          <cell r="AC470"/>
          <cell r="AD470"/>
          <cell r="AE470"/>
          <cell r="AF470"/>
          <cell r="AG470"/>
          <cell r="AH470"/>
          <cell r="AI470"/>
          <cell r="AJ470"/>
          <cell r="AK470"/>
          <cell r="AL470"/>
          <cell r="AM470"/>
          <cell r="AN470"/>
          <cell r="AO470"/>
          <cell r="AP470"/>
          <cell r="AQ470"/>
          <cell r="AR470"/>
        </row>
        <row r="471">
          <cell r="W471"/>
          <cell r="X471"/>
          <cell r="Y471"/>
          <cell r="Z471"/>
          <cell r="AA471"/>
          <cell r="AB471"/>
          <cell r="AC471"/>
          <cell r="AD471"/>
          <cell r="AE471"/>
          <cell r="AF471"/>
          <cell r="AG471"/>
          <cell r="AH471"/>
          <cell r="AI471"/>
          <cell r="AJ471"/>
          <cell r="AK471"/>
          <cell r="AL471"/>
          <cell r="AM471"/>
          <cell r="AN471"/>
          <cell r="AO471"/>
          <cell r="AP471"/>
          <cell r="AQ471"/>
          <cell r="AR471"/>
        </row>
        <row r="472">
          <cell r="W472"/>
          <cell r="X472"/>
          <cell r="Y472"/>
          <cell r="Z472"/>
          <cell r="AA472"/>
          <cell r="AB472"/>
          <cell r="AC472"/>
          <cell r="AD472"/>
          <cell r="AE472"/>
          <cell r="AF472"/>
          <cell r="AG472"/>
          <cell r="AH472"/>
          <cell r="AI472"/>
          <cell r="AJ472"/>
          <cell r="AK472"/>
          <cell r="AL472"/>
          <cell r="AM472"/>
          <cell r="AN472"/>
          <cell r="AO472"/>
          <cell r="AP472"/>
          <cell r="AQ472"/>
          <cell r="AR472"/>
        </row>
        <row r="473">
          <cell r="W473"/>
          <cell r="X473"/>
          <cell r="Y473"/>
          <cell r="Z473"/>
          <cell r="AA473"/>
          <cell r="AB473"/>
          <cell r="AC473"/>
          <cell r="AD473"/>
          <cell r="AE473"/>
          <cell r="AF473"/>
          <cell r="AG473"/>
          <cell r="AH473"/>
          <cell r="AI473"/>
          <cell r="AJ473"/>
          <cell r="AK473"/>
          <cell r="AL473"/>
          <cell r="AM473"/>
          <cell r="AN473"/>
          <cell r="AO473"/>
          <cell r="AP473"/>
          <cell r="AQ473"/>
          <cell r="AR473"/>
        </row>
        <row r="474">
          <cell r="W474"/>
          <cell r="X474"/>
          <cell r="Y474"/>
          <cell r="Z474"/>
          <cell r="AA474"/>
          <cell r="AB474"/>
          <cell r="AC474"/>
          <cell r="AD474"/>
          <cell r="AE474"/>
          <cell r="AF474"/>
          <cell r="AG474"/>
          <cell r="AH474"/>
          <cell r="AI474"/>
          <cell r="AJ474"/>
          <cell r="AK474"/>
          <cell r="AL474"/>
          <cell r="AM474"/>
          <cell r="AN474"/>
          <cell r="AO474"/>
          <cell r="AP474"/>
          <cell r="AQ474"/>
          <cell r="AR474"/>
        </row>
        <row r="475">
          <cell r="W475"/>
          <cell r="X475"/>
          <cell r="Y475"/>
          <cell r="Z475"/>
          <cell r="AA475"/>
          <cell r="AB475"/>
          <cell r="AC475"/>
          <cell r="AD475"/>
          <cell r="AE475"/>
          <cell r="AF475"/>
          <cell r="AG475"/>
          <cell r="AH475"/>
          <cell r="AI475"/>
          <cell r="AJ475"/>
          <cell r="AK475"/>
          <cell r="AL475"/>
          <cell r="AM475"/>
          <cell r="AN475"/>
          <cell r="AO475"/>
          <cell r="AP475"/>
          <cell r="AQ475"/>
          <cell r="AR475"/>
        </row>
        <row r="476">
          <cell r="W476"/>
          <cell r="X476"/>
          <cell r="Y476"/>
          <cell r="Z476"/>
          <cell r="AA476"/>
          <cell r="AB476"/>
          <cell r="AC476"/>
          <cell r="AD476"/>
          <cell r="AE476"/>
          <cell r="AF476"/>
          <cell r="AG476"/>
          <cell r="AH476"/>
          <cell r="AI476"/>
          <cell r="AJ476"/>
          <cell r="AK476"/>
          <cell r="AL476"/>
          <cell r="AM476"/>
          <cell r="AN476"/>
          <cell r="AO476"/>
          <cell r="AP476"/>
          <cell r="AQ476"/>
          <cell r="AR476"/>
        </row>
        <row r="477">
          <cell r="W477"/>
          <cell r="X477"/>
          <cell r="Y477"/>
          <cell r="Z477"/>
          <cell r="AA477"/>
          <cell r="AB477"/>
          <cell r="AC477"/>
          <cell r="AD477"/>
          <cell r="AE477"/>
          <cell r="AF477"/>
          <cell r="AG477"/>
          <cell r="AH477"/>
          <cell r="AI477"/>
          <cell r="AJ477"/>
          <cell r="AK477"/>
          <cell r="AL477"/>
          <cell r="AM477"/>
          <cell r="AN477"/>
          <cell r="AO477"/>
          <cell r="AP477"/>
          <cell r="AQ477"/>
          <cell r="AR477"/>
        </row>
        <row r="478">
          <cell r="W478"/>
          <cell r="X478"/>
          <cell r="Y478"/>
          <cell r="Z478"/>
          <cell r="AA478"/>
          <cell r="AB478"/>
          <cell r="AC478"/>
          <cell r="AD478"/>
          <cell r="AE478"/>
          <cell r="AF478"/>
          <cell r="AG478"/>
          <cell r="AH478"/>
          <cell r="AI478"/>
          <cell r="AJ478"/>
          <cell r="AK478"/>
          <cell r="AL478"/>
          <cell r="AM478"/>
          <cell r="AN478"/>
          <cell r="AO478"/>
          <cell r="AP478"/>
          <cell r="AQ478"/>
          <cell r="AR478"/>
        </row>
        <row r="479">
          <cell r="W479"/>
          <cell r="X479"/>
          <cell r="Y479"/>
          <cell r="Z479"/>
          <cell r="AA479"/>
          <cell r="AB479"/>
          <cell r="AC479"/>
          <cell r="AD479"/>
          <cell r="AE479"/>
          <cell r="AF479"/>
          <cell r="AG479"/>
          <cell r="AH479"/>
          <cell r="AI479"/>
          <cell r="AJ479"/>
          <cell r="AK479"/>
          <cell r="AL479"/>
          <cell r="AM479"/>
          <cell r="AN479"/>
          <cell r="AO479"/>
          <cell r="AP479"/>
          <cell r="AQ479"/>
          <cell r="AR479"/>
        </row>
        <row r="480"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  <cell r="AH480"/>
          <cell r="AI480"/>
          <cell r="AJ480"/>
          <cell r="AK480"/>
          <cell r="AL480"/>
          <cell r="AM480"/>
          <cell r="AN480"/>
          <cell r="AO480"/>
          <cell r="AP480"/>
          <cell r="AQ480"/>
          <cell r="AR480"/>
        </row>
        <row r="481"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  <cell r="AH481"/>
          <cell r="AI481"/>
          <cell r="AJ481"/>
          <cell r="AK481"/>
          <cell r="AL481"/>
          <cell r="AM481"/>
          <cell r="AN481"/>
          <cell r="AO481"/>
          <cell r="AP481"/>
          <cell r="AQ481"/>
          <cell r="AR481"/>
        </row>
        <row r="482"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  <cell r="AH482"/>
          <cell r="AI482"/>
          <cell r="AJ482"/>
          <cell r="AK482"/>
          <cell r="AL482"/>
          <cell r="AM482"/>
          <cell r="AN482"/>
          <cell r="AO482"/>
          <cell r="AP482"/>
          <cell r="AQ482"/>
          <cell r="AR482"/>
        </row>
        <row r="483"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  <cell r="AH483"/>
          <cell r="AI483"/>
          <cell r="AJ483"/>
          <cell r="AK483"/>
          <cell r="AL483"/>
          <cell r="AM483"/>
          <cell r="AN483"/>
          <cell r="AO483"/>
          <cell r="AP483"/>
          <cell r="AQ483"/>
          <cell r="AR483"/>
        </row>
        <row r="484"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  <cell r="AH484"/>
          <cell r="AI484"/>
          <cell r="AJ484"/>
          <cell r="AK484"/>
          <cell r="AL484"/>
          <cell r="AM484"/>
          <cell r="AN484"/>
          <cell r="AO484"/>
          <cell r="AP484"/>
          <cell r="AQ484"/>
          <cell r="AR484"/>
        </row>
        <row r="485"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  <cell r="AH485"/>
          <cell r="AI485"/>
          <cell r="AJ485"/>
          <cell r="AK485"/>
          <cell r="AL485"/>
          <cell r="AM485"/>
          <cell r="AN485"/>
          <cell r="AO485"/>
          <cell r="AP485"/>
          <cell r="AQ485"/>
          <cell r="AR485"/>
        </row>
        <row r="486">
          <cell r="W486"/>
          <cell r="X486"/>
          <cell r="Y486"/>
          <cell r="Z486"/>
          <cell r="AA486"/>
          <cell r="AB486"/>
          <cell r="AC486"/>
          <cell r="AD486"/>
          <cell r="AE486"/>
          <cell r="AF486"/>
          <cell r="AG486"/>
          <cell r="AH486"/>
          <cell r="AI486"/>
          <cell r="AJ486"/>
          <cell r="AK486"/>
          <cell r="AL486"/>
          <cell r="AM486"/>
          <cell r="AN486"/>
          <cell r="AO486"/>
          <cell r="AP486"/>
          <cell r="AQ486"/>
          <cell r="AR486"/>
        </row>
        <row r="487">
          <cell r="W487"/>
          <cell r="X487"/>
          <cell r="Y487"/>
          <cell r="Z487"/>
          <cell r="AA487"/>
          <cell r="AB487"/>
          <cell r="AC487"/>
          <cell r="AD487"/>
          <cell r="AE487"/>
          <cell r="AF487"/>
          <cell r="AG487"/>
          <cell r="AH487"/>
          <cell r="AI487"/>
          <cell r="AJ487"/>
          <cell r="AK487"/>
          <cell r="AL487"/>
          <cell r="AM487"/>
          <cell r="AN487"/>
          <cell r="AO487"/>
          <cell r="AP487"/>
          <cell r="AQ487"/>
          <cell r="AR487"/>
        </row>
        <row r="488">
          <cell r="W488"/>
          <cell r="X488"/>
          <cell r="Y488"/>
          <cell r="Z488"/>
          <cell r="AA488"/>
          <cell r="AB488"/>
          <cell r="AC488"/>
          <cell r="AD488"/>
          <cell r="AE488"/>
          <cell r="AF488"/>
          <cell r="AG488"/>
          <cell r="AH488"/>
          <cell r="AI488"/>
          <cell r="AJ488"/>
          <cell r="AK488"/>
          <cell r="AL488"/>
          <cell r="AM488"/>
          <cell r="AN488"/>
          <cell r="AO488"/>
          <cell r="AP488"/>
          <cell r="AQ488"/>
          <cell r="AR488"/>
        </row>
        <row r="489">
          <cell r="W489"/>
          <cell r="X489"/>
          <cell r="Y489"/>
          <cell r="Z489"/>
          <cell r="AA489"/>
          <cell r="AB489"/>
          <cell r="AC489"/>
          <cell r="AD489"/>
          <cell r="AE489"/>
          <cell r="AF489"/>
          <cell r="AG489"/>
          <cell r="AH489"/>
          <cell r="AI489"/>
          <cell r="AJ489"/>
          <cell r="AK489"/>
          <cell r="AL489"/>
          <cell r="AM489"/>
          <cell r="AN489"/>
          <cell r="AO489"/>
          <cell r="AP489"/>
          <cell r="AQ489"/>
          <cell r="AR489"/>
        </row>
        <row r="490">
          <cell r="W490"/>
          <cell r="X490"/>
          <cell r="Y490"/>
          <cell r="Z490"/>
          <cell r="AA490"/>
          <cell r="AB490"/>
          <cell r="AC490"/>
          <cell r="AD490"/>
          <cell r="AE490"/>
          <cell r="AF490"/>
          <cell r="AG490"/>
          <cell r="AH490"/>
          <cell r="AI490"/>
          <cell r="AJ490"/>
          <cell r="AK490"/>
          <cell r="AL490"/>
          <cell r="AM490"/>
          <cell r="AN490"/>
          <cell r="AO490"/>
          <cell r="AP490"/>
          <cell r="AQ490"/>
          <cell r="AR490"/>
        </row>
        <row r="491">
          <cell r="W491"/>
          <cell r="X491"/>
          <cell r="Y491"/>
          <cell r="Z491"/>
          <cell r="AA491"/>
          <cell r="AB491"/>
          <cell r="AC491"/>
          <cell r="AD491"/>
          <cell r="AE491"/>
          <cell r="AF491"/>
          <cell r="AG491"/>
          <cell r="AH491"/>
          <cell r="AI491"/>
          <cell r="AJ491"/>
          <cell r="AK491"/>
          <cell r="AL491"/>
          <cell r="AM491"/>
          <cell r="AN491"/>
          <cell r="AO491"/>
          <cell r="AP491"/>
          <cell r="AQ491"/>
          <cell r="AR491"/>
        </row>
        <row r="492">
          <cell r="W492"/>
          <cell r="X492"/>
          <cell r="Y492"/>
          <cell r="Z492"/>
          <cell r="AA492"/>
          <cell r="AB492"/>
          <cell r="AC492"/>
          <cell r="AD492"/>
          <cell r="AE492"/>
          <cell r="AF492"/>
          <cell r="AG492"/>
          <cell r="AH492"/>
          <cell r="AI492"/>
          <cell r="AJ492"/>
          <cell r="AK492"/>
          <cell r="AL492"/>
          <cell r="AM492"/>
          <cell r="AN492"/>
          <cell r="AO492"/>
          <cell r="AP492"/>
          <cell r="AQ492"/>
          <cell r="AR492"/>
        </row>
        <row r="493">
          <cell r="W493"/>
          <cell r="X493"/>
          <cell r="Y493"/>
          <cell r="Z493"/>
          <cell r="AA493"/>
          <cell r="AB493"/>
          <cell r="AC493"/>
          <cell r="AD493"/>
          <cell r="AE493"/>
          <cell r="AF493"/>
          <cell r="AG493"/>
          <cell r="AH493"/>
          <cell r="AI493"/>
          <cell r="AJ493"/>
          <cell r="AK493"/>
          <cell r="AL493"/>
          <cell r="AM493"/>
          <cell r="AN493"/>
          <cell r="AO493"/>
          <cell r="AP493"/>
          <cell r="AQ493"/>
          <cell r="AR493"/>
        </row>
        <row r="494">
          <cell r="W494"/>
          <cell r="X494"/>
          <cell r="Y494"/>
          <cell r="Z494"/>
          <cell r="AA494"/>
          <cell r="AB494"/>
          <cell r="AC494"/>
          <cell r="AD494"/>
          <cell r="AE494"/>
          <cell r="AF494"/>
          <cell r="AG494"/>
          <cell r="AH494"/>
          <cell r="AI494"/>
          <cell r="AJ494"/>
          <cell r="AK494"/>
          <cell r="AL494"/>
          <cell r="AM494"/>
          <cell r="AN494"/>
          <cell r="AO494"/>
          <cell r="AP494"/>
          <cell r="AQ494"/>
          <cell r="AR494"/>
        </row>
        <row r="495">
          <cell r="W495"/>
          <cell r="X495"/>
          <cell r="Y495"/>
          <cell r="Z495"/>
          <cell r="AA495"/>
          <cell r="AB495"/>
          <cell r="AC495"/>
          <cell r="AD495"/>
          <cell r="AE495"/>
          <cell r="AF495"/>
          <cell r="AG495"/>
          <cell r="AH495"/>
          <cell r="AI495"/>
          <cell r="AJ495"/>
          <cell r="AK495"/>
          <cell r="AL495"/>
          <cell r="AM495"/>
          <cell r="AN495"/>
          <cell r="AO495"/>
          <cell r="AP495"/>
          <cell r="AQ495"/>
          <cell r="AR495"/>
        </row>
        <row r="496">
          <cell r="W496"/>
          <cell r="X496"/>
          <cell r="Y496"/>
          <cell r="Z496"/>
          <cell r="AA496"/>
          <cell r="AB496"/>
          <cell r="AC496"/>
          <cell r="AD496"/>
          <cell r="AE496"/>
          <cell r="AF496"/>
          <cell r="AG496"/>
          <cell r="AH496"/>
          <cell r="AI496"/>
          <cell r="AJ496"/>
          <cell r="AK496"/>
          <cell r="AL496"/>
          <cell r="AM496"/>
          <cell r="AN496"/>
          <cell r="AO496"/>
          <cell r="AP496"/>
          <cell r="AQ496"/>
          <cell r="AR496"/>
        </row>
        <row r="497">
          <cell r="W497"/>
          <cell r="X497"/>
          <cell r="Y497"/>
          <cell r="Z497"/>
          <cell r="AA497"/>
          <cell r="AB497"/>
          <cell r="AC497"/>
          <cell r="AD497"/>
          <cell r="AE497"/>
          <cell r="AF497"/>
          <cell r="AG497"/>
          <cell r="AH497"/>
          <cell r="AI497"/>
          <cell r="AJ497"/>
          <cell r="AK497"/>
          <cell r="AL497"/>
          <cell r="AM497"/>
          <cell r="AN497"/>
          <cell r="AO497"/>
          <cell r="AP497"/>
          <cell r="AQ497"/>
          <cell r="AR497"/>
        </row>
        <row r="498">
          <cell r="W498"/>
          <cell r="X498"/>
          <cell r="Y498"/>
          <cell r="Z498"/>
          <cell r="AA498"/>
          <cell r="AB498"/>
          <cell r="AC498"/>
          <cell r="AD498"/>
          <cell r="AE498"/>
          <cell r="AF498"/>
          <cell r="AG498"/>
          <cell r="AH498"/>
          <cell r="AI498"/>
          <cell r="AJ498"/>
          <cell r="AK498"/>
          <cell r="AL498"/>
          <cell r="AM498"/>
          <cell r="AN498"/>
          <cell r="AO498"/>
          <cell r="AP498"/>
          <cell r="AQ498"/>
          <cell r="AR498"/>
        </row>
        <row r="499">
          <cell r="W499"/>
          <cell r="X499"/>
          <cell r="Y499"/>
          <cell r="Z499"/>
          <cell r="AA499"/>
          <cell r="AB499"/>
          <cell r="AC499"/>
          <cell r="AD499"/>
          <cell r="AE499"/>
          <cell r="AF499"/>
          <cell r="AG499"/>
          <cell r="AH499"/>
          <cell r="AI499"/>
          <cell r="AJ499"/>
          <cell r="AK499"/>
          <cell r="AL499"/>
          <cell r="AM499"/>
          <cell r="AN499"/>
          <cell r="AO499"/>
          <cell r="AP499"/>
          <cell r="AQ499"/>
          <cell r="AR499"/>
        </row>
        <row r="500">
          <cell r="W500"/>
          <cell r="X500"/>
          <cell r="Y500"/>
          <cell r="Z500"/>
          <cell r="AA500"/>
          <cell r="AB500"/>
          <cell r="AC500"/>
          <cell r="AD500"/>
          <cell r="AE500"/>
          <cell r="AF500"/>
          <cell r="AG500"/>
          <cell r="AH500"/>
          <cell r="AI500"/>
          <cell r="AJ500"/>
          <cell r="AK500"/>
          <cell r="AL500"/>
          <cell r="AM500"/>
          <cell r="AN500"/>
          <cell r="AO500"/>
          <cell r="AP500"/>
          <cell r="AQ500"/>
          <cell r="AR500"/>
        </row>
        <row r="501">
          <cell r="W501"/>
          <cell r="X501"/>
          <cell r="Y501"/>
          <cell r="Z501"/>
          <cell r="AA501"/>
          <cell r="AB501"/>
          <cell r="AC501"/>
          <cell r="AD501"/>
          <cell r="AE501"/>
          <cell r="AF501"/>
          <cell r="AG501"/>
          <cell r="AH501"/>
          <cell r="AI501"/>
          <cell r="AJ501"/>
          <cell r="AK501"/>
          <cell r="AL501"/>
          <cell r="AM501"/>
          <cell r="AN501"/>
          <cell r="AO501"/>
          <cell r="AP501"/>
          <cell r="AQ501"/>
          <cell r="AR501"/>
        </row>
        <row r="502">
          <cell r="W502"/>
          <cell r="X502"/>
          <cell r="Y502"/>
          <cell r="Z502"/>
          <cell r="AA502"/>
          <cell r="AB502"/>
          <cell r="AC502"/>
          <cell r="AD502"/>
          <cell r="AE502"/>
          <cell r="AF502"/>
          <cell r="AG502"/>
          <cell r="AH502"/>
          <cell r="AI502"/>
          <cell r="AJ502"/>
          <cell r="AK502"/>
          <cell r="AL502"/>
          <cell r="AM502"/>
          <cell r="AN502"/>
          <cell r="AO502"/>
          <cell r="AP502"/>
          <cell r="AQ502"/>
          <cell r="AR502"/>
        </row>
        <row r="503">
          <cell r="W503"/>
          <cell r="X503"/>
          <cell r="Y503"/>
          <cell r="Z503"/>
          <cell r="AA503"/>
          <cell r="AB503"/>
          <cell r="AC503"/>
          <cell r="AD503"/>
          <cell r="AE503"/>
          <cell r="AF503"/>
          <cell r="AG503"/>
          <cell r="AH503"/>
          <cell r="AI503"/>
          <cell r="AJ503"/>
          <cell r="AK503"/>
          <cell r="AL503"/>
          <cell r="AM503"/>
          <cell r="AN503"/>
          <cell r="AO503"/>
          <cell r="AP503"/>
          <cell r="AQ503"/>
          <cell r="AR503"/>
        </row>
        <row r="504">
          <cell r="W504"/>
          <cell r="X504"/>
          <cell r="Y504"/>
          <cell r="Z504"/>
          <cell r="AA504"/>
          <cell r="AB504"/>
          <cell r="AC504"/>
          <cell r="AD504"/>
          <cell r="AE504"/>
          <cell r="AF504"/>
          <cell r="AG504"/>
          <cell r="AH504"/>
          <cell r="AI504"/>
          <cell r="AJ504"/>
          <cell r="AK504"/>
          <cell r="AL504"/>
          <cell r="AM504"/>
          <cell r="AN504"/>
          <cell r="AO504"/>
          <cell r="AP504"/>
          <cell r="AQ504"/>
          <cell r="AR504"/>
        </row>
        <row r="505">
          <cell r="W505"/>
          <cell r="X505"/>
          <cell r="Y505"/>
          <cell r="Z505"/>
          <cell r="AA505"/>
          <cell r="AB505"/>
          <cell r="AC505"/>
          <cell r="AD505"/>
          <cell r="AE505"/>
          <cell r="AF505"/>
          <cell r="AG505"/>
          <cell r="AH505"/>
          <cell r="AI505"/>
          <cell r="AJ505"/>
          <cell r="AK505"/>
          <cell r="AL505"/>
          <cell r="AM505"/>
          <cell r="AN505"/>
          <cell r="AO505"/>
          <cell r="AP505"/>
          <cell r="AQ505"/>
          <cell r="AR505"/>
        </row>
        <row r="506">
          <cell r="W506"/>
          <cell r="X506"/>
          <cell r="Y506"/>
          <cell r="Z506"/>
          <cell r="AA506"/>
          <cell r="AB506"/>
          <cell r="AC506"/>
          <cell r="AD506"/>
          <cell r="AE506"/>
          <cell r="AF506"/>
          <cell r="AG506"/>
          <cell r="AH506"/>
          <cell r="AI506"/>
          <cell r="AJ506"/>
          <cell r="AK506"/>
          <cell r="AL506"/>
          <cell r="AM506"/>
          <cell r="AN506"/>
          <cell r="AO506"/>
          <cell r="AP506"/>
          <cell r="AQ506"/>
          <cell r="AR506"/>
        </row>
        <row r="507">
          <cell r="W507"/>
          <cell r="X507"/>
          <cell r="Y507"/>
          <cell r="Z507"/>
          <cell r="AA507"/>
          <cell r="AB507"/>
          <cell r="AC507"/>
          <cell r="AD507"/>
          <cell r="AE507"/>
          <cell r="AF507"/>
          <cell r="AG507"/>
          <cell r="AH507"/>
          <cell r="AI507"/>
          <cell r="AJ507"/>
          <cell r="AK507"/>
          <cell r="AL507"/>
          <cell r="AM507"/>
          <cell r="AN507"/>
          <cell r="AO507"/>
          <cell r="AP507"/>
          <cell r="AQ507"/>
          <cell r="AR507"/>
        </row>
        <row r="508">
          <cell r="W508"/>
          <cell r="X508"/>
          <cell r="Y508"/>
          <cell r="Z508"/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  <cell r="AK508"/>
          <cell r="AL508"/>
          <cell r="AM508"/>
          <cell r="AN508"/>
          <cell r="AO508"/>
          <cell r="AP508"/>
          <cell r="AQ508"/>
          <cell r="AR508"/>
        </row>
        <row r="509">
          <cell r="W509"/>
          <cell r="X509"/>
          <cell r="Y509"/>
          <cell r="Z509"/>
          <cell r="AA509"/>
          <cell r="AB509"/>
          <cell r="AC509"/>
          <cell r="AD509"/>
          <cell r="AE509"/>
          <cell r="AF509"/>
          <cell r="AG509"/>
          <cell r="AH509"/>
          <cell r="AI509"/>
          <cell r="AJ509"/>
          <cell r="AK509"/>
          <cell r="AL509"/>
          <cell r="AM509"/>
          <cell r="AN509"/>
          <cell r="AO509"/>
          <cell r="AP509"/>
          <cell r="AQ509"/>
          <cell r="AR509"/>
        </row>
        <row r="510">
          <cell r="W510"/>
          <cell r="X510"/>
          <cell r="Y510"/>
          <cell r="Z510"/>
          <cell r="AA510"/>
          <cell r="AB510"/>
          <cell r="AC510"/>
          <cell r="AD510"/>
          <cell r="AE510"/>
          <cell r="AF510"/>
          <cell r="AG510"/>
          <cell r="AH510"/>
          <cell r="AI510"/>
          <cell r="AJ510"/>
          <cell r="AK510"/>
          <cell r="AL510"/>
          <cell r="AM510"/>
          <cell r="AN510"/>
          <cell r="AO510"/>
          <cell r="AP510"/>
          <cell r="AQ510"/>
          <cell r="AR510"/>
        </row>
        <row r="511">
          <cell r="W511"/>
          <cell r="X511"/>
          <cell r="Y511"/>
          <cell r="Z511"/>
          <cell r="AA511"/>
          <cell r="AB511"/>
          <cell r="AC511"/>
          <cell r="AD511"/>
          <cell r="AE511"/>
          <cell r="AF511"/>
          <cell r="AG511"/>
          <cell r="AH511"/>
          <cell r="AI511"/>
          <cell r="AJ511"/>
          <cell r="AK511"/>
          <cell r="AL511"/>
          <cell r="AM511"/>
          <cell r="AN511"/>
          <cell r="AO511"/>
          <cell r="AP511"/>
          <cell r="AQ511"/>
          <cell r="AR511"/>
        </row>
        <row r="512">
          <cell r="W512"/>
          <cell r="X512"/>
          <cell r="Y512"/>
          <cell r="Z512"/>
          <cell r="AA512"/>
          <cell r="AB512"/>
          <cell r="AC512"/>
          <cell r="AD512"/>
          <cell r="AE512"/>
          <cell r="AF512"/>
          <cell r="AG512"/>
          <cell r="AH512"/>
          <cell r="AI512"/>
          <cell r="AJ512"/>
          <cell r="AK512"/>
          <cell r="AL512"/>
          <cell r="AM512"/>
          <cell r="AN512"/>
          <cell r="AO512"/>
          <cell r="AP512"/>
          <cell r="AQ512"/>
          <cell r="AR512"/>
        </row>
        <row r="513">
          <cell r="W513"/>
          <cell r="X513"/>
          <cell r="Y513"/>
          <cell r="Z513"/>
          <cell r="AA513"/>
          <cell r="AB513"/>
          <cell r="AC513"/>
          <cell r="AD513"/>
          <cell r="AE513"/>
          <cell r="AF513"/>
          <cell r="AG513"/>
          <cell r="AH513"/>
          <cell r="AI513"/>
          <cell r="AJ513"/>
          <cell r="AK513"/>
          <cell r="AL513"/>
          <cell r="AM513"/>
          <cell r="AN513"/>
          <cell r="AO513"/>
          <cell r="AP513"/>
          <cell r="AQ513"/>
          <cell r="AR513"/>
        </row>
        <row r="514">
          <cell r="W514"/>
          <cell r="X514"/>
          <cell r="Y514"/>
          <cell r="Z514"/>
          <cell r="AA514"/>
          <cell r="AB514"/>
          <cell r="AC514"/>
          <cell r="AD514"/>
          <cell r="AE514"/>
          <cell r="AF514"/>
          <cell r="AG514"/>
          <cell r="AH514"/>
          <cell r="AI514"/>
          <cell r="AJ514"/>
          <cell r="AK514"/>
          <cell r="AL514"/>
          <cell r="AM514"/>
          <cell r="AN514"/>
          <cell r="AO514"/>
          <cell r="AP514"/>
          <cell r="AQ514"/>
          <cell r="AR514"/>
        </row>
        <row r="515">
          <cell r="W515"/>
          <cell r="X515"/>
          <cell r="Y515"/>
          <cell r="Z515"/>
          <cell r="AA515"/>
          <cell r="AB515"/>
          <cell r="AC515"/>
          <cell r="AD515"/>
          <cell r="AE515"/>
          <cell r="AF515"/>
          <cell r="AG515"/>
          <cell r="AH515"/>
          <cell r="AI515"/>
          <cell r="AJ515"/>
          <cell r="AK515"/>
          <cell r="AL515"/>
          <cell r="AM515"/>
          <cell r="AN515"/>
          <cell r="AO515"/>
          <cell r="AP515"/>
          <cell r="AQ515"/>
          <cell r="AR515"/>
        </row>
        <row r="516">
          <cell r="W516"/>
          <cell r="X516"/>
          <cell r="Y516"/>
          <cell r="Z516"/>
          <cell r="AA516"/>
          <cell r="AB516"/>
          <cell r="AC516"/>
          <cell r="AD516"/>
          <cell r="AE516"/>
          <cell r="AF516"/>
          <cell r="AG516"/>
          <cell r="AH516"/>
          <cell r="AI516"/>
          <cell r="AJ516"/>
          <cell r="AK516"/>
          <cell r="AL516"/>
          <cell r="AM516"/>
          <cell r="AN516"/>
          <cell r="AO516"/>
          <cell r="AP516"/>
          <cell r="AQ516"/>
          <cell r="AR516"/>
        </row>
        <row r="517">
          <cell r="W517"/>
          <cell r="X517"/>
          <cell r="Y517"/>
          <cell r="Z517"/>
          <cell r="AA517"/>
          <cell r="AB517"/>
          <cell r="AC517"/>
          <cell r="AD517"/>
          <cell r="AE517"/>
          <cell r="AF517"/>
          <cell r="AG517"/>
          <cell r="AH517"/>
          <cell r="AI517"/>
          <cell r="AJ517"/>
          <cell r="AK517"/>
          <cell r="AL517"/>
          <cell r="AM517"/>
          <cell r="AN517"/>
          <cell r="AO517"/>
          <cell r="AP517"/>
          <cell r="AQ517"/>
          <cell r="AR517"/>
        </row>
        <row r="518">
          <cell r="W518"/>
          <cell r="X518"/>
          <cell r="Y518"/>
          <cell r="Z518"/>
          <cell r="AA518"/>
          <cell r="AB518"/>
          <cell r="AC518"/>
          <cell r="AD518"/>
          <cell r="AE518"/>
          <cell r="AF518"/>
          <cell r="AG518"/>
          <cell r="AH518"/>
          <cell r="AI518"/>
          <cell r="AJ518"/>
          <cell r="AK518"/>
          <cell r="AL518"/>
          <cell r="AM518"/>
          <cell r="AN518"/>
          <cell r="AO518"/>
          <cell r="AP518"/>
          <cell r="AQ518"/>
          <cell r="AR518"/>
        </row>
        <row r="519">
          <cell r="W519"/>
          <cell r="X519"/>
          <cell r="Y519"/>
          <cell r="Z519"/>
          <cell r="AA519"/>
          <cell r="AB519"/>
          <cell r="AC519"/>
          <cell r="AD519"/>
          <cell r="AE519"/>
          <cell r="AF519"/>
          <cell r="AG519"/>
          <cell r="AH519"/>
          <cell r="AI519"/>
          <cell r="AJ519"/>
          <cell r="AK519"/>
          <cell r="AL519"/>
          <cell r="AM519"/>
          <cell r="AN519"/>
          <cell r="AO519"/>
          <cell r="AP519"/>
          <cell r="AQ519"/>
          <cell r="AR519"/>
        </row>
        <row r="520">
          <cell r="W520"/>
          <cell r="X520"/>
          <cell r="Y520"/>
          <cell r="Z520"/>
          <cell r="AA520"/>
          <cell r="AB520"/>
          <cell r="AC520"/>
          <cell r="AD520"/>
          <cell r="AE520"/>
          <cell r="AF520"/>
          <cell r="AG520"/>
          <cell r="AH520"/>
          <cell r="AI520"/>
          <cell r="AJ520"/>
          <cell r="AK520"/>
          <cell r="AL520"/>
          <cell r="AM520"/>
          <cell r="AN520"/>
          <cell r="AO520"/>
          <cell r="AP520"/>
          <cell r="AQ520"/>
          <cell r="AR520"/>
        </row>
        <row r="521">
          <cell r="W521"/>
          <cell r="X521"/>
          <cell r="Y521"/>
          <cell r="Z521"/>
          <cell r="AA521"/>
          <cell r="AB521"/>
          <cell r="AC521"/>
          <cell r="AD521"/>
          <cell r="AE521"/>
          <cell r="AF521"/>
          <cell r="AG521"/>
          <cell r="AH521"/>
          <cell r="AI521"/>
          <cell r="AJ521"/>
          <cell r="AK521"/>
          <cell r="AL521"/>
          <cell r="AM521"/>
          <cell r="AN521"/>
          <cell r="AO521"/>
          <cell r="AP521"/>
          <cell r="AQ521"/>
          <cell r="AR521"/>
        </row>
        <row r="522">
          <cell r="W522"/>
          <cell r="X522"/>
          <cell r="Y522"/>
          <cell r="Z522"/>
          <cell r="AA522"/>
          <cell r="AB522"/>
          <cell r="AC522"/>
          <cell r="AD522"/>
          <cell r="AE522"/>
          <cell r="AF522"/>
          <cell r="AG522"/>
          <cell r="AH522"/>
          <cell r="AI522"/>
          <cell r="AJ522"/>
          <cell r="AK522"/>
          <cell r="AL522"/>
          <cell r="AM522"/>
          <cell r="AN522"/>
          <cell r="AO522"/>
          <cell r="AP522"/>
          <cell r="AQ522"/>
          <cell r="AR522"/>
        </row>
        <row r="523">
          <cell r="W523"/>
          <cell r="X523"/>
          <cell r="Y523"/>
          <cell r="Z523"/>
          <cell r="AA523"/>
          <cell r="AB523"/>
          <cell r="AC523"/>
          <cell r="AD523"/>
          <cell r="AE523"/>
          <cell r="AF523"/>
          <cell r="AG523"/>
          <cell r="AH523"/>
          <cell r="AI523"/>
          <cell r="AJ523"/>
          <cell r="AK523"/>
          <cell r="AL523"/>
          <cell r="AM523"/>
          <cell r="AN523"/>
          <cell r="AO523"/>
          <cell r="AP523"/>
          <cell r="AQ523"/>
          <cell r="AR523"/>
        </row>
        <row r="524">
          <cell r="W524"/>
          <cell r="X524"/>
          <cell r="Y524"/>
          <cell r="Z524"/>
          <cell r="AA524"/>
          <cell r="AB524"/>
          <cell r="AC524"/>
          <cell r="AD524"/>
          <cell r="AE524"/>
          <cell r="AF524"/>
          <cell r="AG524"/>
          <cell r="AH524"/>
          <cell r="AI524"/>
          <cell r="AJ524"/>
          <cell r="AK524"/>
          <cell r="AL524"/>
          <cell r="AM524"/>
          <cell r="AN524"/>
          <cell r="AO524"/>
          <cell r="AP524"/>
          <cell r="AQ524"/>
          <cell r="AR524"/>
        </row>
        <row r="525">
          <cell r="W525"/>
          <cell r="X525"/>
          <cell r="Y525"/>
          <cell r="Z525"/>
          <cell r="AA525"/>
          <cell r="AB525"/>
          <cell r="AC525"/>
          <cell r="AD525"/>
          <cell r="AE525"/>
          <cell r="AF525"/>
          <cell r="AG525"/>
          <cell r="AH525"/>
          <cell r="AI525"/>
          <cell r="AJ525"/>
          <cell r="AK525"/>
          <cell r="AL525"/>
          <cell r="AM525"/>
          <cell r="AN525"/>
          <cell r="AO525"/>
          <cell r="AP525"/>
          <cell r="AQ525"/>
          <cell r="AR525"/>
        </row>
        <row r="526">
          <cell r="W526"/>
          <cell r="X526"/>
          <cell r="Y526"/>
          <cell r="Z526"/>
          <cell r="AA526"/>
          <cell r="AB526"/>
          <cell r="AC526"/>
          <cell r="AD526"/>
          <cell r="AE526"/>
          <cell r="AF526"/>
          <cell r="AG526"/>
          <cell r="AH526"/>
          <cell r="AI526"/>
          <cell r="AJ526"/>
          <cell r="AK526"/>
          <cell r="AL526"/>
          <cell r="AM526"/>
          <cell r="AN526"/>
          <cell r="AO526"/>
          <cell r="AP526"/>
          <cell r="AQ526"/>
          <cell r="AR526"/>
        </row>
        <row r="527">
          <cell r="W527"/>
          <cell r="X527"/>
          <cell r="Y527"/>
          <cell r="Z527"/>
          <cell r="AA527"/>
          <cell r="AB527"/>
          <cell r="AC527"/>
          <cell r="AD527"/>
          <cell r="AE527"/>
          <cell r="AF527"/>
          <cell r="AG527"/>
          <cell r="AH527"/>
          <cell r="AI527"/>
          <cell r="AJ527"/>
          <cell r="AK527"/>
          <cell r="AL527"/>
          <cell r="AM527"/>
          <cell r="AN527"/>
          <cell r="AO527"/>
          <cell r="AP527"/>
          <cell r="AQ527"/>
          <cell r="AR527"/>
        </row>
        <row r="528">
          <cell r="W528"/>
          <cell r="X528"/>
          <cell r="Y528"/>
          <cell r="Z528"/>
          <cell r="AA528"/>
          <cell r="AB528"/>
          <cell r="AC528"/>
          <cell r="AD528"/>
          <cell r="AE528"/>
          <cell r="AF528"/>
          <cell r="AG528"/>
          <cell r="AH528"/>
          <cell r="AI528"/>
          <cell r="AJ528"/>
          <cell r="AK528"/>
          <cell r="AL528"/>
          <cell r="AM528"/>
          <cell r="AN528"/>
          <cell r="AO528"/>
          <cell r="AP528"/>
          <cell r="AQ528"/>
          <cell r="AR528"/>
        </row>
        <row r="529">
          <cell r="W529"/>
          <cell r="X529"/>
          <cell r="Y529"/>
          <cell r="Z529"/>
          <cell r="AA529"/>
          <cell r="AB529"/>
          <cell r="AC529"/>
          <cell r="AD529"/>
          <cell r="AE529"/>
          <cell r="AF529"/>
          <cell r="AG529"/>
          <cell r="AH529"/>
          <cell r="AI529"/>
          <cell r="AJ529"/>
          <cell r="AK529"/>
          <cell r="AL529"/>
          <cell r="AM529"/>
          <cell r="AN529"/>
          <cell r="AO529"/>
          <cell r="AP529"/>
          <cell r="AQ529"/>
          <cell r="AR529"/>
        </row>
        <row r="530">
          <cell r="W530"/>
          <cell r="X530"/>
          <cell r="Y530"/>
          <cell r="Z530"/>
          <cell r="AA530"/>
          <cell r="AB530"/>
          <cell r="AC530"/>
          <cell r="AD530"/>
          <cell r="AE530"/>
          <cell r="AF530"/>
          <cell r="AG530"/>
          <cell r="AH530"/>
          <cell r="AI530"/>
          <cell r="AJ530"/>
          <cell r="AK530"/>
          <cell r="AL530"/>
          <cell r="AM530"/>
          <cell r="AN530"/>
          <cell r="AO530"/>
          <cell r="AP530"/>
          <cell r="AQ530"/>
          <cell r="AR530"/>
        </row>
        <row r="531">
          <cell r="W531"/>
          <cell r="X531"/>
          <cell r="Y531"/>
          <cell r="Z531"/>
          <cell r="AA531"/>
          <cell r="AB531"/>
          <cell r="AC531"/>
          <cell r="AD531"/>
          <cell r="AE531"/>
          <cell r="AF531"/>
          <cell r="AG531"/>
          <cell r="AH531"/>
          <cell r="AI531"/>
          <cell r="AJ531"/>
          <cell r="AK531"/>
          <cell r="AL531"/>
          <cell r="AM531"/>
          <cell r="AN531"/>
          <cell r="AO531"/>
          <cell r="AP531"/>
          <cell r="AQ531"/>
          <cell r="AR531"/>
        </row>
        <row r="532">
          <cell r="W532"/>
          <cell r="X532"/>
          <cell r="Y532"/>
          <cell r="Z532"/>
          <cell r="AA532"/>
          <cell r="AB532"/>
          <cell r="AC532"/>
          <cell r="AD532"/>
          <cell r="AE532"/>
          <cell r="AF532"/>
          <cell r="AG532"/>
          <cell r="AH532"/>
          <cell r="AI532"/>
          <cell r="AJ532"/>
          <cell r="AK532"/>
          <cell r="AL532"/>
          <cell r="AM532"/>
          <cell r="AN532"/>
          <cell r="AO532"/>
          <cell r="AP532"/>
          <cell r="AQ532"/>
          <cell r="AR532"/>
        </row>
        <row r="533">
          <cell r="W533"/>
          <cell r="X533"/>
          <cell r="Y533"/>
          <cell r="Z533"/>
          <cell r="AA533"/>
          <cell r="AB533"/>
          <cell r="AC533"/>
          <cell r="AD533"/>
          <cell r="AE533"/>
          <cell r="AF533"/>
          <cell r="AG533"/>
          <cell r="AH533"/>
          <cell r="AI533"/>
          <cell r="AJ533"/>
          <cell r="AK533"/>
          <cell r="AL533"/>
          <cell r="AM533"/>
          <cell r="AN533"/>
          <cell r="AO533"/>
          <cell r="AP533"/>
          <cell r="AQ533"/>
          <cell r="AR533"/>
        </row>
        <row r="534">
          <cell r="W534"/>
          <cell r="X534"/>
          <cell r="Y534"/>
          <cell r="Z534"/>
          <cell r="AA534"/>
          <cell r="AB534"/>
          <cell r="AC534"/>
          <cell r="AD534"/>
          <cell r="AE534"/>
          <cell r="AF534"/>
          <cell r="AG534"/>
          <cell r="AH534"/>
          <cell r="AI534"/>
          <cell r="AJ534"/>
          <cell r="AK534"/>
          <cell r="AL534"/>
          <cell r="AM534"/>
          <cell r="AN534"/>
          <cell r="AO534"/>
          <cell r="AP534"/>
          <cell r="AQ534"/>
          <cell r="AR534"/>
        </row>
        <row r="535">
          <cell r="W535"/>
          <cell r="X535"/>
          <cell r="Y535"/>
          <cell r="Z535"/>
          <cell r="AA535"/>
          <cell r="AB535"/>
          <cell r="AC535"/>
          <cell r="AD535"/>
          <cell r="AE535"/>
          <cell r="AF535"/>
          <cell r="AG535"/>
          <cell r="AH535"/>
          <cell r="AI535"/>
          <cell r="AJ535"/>
          <cell r="AK535"/>
          <cell r="AL535"/>
          <cell r="AM535"/>
          <cell r="AN535"/>
          <cell r="AO535"/>
          <cell r="AP535"/>
          <cell r="AQ535"/>
          <cell r="AR535"/>
        </row>
        <row r="536">
          <cell r="W536"/>
          <cell r="X536"/>
          <cell r="Y536"/>
          <cell r="Z536"/>
          <cell r="AA536"/>
          <cell r="AB536"/>
          <cell r="AC536"/>
          <cell r="AD536"/>
          <cell r="AE536"/>
          <cell r="AF536"/>
          <cell r="AG536"/>
          <cell r="AH536"/>
          <cell r="AI536"/>
          <cell r="AJ536"/>
          <cell r="AK536"/>
          <cell r="AL536"/>
          <cell r="AM536"/>
          <cell r="AN536"/>
          <cell r="AO536"/>
          <cell r="AP536"/>
          <cell r="AQ536"/>
          <cell r="AR536"/>
        </row>
        <row r="537">
          <cell r="W537"/>
          <cell r="X537"/>
          <cell r="Y537"/>
          <cell r="Z537"/>
          <cell r="AA537"/>
          <cell r="AB537"/>
          <cell r="AC537"/>
          <cell r="AD537"/>
          <cell r="AE537"/>
          <cell r="AF537"/>
          <cell r="AG537"/>
          <cell r="AH537"/>
          <cell r="AI537"/>
          <cell r="AJ537"/>
          <cell r="AK537"/>
          <cell r="AL537"/>
          <cell r="AM537"/>
          <cell r="AN537"/>
          <cell r="AO537"/>
          <cell r="AP537"/>
          <cell r="AQ537"/>
          <cell r="AR537"/>
        </row>
        <row r="538">
          <cell r="W538"/>
          <cell r="X538"/>
          <cell r="Y538"/>
          <cell r="Z538"/>
          <cell r="AA538"/>
          <cell r="AB538"/>
          <cell r="AC538"/>
          <cell r="AD538"/>
          <cell r="AE538"/>
          <cell r="AF538"/>
          <cell r="AG538"/>
          <cell r="AH538"/>
          <cell r="AI538"/>
          <cell r="AJ538"/>
          <cell r="AK538"/>
          <cell r="AL538"/>
          <cell r="AM538"/>
          <cell r="AN538"/>
          <cell r="AO538"/>
          <cell r="AP538"/>
          <cell r="AQ538"/>
          <cell r="AR538"/>
        </row>
        <row r="539">
          <cell r="W539"/>
          <cell r="X539"/>
          <cell r="Y539"/>
          <cell r="Z539"/>
          <cell r="AA539"/>
          <cell r="AB539"/>
          <cell r="AC539"/>
          <cell r="AD539"/>
          <cell r="AE539"/>
          <cell r="AF539"/>
          <cell r="AG539"/>
          <cell r="AH539"/>
          <cell r="AI539"/>
          <cell r="AJ539"/>
          <cell r="AK539"/>
          <cell r="AL539"/>
          <cell r="AM539"/>
          <cell r="AN539"/>
          <cell r="AO539"/>
          <cell r="AP539"/>
          <cell r="AQ539"/>
          <cell r="AR539"/>
        </row>
        <row r="540">
          <cell r="W540"/>
          <cell r="X540"/>
          <cell r="Y540"/>
          <cell r="Z540"/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  <cell r="AK540"/>
          <cell r="AL540"/>
          <cell r="AM540"/>
          <cell r="AN540"/>
          <cell r="AO540"/>
          <cell r="AP540"/>
          <cell r="AQ540"/>
          <cell r="AR540"/>
        </row>
        <row r="541">
          <cell r="W541"/>
          <cell r="X541"/>
          <cell r="Y541"/>
          <cell r="Z541"/>
          <cell r="AA541"/>
          <cell r="AB541"/>
          <cell r="AC541"/>
          <cell r="AD541"/>
          <cell r="AE541"/>
          <cell r="AF541"/>
          <cell r="AG541"/>
          <cell r="AH541"/>
          <cell r="AI541"/>
          <cell r="AJ541"/>
          <cell r="AK541"/>
          <cell r="AL541"/>
          <cell r="AM541"/>
          <cell r="AN541"/>
          <cell r="AO541"/>
          <cell r="AP541"/>
          <cell r="AQ541"/>
          <cell r="AR541"/>
        </row>
        <row r="542">
          <cell r="W542"/>
          <cell r="X542"/>
          <cell r="Y542"/>
          <cell r="Z542"/>
          <cell r="AA542"/>
          <cell r="AB542"/>
          <cell r="AC542"/>
          <cell r="AD542"/>
          <cell r="AE542"/>
          <cell r="AF542"/>
          <cell r="AG542"/>
          <cell r="AH542"/>
          <cell r="AI542"/>
          <cell r="AJ542"/>
          <cell r="AK542"/>
          <cell r="AL542"/>
          <cell r="AM542"/>
          <cell r="AN542"/>
          <cell r="AO542"/>
          <cell r="AP542"/>
          <cell r="AQ542"/>
          <cell r="AR542"/>
        </row>
        <row r="543">
          <cell r="W543"/>
          <cell r="X543"/>
          <cell r="Y543"/>
          <cell r="Z543"/>
          <cell r="AA543"/>
          <cell r="AB543"/>
          <cell r="AC543"/>
          <cell r="AD543"/>
          <cell r="AE543"/>
          <cell r="AF543"/>
          <cell r="AG543"/>
          <cell r="AH543"/>
          <cell r="AI543"/>
          <cell r="AJ543"/>
          <cell r="AK543"/>
          <cell r="AL543"/>
          <cell r="AM543"/>
          <cell r="AN543"/>
          <cell r="AO543"/>
          <cell r="AP543"/>
          <cell r="AQ543"/>
          <cell r="AR543"/>
        </row>
        <row r="544">
          <cell r="W544"/>
          <cell r="X544"/>
          <cell r="Y544"/>
          <cell r="Z544"/>
          <cell r="AA544"/>
          <cell r="AB544"/>
          <cell r="AC544"/>
          <cell r="AD544"/>
          <cell r="AE544"/>
          <cell r="AF544"/>
          <cell r="AG544"/>
          <cell r="AH544"/>
          <cell r="AI544"/>
          <cell r="AJ544"/>
          <cell r="AK544"/>
          <cell r="AL544"/>
          <cell r="AM544"/>
          <cell r="AN544"/>
          <cell r="AO544"/>
          <cell r="AP544"/>
          <cell r="AQ544"/>
          <cell r="AR544"/>
        </row>
        <row r="545">
          <cell r="W545"/>
          <cell r="X545"/>
          <cell r="Y545"/>
          <cell r="Z545"/>
          <cell r="AA545"/>
          <cell r="AB545"/>
          <cell r="AC545"/>
          <cell r="AD545"/>
          <cell r="AE545"/>
          <cell r="AF545"/>
          <cell r="AG545"/>
          <cell r="AH545"/>
          <cell r="AI545"/>
          <cell r="AJ545"/>
          <cell r="AK545"/>
          <cell r="AL545"/>
          <cell r="AM545"/>
          <cell r="AN545"/>
          <cell r="AO545"/>
          <cell r="AP545"/>
          <cell r="AQ545"/>
          <cell r="AR545"/>
        </row>
        <row r="546">
          <cell r="W546"/>
          <cell r="X546"/>
          <cell r="Y546"/>
          <cell r="Z546"/>
          <cell r="AA546"/>
          <cell r="AB546"/>
          <cell r="AC546"/>
          <cell r="AD546"/>
          <cell r="AE546"/>
          <cell r="AF546"/>
          <cell r="AG546"/>
          <cell r="AH546"/>
          <cell r="AI546"/>
          <cell r="AJ546"/>
          <cell r="AK546"/>
          <cell r="AL546"/>
          <cell r="AM546"/>
          <cell r="AN546"/>
          <cell r="AO546"/>
          <cell r="AP546"/>
          <cell r="AQ546"/>
          <cell r="AR546"/>
        </row>
        <row r="547">
          <cell r="W547"/>
          <cell r="X547"/>
          <cell r="Y547"/>
          <cell r="Z547"/>
          <cell r="AA547"/>
          <cell r="AB547"/>
          <cell r="AC547"/>
          <cell r="AD547"/>
          <cell r="AE547"/>
          <cell r="AF547"/>
          <cell r="AG547"/>
          <cell r="AH547"/>
          <cell r="AI547"/>
          <cell r="AJ547"/>
          <cell r="AK547"/>
          <cell r="AL547"/>
          <cell r="AM547"/>
          <cell r="AN547"/>
          <cell r="AO547"/>
          <cell r="AP547"/>
          <cell r="AQ547"/>
          <cell r="AR547"/>
        </row>
        <row r="548">
          <cell r="W548"/>
          <cell r="X548"/>
          <cell r="Y548"/>
          <cell r="Z548"/>
          <cell r="AA548"/>
          <cell r="AB548"/>
          <cell r="AC548"/>
          <cell r="AD548"/>
          <cell r="AE548"/>
          <cell r="AF548"/>
          <cell r="AG548"/>
          <cell r="AH548"/>
          <cell r="AI548"/>
          <cell r="AJ548"/>
          <cell r="AK548"/>
          <cell r="AL548"/>
          <cell r="AM548"/>
          <cell r="AN548"/>
          <cell r="AO548"/>
          <cell r="AP548"/>
          <cell r="AQ548"/>
          <cell r="AR548"/>
        </row>
        <row r="549">
          <cell r="W549"/>
          <cell r="X549"/>
          <cell r="Y549"/>
          <cell r="Z549"/>
          <cell r="AA549"/>
          <cell r="AB549"/>
          <cell r="AC549"/>
          <cell r="AD549"/>
          <cell r="AE549"/>
          <cell r="AF549"/>
          <cell r="AG549"/>
          <cell r="AH549"/>
          <cell r="AI549"/>
          <cell r="AJ549"/>
          <cell r="AK549"/>
          <cell r="AL549"/>
          <cell r="AM549"/>
          <cell r="AN549"/>
          <cell r="AO549"/>
          <cell r="AP549"/>
          <cell r="AQ549"/>
          <cell r="AR549"/>
        </row>
        <row r="550">
          <cell r="W550"/>
          <cell r="X550"/>
          <cell r="Y550"/>
          <cell r="Z550"/>
          <cell r="AA550"/>
          <cell r="AB550"/>
          <cell r="AC550"/>
          <cell r="AD550"/>
          <cell r="AE550"/>
          <cell r="AF550"/>
          <cell r="AG550"/>
          <cell r="AH550"/>
          <cell r="AI550"/>
          <cell r="AJ550"/>
          <cell r="AK550"/>
          <cell r="AL550"/>
          <cell r="AM550"/>
          <cell r="AN550"/>
          <cell r="AO550"/>
          <cell r="AP550"/>
          <cell r="AQ550"/>
          <cell r="AR550"/>
        </row>
        <row r="551">
          <cell r="W551"/>
          <cell r="X551"/>
          <cell r="Y551"/>
          <cell r="Z551"/>
          <cell r="AA551"/>
          <cell r="AB551"/>
          <cell r="AC551"/>
          <cell r="AD551"/>
          <cell r="AE551"/>
          <cell r="AF551"/>
          <cell r="AG551"/>
          <cell r="AH551"/>
          <cell r="AI551"/>
          <cell r="AJ551"/>
          <cell r="AK551"/>
          <cell r="AL551"/>
          <cell r="AM551"/>
          <cell r="AN551"/>
          <cell r="AO551"/>
          <cell r="AP551"/>
          <cell r="AQ551"/>
          <cell r="AR551"/>
        </row>
        <row r="552">
          <cell r="W552"/>
          <cell r="X552"/>
          <cell r="Y552"/>
          <cell r="Z552"/>
          <cell r="AA552"/>
          <cell r="AB552"/>
          <cell r="AC552"/>
          <cell r="AD552"/>
          <cell r="AE552"/>
          <cell r="AF552"/>
          <cell r="AG552"/>
          <cell r="AH552"/>
          <cell r="AI552"/>
          <cell r="AJ552"/>
          <cell r="AK552"/>
          <cell r="AL552"/>
          <cell r="AM552"/>
          <cell r="AN552"/>
          <cell r="AO552"/>
          <cell r="AP552"/>
          <cell r="AQ552"/>
          <cell r="AR552"/>
        </row>
        <row r="553">
          <cell r="W553"/>
          <cell r="X553"/>
          <cell r="Y553"/>
          <cell r="Z553"/>
          <cell r="AA553"/>
          <cell r="AB553"/>
          <cell r="AC553"/>
          <cell r="AD553"/>
          <cell r="AE553"/>
          <cell r="AF553"/>
          <cell r="AG553"/>
          <cell r="AH553"/>
          <cell r="AI553"/>
          <cell r="AJ553"/>
          <cell r="AK553"/>
          <cell r="AL553"/>
          <cell r="AM553"/>
          <cell r="AN553"/>
          <cell r="AO553"/>
          <cell r="AP553"/>
          <cell r="AQ553"/>
          <cell r="AR553"/>
        </row>
        <row r="554">
          <cell r="W554"/>
          <cell r="X554"/>
          <cell r="Y554"/>
          <cell r="Z554"/>
          <cell r="AA554"/>
          <cell r="AB554"/>
          <cell r="AC554"/>
          <cell r="AD554"/>
          <cell r="AE554"/>
          <cell r="AF554"/>
          <cell r="AG554"/>
          <cell r="AH554"/>
          <cell r="AI554"/>
          <cell r="AJ554"/>
          <cell r="AK554"/>
          <cell r="AL554"/>
          <cell r="AM554"/>
          <cell r="AN554"/>
          <cell r="AO554"/>
          <cell r="AP554"/>
          <cell r="AQ554"/>
          <cell r="AR554"/>
        </row>
        <row r="555">
          <cell r="W555"/>
          <cell r="X555"/>
          <cell r="Y555"/>
          <cell r="Z555"/>
          <cell r="AA555"/>
          <cell r="AB555"/>
          <cell r="AC555"/>
          <cell r="AD555"/>
          <cell r="AE555"/>
          <cell r="AF555"/>
          <cell r="AG555"/>
          <cell r="AH555"/>
          <cell r="AI555"/>
          <cell r="AJ555"/>
          <cell r="AK555"/>
          <cell r="AL555"/>
          <cell r="AM555"/>
          <cell r="AN555"/>
          <cell r="AO555"/>
          <cell r="AP555"/>
          <cell r="AQ555"/>
          <cell r="AR555"/>
        </row>
        <row r="556">
          <cell r="W556"/>
          <cell r="X556"/>
          <cell r="Y556"/>
          <cell r="Z556"/>
          <cell r="AA556"/>
          <cell r="AB556"/>
          <cell r="AC556"/>
          <cell r="AD556"/>
          <cell r="AE556"/>
          <cell r="AF556"/>
          <cell r="AG556"/>
          <cell r="AH556"/>
          <cell r="AI556"/>
          <cell r="AJ556"/>
          <cell r="AK556"/>
          <cell r="AL556"/>
          <cell r="AM556"/>
          <cell r="AN556"/>
          <cell r="AO556"/>
          <cell r="AP556"/>
          <cell r="AQ556"/>
          <cell r="AR556"/>
        </row>
        <row r="557">
          <cell r="W557"/>
          <cell r="X557"/>
          <cell r="Y557"/>
          <cell r="Z557"/>
          <cell r="AA557"/>
          <cell r="AB557"/>
          <cell r="AC557"/>
          <cell r="AD557"/>
          <cell r="AE557"/>
          <cell r="AF557"/>
          <cell r="AG557"/>
          <cell r="AH557"/>
          <cell r="AI557"/>
          <cell r="AJ557"/>
          <cell r="AK557"/>
          <cell r="AL557"/>
          <cell r="AM557"/>
          <cell r="AN557"/>
          <cell r="AO557"/>
          <cell r="AP557"/>
          <cell r="AQ557"/>
          <cell r="AR557"/>
        </row>
        <row r="558">
          <cell r="W558"/>
          <cell r="X558"/>
          <cell r="Y558"/>
          <cell r="Z558"/>
          <cell r="AA558"/>
          <cell r="AB558"/>
          <cell r="AC558"/>
          <cell r="AD558"/>
          <cell r="AE558"/>
          <cell r="AF558"/>
          <cell r="AG558"/>
          <cell r="AH558"/>
          <cell r="AI558"/>
          <cell r="AJ558"/>
          <cell r="AK558"/>
          <cell r="AL558"/>
          <cell r="AM558"/>
          <cell r="AN558"/>
          <cell r="AO558"/>
          <cell r="AP558"/>
          <cell r="AQ558"/>
          <cell r="AR558"/>
        </row>
        <row r="559">
          <cell r="W559"/>
          <cell r="X559"/>
          <cell r="Y559"/>
          <cell r="Z559"/>
          <cell r="AA559"/>
          <cell r="AB559"/>
          <cell r="AC559"/>
          <cell r="AD559"/>
          <cell r="AE559"/>
          <cell r="AF559"/>
          <cell r="AG559"/>
          <cell r="AH559"/>
          <cell r="AI559"/>
          <cell r="AJ559"/>
          <cell r="AK559"/>
          <cell r="AL559"/>
          <cell r="AM559"/>
          <cell r="AN559"/>
          <cell r="AO559"/>
          <cell r="AP559"/>
          <cell r="AQ559"/>
          <cell r="AR559"/>
        </row>
        <row r="560">
          <cell r="W560"/>
          <cell r="X560"/>
          <cell r="Y560"/>
          <cell r="Z560"/>
          <cell r="AA560"/>
          <cell r="AB560"/>
          <cell r="AC560"/>
          <cell r="AD560"/>
          <cell r="AE560"/>
          <cell r="AF560"/>
          <cell r="AG560"/>
          <cell r="AH560"/>
          <cell r="AI560"/>
          <cell r="AJ560"/>
          <cell r="AK560"/>
          <cell r="AL560"/>
          <cell r="AM560"/>
          <cell r="AN560"/>
          <cell r="AO560"/>
          <cell r="AP560"/>
          <cell r="AQ560"/>
          <cell r="AR560"/>
        </row>
        <row r="561">
          <cell r="W561"/>
          <cell r="X561"/>
          <cell r="Y561"/>
          <cell r="Z561"/>
          <cell r="AA561"/>
          <cell r="AB561"/>
          <cell r="AC561"/>
          <cell r="AD561"/>
          <cell r="AE561"/>
          <cell r="AF561"/>
          <cell r="AG561"/>
          <cell r="AH561"/>
          <cell r="AI561"/>
          <cell r="AJ561"/>
          <cell r="AK561"/>
          <cell r="AL561"/>
          <cell r="AM561"/>
          <cell r="AN561"/>
          <cell r="AO561"/>
          <cell r="AP561"/>
          <cell r="AQ561"/>
          <cell r="AR561"/>
        </row>
        <row r="562">
          <cell r="W562"/>
          <cell r="X562"/>
          <cell r="Y562"/>
          <cell r="Z562"/>
          <cell r="AA562"/>
          <cell r="AB562"/>
          <cell r="AC562"/>
          <cell r="AD562"/>
          <cell r="AE562"/>
          <cell r="AF562"/>
          <cell r="AG562"/>
          <cell r="AH562"/>
          <cell r="AI562"/>
          <cell r="AJ562"/>
          <cell r="AK562"/>
          <cell r="AL562"/>
          <cell r="AM562"/>
          <cell r="AN562"/>
          <cell r="AO562"/>
          <cell r="AP562"/>
          <cell r="AQ562"/>
          <cell r="AR562"/>
        </row>
        <row r="563">
          <cell r="W563"/>
          <cell r="X563"/>
          <cell r="Y563"/>
          <cell r="Z563"/>
          <cell r="AA563"/>
          <cell r="AB563"/>
          <cell r="AC563"/>
          <cell r="AD563"/>
          <cell r="AE563"/>
          <cell r="AF563"/>
          <cell r="AG563"/>
          <cell r="AH563"/>
          <cell r="AI563"/>
          <cell r="AJ563"/>
          <cell r="AK563"/>
          <cell r="AL563"/>
          <cell r="AM563"/>
          <cell r="AN563"/>
          <cell r="AO563"/>
          <cell r="AP563"/>
          <cell r="AQ563"/>
          <cell r="AR563"/>
        </row>
        <row r="564">
          <cell r="W564"/>
          <cell r="X564"/>
          <cell r="Y564"/>
          <cell r="Z564"/>
          <cell r="AA564"/>
          <cell r="AB564"/>
          <cell r="AC564"/>
          <cell r="AD564"/>
          <cell r="AE564"/>
          <cell r="AF564"/>
          <cell r="AG564"/>
          <cell r="AH564"/>
          <cell r="AI564"/>
          <cell r="AJ564"/>
          <cell r="AK564"/>
          <cell r="AL564"/>
          <cell r="AM564"/>
          <cell r="AN564"/>
          <cell r="AO564"/>
          <cell r="AP564"/>
          <cell r="AQ564"/>
          <cell r="AR564"/>
        </row>
        <row r="565">
          <cell r="W565"/>
          <cell r="X565"/>
          <cell r="Y565"/>
          <cell r="Z565"/>
          <cell r="AA565"/>
          <cell r="AB565"/>
          <cell r="AC565"/>
          <cell r="AD565"/>
          <cell r="AE565"/>
          <cell r="AF565"/>
          <cell r="AG565"/>
          <cell r="AH565"/>
          <cell r="AI565"/>
          <cell r="AJ565"/>
          <cell r="AK565"/>
          <cell r="AL565"/>
          <cell r="AM565"/>
          <cell r="AN565"/>
          <cell r="AO565"/>
          <cell r="AP565"/>
          <cell r="AQ565"/>
          <cell r="AR565"/>
        </row>
        <row r="566">
          <cell r="W566"/>
          <cell r="X566"/>
          <cell r="Y566"/>
          <cell r="Z566"/>
          <cell r="AA566"/>
          <cell r="AB566"/>
          <cell r="AC566"/>
          <cell r="AD566"/>
          <cell r="AE566"/>
          <cell r="AF566"/>
          <cell r="AG566"/>
          <cell r="AH566"/>
          <cell r="AI566"/>
          <cell r="AJ566"/>
          <cell r="AK566"/>
          <cell r="AL566"/>
          <cell r="AM566"/>
          <cell r="AN566"/>
          <cell r="AO566"/>
          <cell r="AP566"/>
          <cell r="AQ566"/>
          <cell r="AR566"/>
        </row>
        <row r="567">
          <cell r="W567"/>
          <cell r="X567"/>
          <cell r="Y567"/>
          <cell r="Z567"/>
          <cell r="AA567"/>
          <cell r="AB567"/>
          <cell r="AC567"/>
          <cell r="AD567"/>
          <cell r="AE567"/>
          <cell r="AF567"/>
          <cell r="AG567"/>
          <cell r="AH567"/>
          <cell r="AI567"/>
          <cell r="AJ567"/>
          <cell r="AK567"/>
          <cell r="AL567"/>
          <cell r="AM567"/>
          <cell r="AN567"/>
          <cell r="AO567"/>
          <cell r="AP567"/>
          <cell r="AQ567"/>
          <cell r="AR567"/>
        </row>
        <row r="568">
          <cell r="W568"/>
          <cell r="X568"/>
          <cell r="Y568"/>
          <cell r="Z568"/>
          <cell r="AA568"/>
          <cell r="AB568"/>
          <cell r="AC568"/>
          <cell r="AD568"/>
          <cell r="AE568"/>
          <cell r="AF568"/>
          <cell r="AG568"/>
          <cell r="AH568"/>
          <cell r="AI568"/>
          <cell r="AJ568"/>
          <cell r="AK568"/>
          <cell r="AL568"/>
          <cell r="AM568"/>
          <cell r="AN568"/>
          <cell r="AO568"/>
          <cell r="AP568"/>
          <cell r="AQ568"/>
          <cell r="AR568"/>
        </row>
        <row r="569">
          <cell r="W569"/>
          <cell r="X569"/>
          <cell r="Y569"/>
          <cell r="Z569"/>
          <cell r="AA569"/>
          <cell r="AB569"/>
          <cell r="AC569"/>
          <cell r="AD569"/>
          <cell r="AE569"/>
          <cell r="AF569"/>
          <cell r="AG569"/>
          <cell r="AH569"/>
          <cell r="AI569"/>
          <cell r="AJ569"/>
          <cell r="AK569"/>
          <cell r="AL569"/>
          <cell r="AM569"/>
          <cell r="AN569"/>
          <cell r="AO569"/>
          <cell r="AP569"/>
          <cell r="AQ569"/>
          <cell r="AR569"/>
        </row>
        <row r="570">
          <cell r="W570"/>
          <cell r="X570"/>
          <cell r="Y570"/>
          <cell r="Z570"/>
          <cell r="AA570"/>
          <cell r="AB570"/>
          <cell r="AC570"/>
          <cell r="AD570"/>
          <cell r="AE570"/>
          <cell r="AF570"/>
          <cell r="AG570"/>
          <cell r="AH570"/>
          <cell r="AI570"/>
          <cell r="AJ570"/>
          <cell r="AK570"/>
          <cell r="AL570"/>
          <cell r="AM570"/>
          <cell r="AN570"/>
          <cell r="AO570"/>
          <cell r="AP570"/>
          <cell r="AQ570"/>
          <cell r="AR570"/>
        </row>
        <row r="571">
          <cell r="W571"/>
          <cell r="X571"/>
          <cell r="Y571"/>
          <cell r="Z571"/>
          <cell r="AA571"/>
          <cell r="AB571"/>
          <cell r="AC571"/>
          <cell r="AD571"/>
          <cell r="AE571"/>
          <cell r="AF571"/>
          <cell r="AG571"/>
          <cell r="AH571"/>
          <cell r="AI571"/>
          <cell r="AJ571"/>
          <cell r="AK571"/>
          <cell r="AL571"/>
          <cell r="AM571"/>
          <cell r="AN571"/>
          <cell r="AO571"/>
          <cell r="AP571"/>
          <cell r="AQ571"/>
          <cell r="AR571"/>
        </row>
        <row r="572">
          <cell r="W572"/>
          <cell r="X572"/>
          <cell r="Y572"/>
          <cell r="Z572"/>
          <cell r="AA572"/>
          <cell r="AB572"/>
          <cell r="AC572"/>
          <cell r="AD572"/>
          <cell r="AE572"/>
          <cell r="AF572"/>
          <cell r="AG572"/>
          <cell r="AH572"/>
          <cell r="AI572"/>
          <cell r="AJ572"/>
          <cell r="AK572"/>
          <cell r="AL572"/>
          <cell r="AM572"/>
          <cell r="AN572"/>
          <cell r="AO572"/>
          <cell r="AP572"/>
          <cell r="AQ572"/>
          <cell r="AR572"/>
        </row>
        <row r="573">
          <cell r="W573"/>
          <cell r="X573"/>
          <cell r="Y573"/>
          <cell r="Z573"/>
          <cell r="AA573"/>
          <cell r="AB573"/>
          <cell r="AC573"/>
          <cell r="AD573"/>
          <cell r="AE573"/>
          <cell r="AF573"/>
          <cell r="AG573"/>
          <cell r="AH573"/>
          <cell r="AI573"/>
          <cell r="AJ573"/>
          <cell r="AK573"/>
          <cell r="AL573"/>
          <cell r="AM573"/>
          <cell r="AN573"/>
          <cell r="AO573"/>
          <cell r="AP573"/>
          <cell r="AQ573"/>
          <cell r="AR573"/>
        </row>
        <row r="574">
          <cell r="W574"/>
          <cell r="X574"/>
          <cell r="Y574"/>
          <cell r="Z574"/>
          <cell r="AA574"/>
          <cell r="AB574"/>
          <cell r="AC574"/>
          <cell r="AD574"/>
          <cell r="AE574"/>
          <cell r="AF574"/>
          <cell r="AG574"/>
          <cell r="AH574"/>
          <cell r="AI574"/>
          <cell r="AJ574"/>
          <cell r="AK574"/>
          <cell r="AL574"/>
          <cell r="AM574"/>
          <cell r="AN574"/>
          <cell r="AO574"/>
          <cell r="AP574"/>
          <cell r="AQ574"/>
          <cell r="AR574"/>
        </row>
        <row r="575">
          <cell r="W575"/>
          <cell r="X575"/>
          <cell r="Y575"/>
          <cell r="Z575"/>
          <cell r="AA575"/>
          <cell r="AB575"/>
          <cell r="AC575"/>
          <cell r="AD575"/>
          <cell r="AE575"/>
          <cell r="AF575"/>
          <cell r="AG575"/>
          <cell r="AH575"/>
          <cell r="AI575"/>
          <cell r="AJ575"/>
          <cell r="AK575"/>
          <cell r="AL575"/>
          <cell r="AM575"/>
          <cell r="AN575"/>
          <cell r="AO575"/>
          <cell r="AP575"/>
          <cell r="AQ575"/>
          <cell r="AR575"/>
        </row>
        <row r="576">
          <cell r="W576"/>
          <cell r="X576"/>
          <cell r="Y576"/>
          <cell r="Z576"/>
          <cell r="AA576"/>
          <cell r="AB576"/>
          <cell r="AC576"/>
          <cell r="AD576"/>
          <cell r="AE576"/>
          <cell r="AF576"/>
          <cell r="AG576"/>
          <cell r="AH576"/>
          <cell r="AI576"/>
          <cell r="AJ576"/>
          <cell r="AK576"/>
          <cell r="AL576"/>
          <cell r="AM576"/>
          <cell r="AN576"/>
          <cell r="AO576"/>
          <cell r="AP576"/>
          <cell r="AQ576"/>
          <cell r="AR576"/>
        </row>
        <row r="577">
          <cell r="W577"/>
          <cell r="X577"/>
          <cell r="Y577"/>
          <cell r="Z577"/>
          <cell r="AA577"/>
          <cell r="AB577"/>
          <cell r="AC577"/>
          <cell r="AD577"/>
          <cell r="AE577"/>
          <cell r="AF577"/>
          <cell r="AG577"/>
          <cell r="AH577"/>
          <cell r="AI577"/>
          <cell r="AJ577"/>
          <cell r="AK577"/>
          <cell r="AL577"/>
          <cell r="AM577"/>
          <cell r="AN577"/>
          <cell r="AO577"/>
          <cell r="AP577"/>
          <cell r="AQ577"/>
          <cell r="AR577"/>
        </row>
        <row r="578">
          <cell r="W578"/>
          <cell r="X578"/>
          <cell r="Y578"/>
          <cell r="Z578"/>
          <cell r="AA578"/>
          <cell r="AB578"/>
          <cell r="AC578"/>
          <cell r="AD578"/>
          <cell r="AE578"/>
          <cell r="AF578"/>
          <cell r="AG578"/>
          <cell r="AH578"/>
          <cell r="AI578"/>
          <cell r="AJ578"/>
          <cell r="AK578"/>
          <cell r="AL578"/>
          <cell r="AM578"/>
          <cell r="AN578"/>
          <cell r="AO578"/>
          <cell r="AP578"/>
          <cell r="AQ578"/>
          <cell r="AR578"/>
        </row>
        <row r="579">
          <cell r="W579"/>
          <cell r="X579"/>
          <cell r="Y579"/>
          <cell r="Z579"/>
          <cell r="AA579"/>
          <cell r="AB579"/>
          <cell r="AC579"/>
          <cell r="AD579"/>
          <cell r="AE579"/>
          <cell r="AF579"/>
          <cell r="AG579"/>
          <cell r="AH579"/>
          <cell r="AI579"/>
          <cell r="AJ579"/>
          <cell r="AK579"/>
          <cell r="AL579"/>
          <cell r="AM579"/>
          <cell r="AN579"/>
          <cell r="AO579"/>
          <cell r="AP579"/>
          <cell r="AQ579"/>
          <cell r="AR579"/>
        </row>
        <row r="580">
          <cell r="W580"/>
          <cell r="X580"/>
          <cell r="Y580"/>
          <cell r="Z580"/>
          <cell r="AA580"/>
          <cell r="AB580"/>
          <cell r="AC580"/>
          <cell r="AD580"/>
          <cell r="AE580"/>
          <cell r="AF580"/>
          <cell r="AG580"/>
          <cell r="AH580"/>
          <cell r="AI580"/>
          <cell r="AJ580"/>
          <cell r="AK580"/>
          <cell r="AL580"/>
          <cell r="AM580"/>
          <cell r="AN580"/>
          <cell r="AO580"/>
          <cell r="AP580"/>
          <cell r="AQ580"/>
          <cell r="AR580"/>
        </row>
        <row r="581">
          <cell r="W581"/>
          <cell r="X581"/>
          <cell r="Y581"/>
          <cell r="Z581"/>
          <cell r="AA581"/>
          <cell r="AB581"/>
          <cell r="AC581"/>
          <cell r="AD581"/>
          <cell r="AE581"/>
          <cell r="AF581"/>
          <cell r="AG581"/>
          <cell r="AH581"/>
          <cell r="AI581"/>
          <cell r="AJ581"/>
          <cell r="AK581"/>
          <cell r="AL581"/>
          <cell r="AM581"/>
          <cell r="AN581"/>
          <cell r="AO581"/>
          <cell r="AP581"/>
          <cell r="AQ581"/>
          <cell r="AR581"/>
        </row>
        <row r="582">
          <cell r="W582"/>
          <cell r="X582"/>
          <cell r="Y582"/>
          <cell r="Z582"/>
          <cell r="AA582"/>
          <cell r="AB582"/>
          <cell r="AC582"/>
          <cell r="AD582"/>
          <cell r="AE582"/>
          <cell r="AF582"/>
          <cell r="AG582"/>
          <cell r="AH582"/>
          <cell r="AI582"/>
          <cell r="AJ582"/>
          <cell r="AK582"/>
          <cell r="AL582"/>
          <cell r="AM582"/>
          <cell r="AN582"/>
          <cell r="AO582"/>
          <cell r="AP582"/>
          <cell r="AQ582"/>
          <cell r="AR582"/>
        </row>
        <row r="583">
          <cell r="W583"/>
          <cell r="X583"/>
          <cell r="Y583"/>
          <cell r="Z583"/>
          <cell r="AA583"/>
          <cell r="AB583"/>
          <cell r="AC583"/>
          <cell r="AD583"/>
          <cell r="AE583"/>
          <cell r="AF583"/>
          <cell r="AG583"/>
          <cell r="AH583"/>
          <cell r="AI583"/>
          <cell r="AJ583"/>
          <cell r="AK583"/>
          <cell r="AL583"/>
          <cell r="AM583"/>
          <cell r="AN583"/>
          <cell r="AO583"/>
          <cell r="AP583"/>
          <cell r="AQ583"/>
          <cell r="AR583"/>
        </row>
        <row r="584">
          <cell r="W584"/>
          <cell r="X584"/>
          <cell r="Y584"/>
          <cell r="Z584"/>
          <cell r="AA584"/>
          <cell r="AB584"/>
          <cell r="AC584"/>
          <cell r="AD584"/>
          <cell r="AE584"/>
          <cell r="AF584"/>
          <cell r="AG584"/>
          <cell r="AH584"/>
          <cell r="AI584"/>
          <cell r="AJ584"/>
          <cell r="AK584"/>
          <cell r="AL584"/>
          <cell r="AM584"/>
          <cell r="AN584"/>
          <cell r="AO584"/>
          <cell r="AP584"/>
          <cell r="AQ584"/>
          <cell r="AR584"/>
        </row>
        <row r="585">
          <cell r="W585"/>
          <cell r="X585"/>
          <cell r="Y585"/>
          <cell r="Z585"/>
          <cell r="AA585"/>
          <cell r="AB585"/>
          <cell r="AC585"/>
          <cell r="AD585"/>
          <cell r="AE585"/>
          <cell r="AF585"/>
          <cell r="AG585"/>
          <cell r="AH585"/>
          <cell r="AI585"/>
          <cell r="AJ585"/>
          <cell r="AK585"/>
          <cell r="AL585"/>
          <cell r="AM585"/>
          <cell r="AN585"/>
          <cell r="AO585"/>
          <cell r="AP585"/>
          <cell r="AQ585"/>
          <cell r="AR585"/>
        </row>
        <row r="586">
          <cell r="W586"/>
          <cell r="X586"/>
          <cell r="Y586"/>
          <cell r="Z586"/>
          <cell r="AA586"/>
          <cell r="AB586"/>
          <cell r="AC586"/>
          <cell r="AD586"/>
          <cell r="AE586"/>
          <cell r="AF586"/>
          <cell r="AG586"/>
          <cell r="AH586"/>
          <cell r="AI586"/>
          <cell r="AJ586"/>
          <cell r="AK586"/>
          <cell r="AL586"/>
          <cell r="AM586"/>
          <cell r="AN586"/>
          <cell r="AO586"/>
          <cell r="AP586"/>
          <cell r="AQ586"/>
          <cell r="AR586"/>
        </row>
        <row r="587">
          <cell r="W587"/>
          <cell r="X587"/>
          <cell r="Y587"/>
          <cell r="Z587"/>
          <cell r="AA587"/>
          <cell r="AB587"/>
          <cell r="AC587"/>
          <cell r="AD587"/>
          <cell r="AE587"/>
          <cell r="AF587"/>
          <cell r="AG587"/>
          <cell r="AH587"/>
          <cell r="AI587"/>
          <cell r="AJ587"/>
          <cell r="AK587"/>
          <cell r="AL587"/>
          <cell r="AM587"/>
          <cell r="AN587"/>
          <cell r="AO587"/>
          <cell r="AP587"/>
          <cell r="AQ587"/>
          <cell r="AR587"/>
        </row>
        <row r="588">
          <cell r="W588"/>
          <cell r="X588"/>
          <cell r="Y588"/>
          <cell r="Z588"/>
          <cell r="AA588"/>
          <cell r="AB588"/>
          <cell r="AC588"/>
          <cell r="AD588"/>
          <cell r="AE588"/>
          <cell r="AF588"/>
          <cell r="AG588"/>
          <cell r="AH588"/>
          <cell r="AI588"/>
          <cell r="AJ588"/>
          <cell r="AK588"/>
          <cell r="AL588"/>
          <cell r="AM588"/>
          <cell r="AN588"/>
          <cell r="AO588"/>
          <cell r="AP588"/>
          <cell r="AQ588"/>
          <cell r="AR588"/>
        </row>
        <row r="589">
          <cell r="W589"/>
          <cell r="X589"/>
          <cell r="Y589"/>
          <cell r="Z589"/>
          <cell r="AA589"/>
          <cell r="AB589"/>
          <cell r="AC589"/>
          <cell r="AD589"/>
          <cell r="AE589"/>
          <cell r="AF589"/>
          <cell r="AG589"/>
          <cell r="AH589"/>
          <cell r="AI589"/>
          <cell r="AJ589"/>
          <cell r="AK589"/>
          <cell r="AL589"/>
          <cell r="AM589"/>
          <cell r="AN589"/>
          <cell r="AO589"/>
          <cell r="AP589"/>
          <cell r="AQ589"/>
          <cell r="AR589"/>
        </row>
        <row r="590">
          <cell r="W590"/>
          <cell r="X590"/>
          <cell r="Y590"/>
          <cell r="Z590"/>
          <cell r="AA590"/>
          <cell r="AB590"/>
          <cell r="AC590"/>
          <cell r="AD590"/>
          <cell r="AE590"/>
          <cell r="AF590"/>
          <cell r="AG590"/>
          <cell r="AH590"/>
          <cell r="AI590"/>
          <cell r="AJ590"/>
          <cell r="AK590"/>
          <cell r="AL590"/>
          <cell r="AM590"/>
          <cell r="AN590"/>
          <cell r="AO590"/>
          <cell r="AP590"/>
          <cell r="AQ590"/>
          <cell r="AR590"/>
        </row>
        <row r="591"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  <cell r="AH591"/>
          <cell r="AI591"/>
          <cell r="AJ591"/>
          <cell r="AK591"/>
          <cell r="AL591"/>
          <cell r="AM591"/>
          <cell r="AN591"/>
          <cell r="AO591"/>
          <cell r="AP591"/>
          <cell r="AQ591"/>
          <cell r="AR591"/>
        </row>
        <row r="592">
          <cell r="W592"/>
          <cell r="X592"/>
          <cell r="Y592"/>
          <cell r="Z592"/>
          <cell r="AA592"/>
          <cell r="AB592"/>
          <cell r="AC592"/>
          <cell r="AD592"/>
          <cell r="AE592"/>
          <cell r="AF592"/>
          <cell r="AG592"/>
          <cell r="AH592"/>
          <cell r="AI592"/>
          <cell r="AJ592"/>
          <cell r="AK592"/>
          <cell r="AL592"/>
          <cell r="AM592"/>
          <cell r="AN592"/>
          <cell r="AO592"/>
          <cell r="AP592"/>
          <cell r="AQ592"/>
          <cell r="AR592"/>
        </row>
        <row r="593">
          <cell r="W593"/>
          <cell r="X593"/>
          <cell r="Y593"/>
          <cell r="Z593"/>
          <cell r="AA593"/>
          <cell r="AB593"/>
          <cell r="AC593"/>
          <cell r="AD593"/>
          <cell r="AE593"/>
          <cell r="AF593"/>
          <cell r="AG593"/>
          <cell r="AH593"/>
          <cell r="AI593"/>
          <cell r="AJ593"/>
          <cell r="AK593"/>
          <cell r="AL593"/>
          <cell r="AM593"/>
          <cell r="AN593"/>
          <cell r="AO593"/>
          <cell r="AP593"/>
          <cell r="AQ593"/>
          <cell r="AR593"/>
        </row>
        <row r="594"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  <cell r="AH594"/>
          <cell r="AI594"/>
          <cell r="AJ594"/>
          <cell r="AK594"/>
          <cell r="AL594"/>
          <cell r="AM594"/>
          <cell r="AN594"/>
          <cell r="AO594"/>
          <cell r="AP594"/>
          <cell r="AQ594"/>
          <cell r="AR594"/>
        </row>
        <row r="595">
          <cell r="W595"/>
          <cell r="X595"/>
          <cell r="Y595"/>
          <cell r="Z595"/>
          <cell r="AA595"/>
          <cell r="AB595"/>
          <cell r="AC595"/>
          <cell r="AD595"/>
          <cell r="AE595"/>
          <cell r="AF595"/>
          <cell r="AG595"/>
          <cell r="AH595"/>
          <cell r="AI595"/>
          <cell r="AJ595"/>
          <cell r="AK595"/>
          <cell r="AL595"/>
          <cell r="AM595"/>
          <cell r="AN595"/>
          <cell r="AO595"/>
          <cell r="AP595"/>
          <cell r="AQ595"/>
          <cell r="AR595"/>
        </row>
        <row r="596">
          <cell r="W596"/>
          <cell r="X596"/>
          <cell r="Y596"/>
          <cell r="Z596"/>
          <cell r="AA596"/>
          <cell r="AB596"/>
          <cell r="AC596"/>
          <cell r="AD596"/>
          <cell r="AE596"/>
          <cell r="AF596"/>
          <cell r="AG596"/>
          <cell r="AH596"/>
          <cell r="AI596"/>
          <cell r="AJ596"/>
          <cell r="AK596"/>
          <cell r="AL596"/>
          <cell r="AM596"/>
          <cell r="AN596"/>
          <cell r="AO596"/>
          <cell r="AP596"/>
          <cell r="AQ596"/>
          <cell r="AR596"/>
        </row>
        <row r="597">
          <cell r="W597"/>
          <cell r="X597"/>
          <cell r="Y597"/>
          <cell r="Z597"/>
          <cell r="AA597"/>
          <cell r="AB597"/>
          <cell r="AC597"/>
          <cell r="AD597"/>
          <cell r="AE597"/>
          <cell r="AF597"/>
          <cell r="AG597"/>
          <cell r="AH597"/>
          <cell r="AI597"/>
          <cell r="AJ597"/>
          <cell r="AK597"/>
          <cell r="AL597"/>
          <cell r="AM597"/>
          <cell r="AN597"/>
          <cell r="AO597"/>
          <cell r="AP597"/>
          <cell r="AQ597"/>
          <cell r="AR597"/>
        </row>
        <row r="598">
          <cell r="W598"/>
          <cell r="X598"/>
          <cell r="Y598"/>
          <cell r="Z598"/>
          <cell r="AA598"/>
          <cell r="AB598"/>
          <cell r="AC598"/>
          <cell r="AD598"/>
          <cell r="AE598"/>
          <cell r="AF598"/>
          <cell r="AG598"/>
          <cell r="AH598"/>
          <cell r="AI598"/>
          <cell r="AJ598"/>
          <cell r="AK598"/>
          <cell r="AL598"/>
          <cell r="AM598"/>
          <cell r="AN598"/>
          <cell r="AO598"/>
          <cell r="AP598"/>
          <cell r="AQ598"/>
          <cell r="AR598"/>
        </row>
        <row r="599">
          <cell r="W599"/>
          <cell r="X599"/>
          <cell r="Y599"/>
          <cell r="Z599"/>
          <cell r="AA599"/>
          <cell r="AB599"/>
          <cell r="AC599"/>
          <cell r="AD599"/>
          <cell r="AE599"/>
          <cell r="AF599"/>
          <cell r="AG599"/>
          <cell r="AH599"/>
          <cell r="AI599"/>
          <cell r="AJ599"/>
          <cell r="AK599"/>
          <cell r="AL599"/>
          <cell r="AM599"/>
          <cell r="AN599"/>
          <cell r="AO599"/>
          <cell r="AP599"/>
          <cell r="AQ599"/>
          <cell r="AR599"/>
        </row>
        <row r="600">
          <cell r="W600"/>
          <cell r="X600"/>
          <cell r="Y600"/>
          <cell r="Z600"/>
          <cell r="AA600"/>
          <cell r="AB600"/>
          <cell r="AC600"/>
          <cell r="AD600"/>
          <cell r="AE600"/>
          <cell r="AF600"/>
          <cell r="AG600"/>
          <cell r="AH600"/>
          <cell r="AI600"/>
          <cell r="AJ600"/>
          <cell r="AK600"/>
          <cell r="AL600"/>
          <cell r="AM600"/>
          <cell r="AN600"/>
          <cell r="AO600"/>
          <cell r="AP600"/>
          <cell r="AQ600"/>
          <cell r="AR600"/>
        </row>
        <row r="601">
          <cell r="W601"/>
          <cell r="X601"/>
          <cell r="Y601"/>
          <cell r="Z601"/>
          <cell r="AA601"/>
          <cell r="AB601"/>
          <cell r="AC601"/>
          <cell r="AD601"/>
          <cell r="AE601"/>
          <cell r="AF601"/>
          <cell r="AG601"/>
          <cell r="AH601"/>
          <cell r="AI601"/>
          <cell r="AJ601"/>
          <cell r="AK601"/>
          <cell r="AL601"/>
          <cell r="AM601"/>
          <cell r="AN601"/>
          <cell r="AO601"/>
          <cell r="AP601"/>
          <cell r="AQ601"/>
          <cell r="AR601"/>
        </row>
        <row r="602">
          <cell r="W602"/>
          <cell r="X602"/>
          <cell r="Y602"/>
          <cell r="Z602"/>
          <cell r="AA602"/>
          <cell r="AB602"/>
          <cell r="AC602"/>
          <cell r="AD602"/>
          <cell r="AE602"/>
          <cell r="AF602"/>
          <cell r="AG602"/>
          <cell r="AH602"/>
          <cell r="AI602"/>
          <cell r="AJ602"/>
          <cell r="AK602"/>
          <cell r="AL602"/>
          <cell r="AM602"/>
          <cell r="AN602"/>
          <cell r="AO602"/>
          <cell r="AP602"/>
          <cell r="AQ602"/>
          <cell r="AR602"/>
        </row>
        <row r="603">
          <cell r="W603"/>
          <cell r="X603"/>
          <cell r="Y603"/>
          <cell r="Z603"/>
          <cell r="AA603"/>
          <cell r="AB603"/>
          <cell r="AC603"/>
          <cell r="AD603"/>
          <cell r="AE603"/>
          <cell r="AF603"/>
          <cell r="AG603"/>
          <cell r="AH603"/>
          <cell r="AI603"/>
          <cell r="AJ603"/>
          <cell r="AK603"/>
          <cell r="AL603"/>
          <cell r="AM603"/>
          <cell r="AN603"/>
          <cell r="AO603"/>
          <cell r="AP603"/>
          <cell r="AQ603"/>
          <cell r="AR603"/>
        </row>
        <row r="604">
          <cell r="W604"/>
          <cell r="X604"/>
          <cell r="Y604"/>
          <cell r="Z604"/>
          <cell r="AA604"/>
          <cell r="AB604"/>
          <cell r="AC604"/>
          <cell r="AD604"/>
          <cell r="AE604"/>
          <cell r="AF604"/>
          <cell r="AG604"/>
          <cell r="AH604"/>
          <cell r="AI604"/>
          <cell r="AJ604"/>
          <cell r="AK604"/>
          <cell r="AL604"/>
          <cell r="AM604"/>
          <cell r="AN604"/>
          <cell r="AO604"/>
          <cell r="AP604"/>
          <cell r="AQ604"/>
          <cell r="AR604"/>
        </row>
        <row r="605">
          <cell r="W605"/>
          <cell r="X605"/>
          <cell r="Y605"/>
          <cell r="Z605"/>
          <cell r="AA605"/>
          <cell r="AB605"/>
          <cell r="AC605"/>
          <cell r="AD605"/>
          <cell r="AE605"/>
          <cell r="AF605"/>
          <cell r="AG605"/>
          <cell r="AH605"/>
          <cell r="AI605"/>
          <cell r="AJ605"/>
          <cell r="AK605"/>
          <cell r="AL605"/>
          <cell r="AM605"/>
          <cell r="AN605"/>
          <cell r="AO605"/>
          <cell r="AP605"/>
          <cell r="AQ605"/>
          <cell r="AR605"/>
        </row>
        <row r="606">
          <cell r="W606"/>
          <cell r="X606"/>
          <cell r="Y606"/>
          <cell r="Z606"/>
          <cell r="AA606"/>
          <cell r="AB606"/>
          <cell r="AC606"/>
          <cell r="AD606"/>
          <cell r="AE606"/>
          <cell r="AF606"/>
          <cell r="AG606"/>
          <cell r="AH606"/>
          <cell r="AI606"/>
          <cell r="AJ606"/>
          <cell r="AK606"/>
          <cell r="AL606"/>
          <cell r="AM606"/>
          <cell r="AN606"/>
          <cell r="AO606"/>
          <cell r="AP606"/>
          <cell r="AQ606"/>
          <cell r="AR606"/>
        </row>
        <row r="607">
          <cell r="W607"/>
          <cell r="X607"/>
          <cell r="Y607"/>
          <cell r="Z607"/>
          <cell r="AA607"/>
          <cell r="AB607"/>
          <cell r="AC607"/>
          <cell r="AD607"/>
          <cell r="AE607"/>
          <cell r="AF607"/>
          <cell r="AG607"/>
          <cell r="AH607"/>
          <cell r="AI607"/>
          <cell r="AJ607"/>
          <cell r="AK607"/>
          <cell r="AL607"/>
          <cell r="AM607"/>
          <cell r="AN607"/>
          <cell r="AO607"/>
          <cell r="AP607"/>
          <cell r="AQ607"/>
          <cell r="AR607"/>
        </row>
        <row r="608">
          <cell r="W608"/>
          <cell r="X608"/>
          <cell r="Y608"/>
          <cell r="Z608"/>
          <cell r="AA608"/>
          <cell r="AB608"/>
          <cell r="AC608"/>
          <cell r="AD608"/>
          <cell r="AE608"/>
          <cell r="AF608"/>
          <cell r="AG608"/>
          <cell r="AH608"/>
          <cell r="AI608"/>
          <cell r="AJ608"/>
          <cell r="AK608"/>
          <cell r="AL608"/>
          <cell r="AM608"/>
          <cell r="AN608"/>
          <cell r="AO608"/>
          <cell r="AP608"/>
          <cell r="AQ608"/>
          <cell r="AR608"/>
        </row>
        <row r="609">
          <cell r="W609"/>
          <cell r="X609"/>
          <cell r="Y609"/>
          <cell r="Z609"/>
          <cell r="AA609"/>
          <cell r="AB609"/>
          <cell r="AC609"/>
          <cell r="AD609"/>
          <cell r="AE609"/>
          <cell r="AF609"/>
          <cell r="AG609"/>
          <cell r="AH609"/>
          <cell r="AI609"/>
          <cell r="AJ609"/>
          <cell r="AK609"/>
          <cell r="AL609"/>
          <cell r="AM609"/>
          <cell r="AN609"/>
          <cell r="AO609"/>
          <cell r="AP609"/>
          <cell r="AQ609"/>
          <cell r="AR609"/>
        </row>
        <row r="610">
          <cell r="W610"/>
          <cell r="X610"/>
          <cell r="Y610"/>
          <cell r="Z610"/>
          <cell r="AA610"/>
          <cell r="AB610"/>
          <cell r="AC610"/>
          <cell r="AD610"/>
          <cell r="AE610"/>
          <cell r="AF610"/>
          <cell r="AG610"/>
          <cell r="AH610"/>
          <cell r="AI610"/>
          <cell r="AJ610"/>
          <cell r="AK610"/>
          <cell r="AL610"/>
          <cell r="AM610"/>
          <cell r="AN610"/>
          <cell r="AO610"/>
          <cell r="AP610"/>
          <cell r="AQ610"/>
          <cell r="AR610"/>
        </row>
        <row r="611">
          <cell r="W611"/>
          <cell r="X611"/>
          <cell r="Y611"/>
          <cell r="Z611"/>
          <cell r="AA611"/>
          <cell r="AB611"/>
          <cell r="AC611"/>
          <cell r="AD611"/>
          <cell r="AE611"/>
          <cell r="AF611"/>
          <cell r="AG611"/>
          <cell r="AH611"/>
          <cell r="AI611"/>
          <cell r="AJ611"/>
          <cell r="AK611"/>
          <cell r="AL611"/>
          <cell r="AM611"/>
          <cell r="AN611"/>
          <cell r="AO611"/>
          <cell r="AP611"/>
          <cell r="AQ611"/>
          <cell r="AR611"/>
        </row>
        <row r="612">
          <cell r="W612"/>
          <cell r="X612"/>
          <cell r="Y612"/>
          <cell r="Z612"/>
          <cell r="AA612"/>
          <cell r="AB612"/>
          <cell r="AC612"/>
          <cell r="AD612"/>
          <cell r="AE612"/>
          <cell r="AF612"/>
          <cell r="AG612"/>
          <cell r="AH612"/>
          <cell r="AI612"/>
          <cell r="AJ612"/>
          <cell r="AK612"/>
          <cell r="AL612"/>
          <cell r="AM612"/>
          <cell r="AN612"/>
          <cell r="AO612"/>
          <cell r="AP612"/>
          <cell r="AQ612"/>
          <cell r="AR612"/>
        </row>
        <row r="613">
          <cell r="W613"/>
          <cell r="X613"/>
          <cell r="Y613"/>
          <cell r="Z613"/>
          <cell r="AA613"/>
          <cell r="AB613"/>
          <cell r="AC613"/>
          <cell r="AD613"/>
          <cell r="AE613"/>
          <cell r="AF613"/>
          <cell r="AG613"/>
          <cell r="AH613"/>
          <cell r="AI613"/>
          <cell r="AJ613"/>
          <cell r="AK613"/>
          <cell r="AL613"/>
          <cell r="AM613"/>
          <cell r="AN613"/>
          <cell r="AO613"/>
          <cell r="AP613"/>
          <cell r="AQ613"/>
          <cell r="AR613"/>
        </row>
        <row r="614">
          <cell r="W614"/>
          <cell r="X614"/>
          <cell r="Y614"/>
          <cell r="Z614"/>
          <cell r="AA614"/>
          <cell r="AB614"/>
          <cell r="AC614"/>
          <cell r="AD614"/>
          <cell r="AE614"/>
          <cell r="AF614"/>
          <cell r="AG614"/>
          <cell r="AH614"/>
          <cell r="AI614"/>
          <cell r="AJ614"/>
          <cell r="AK614"/>
          <cell r="AL614"/>
          <cell r="AM614"/>
          <cell r="AN614"/>
          <cell r="AO614"/>
          <cell r="AP614"/>
          <cell r="AQ614"/>
          <cell r="AR614"/>
        </row>
        <row r="615">
          <cell r="W615"/>
          <cell r="X615"/>
          <cell r="Y615"/>
          <cell r="Z615"/>
          <cell r="AA615"/>
          <cell r="AB615"/>
          <cell r="AC615"/>
          <cell r="AD615"/>
          <cell r="AE615"/>
          <cell r="AF615"/>
          <cell r="AG615"/>
          <cell r="AH615"/>
          <cell r="AI615"/>
          <cell r="AJ615"/>
          <cell r="AK615"/>
          <cell r="AL615"/>
          <cell r="AM615"/>
          <cell r="AN615"/>
          <cell r="AO615"/>
          <cell r="AP615"/>
          <cell r="AQ615"/>
          <cell r="AR615"/>
        </row>
        <row r="616">
          <cell r="W616"/>
          <cell r="X616"/>
          <cell r="Y616"/>
          <cell r="Z616"/>
          <cell r="AA616"/>
          <cell r="AB616"/>
          <cell r="AC616"/>
          <cell r="AD616"/>
          <cell r="AE616"/>
          <cell r="AF616"/>
          <cell r="AG616"/>
          <cell r="AH616"/>
          <cell r="AI616"/>
          <cell r="AJ616"/>
          <cell r="AK616"/>
          <cell r="AL616"/>
          <cell r="AM616"/>
          <cell r="AN616"/>
          <cell r="AO616"/>
          <cell r="AP616"/>
          <cell r="AQ616"/>
          <cell r="AR616"/>
        </row>
        <row r="617">
          <cell r="W617"/>
          <cell r="X617"/>
          <cell r="Y617"/>
          <cell r="Z617"/>
          <cell r="AA617"/>
          <cell r="AB617"/>
          <cell r="AC617"/>
          <cell r="AD617"/>
          <cell r="AE617"/>
          <cell r="AF617"/>
          <cell r="AG617"/>
          <cell r="AH617"/>
          <cell r="AI617"/>
          <cell r="AJ617"/>
          <cell r="AK617"/>
          <cell r="AL617"/>
          <cell r="AM617"/>
          <cell r="AN617"/>
          <cell r="AO617"/>
          <cell r="AP617"/>
          <cell r="AQ617"/>
          <cell r="AR617"/>
        </row>
        <row r="618">
          <cell r="W618"/>
          <cell r="X618"/>
          <cell r="Y618"/>
          <cell r="Z618"/>
          <cell r="AA618"/>
          <cell r="AB618"/>
          <cell r="AC618"/>
          <cell r="AD618"/>
          <cell r="AE618"/>
          <cell r="AF618"/>
          <cell r="AG618"/>
          <cell r="AH618"/>
          <cell r="AI618"/>
          <cell r="AJ618"/>
          <cell r="AK618"/>
          <cell r="AL618"/>
          <cell r="AM618"/>
          <cell r="AN618"/>
          <cell r="AO618"/>
          <cell r="AP618"/>
          <cell r="AQ618"/>
          <cell r="AR618"/>
        </row>
        <row r="619">
          <cell r="W619"/>
          <cell r="X619"/>
          <cell r="Y619"/>
          <cell r="Z619"/>
          <cell r="AA619"/>
          <cell r="AB619"/>
          <cell r="AC619"/>
          <cell r="AD619"/>
          <cell r="AE619"/>
          <cell r="AF619"/>
          <cell r="AG619"/>
          <cell r="AH619"/>
          <cell r="AI619"/>
          <cell r="AJ619"/>
          <cell r="AK619"/>
          <cell r="AL619"/>
          <cell r="AM619"/>
          <cell r="AN619"/>
          <cell r="AO619"/>
          <cell r="AP619"/>
          <cell r="AQ619"/>
          <cell r="AR619"/>
        </row>
        <row r="620">
          <cell r="W620"/>
          <cell r="X620"/>
          <cell r="Y620"/>
          <cell r="Z620"/>
          <cell r="AA620"/>
          <cell r="AB620"/>
          <cell r="AC620"/>
          <cell r="AD620"/>
          <cell r="AE620"/>
          <cell r="AF620"/>
          <cell r="AG620"/>
          <cell r="AH620"/>
          <cell r="AI620"/>
          <cell r="AJ620"/>
          <cell r="AK620"/>
          <cell r="AL620"/>
          <cell r="AM620"/>
          <cell r="AN620"/>
          <cell r="AO620"/>
          <cell r="AP620"/>
          <cell r="AQ620"/>
          <cell r="AR620"/>
        </row>
        <row r="621">
          <cell r="W621"/>
          <cell r="X621"/>
          <cell r="Y621"/>
          <cell r="Z621"/>
          <cell r="AA621"/>
          <cell r="AB621"/>
          <cell r="AC621"/>
          <cell r="AD621"/>
          <cell r="AE621"/>
          <cell r="AF621"/>
          <cell r="AG621"/>
          <cell r="AH621"/>
          <cell r="AI621"/>
          <cell r="AJ621"/>
          <cell r="AK621"/>
          <cell r="AL621"/>
          <cell r="AM621"/>
          <cell r="AN621"/>
          <cell r="AO621"/>
          <cell r="AP621"/>
          <cell r="AQ621"/>
          <cell r="AR621"/>
        </row>
        <row r="622"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  <cell r="AH622"/>
          <cell r="AI622"/>
          <cell r="AJ622"/>
          <cell r="AK622"/>
          <cell r="AL622"/>
          <cell r="AM622"/>
          <cell r="AN622"/>
          <cell r="AO622"/>
          <cell r="AP622"/>
          <cell r="AQ622"/>
          <cell r="AR622"/>
        </row>
        <row r="623">
          <cell r="W623"/>
          <cell r="X623"/>
          <cell r="Y623"/>
          <cell r="Z623"/>
          <cell r="AA623"/>
          <cell r="AB623"/>
          <cell r="AC623"/>
          <cell r="AD623"/>
          <cell r="AE623"/>
          <cell r="AF623"/>
          <cell r="AG623"/>
          <cell r="AH623"/>
          <cell r="AI623"/>
          <cell r="AJ623"/>
          <cell r="AK623"/>
          <cell r="AL623"/>
          <cell r="AM623"/>
          <cell r="AN623"/>
          <cell r="AO623"/>
          <cell r="AP623"/>
          <cell r="AQ623"/>
          <cell r="AR623"/>
        </row>
        <row r="624">
          <cell r="W624"/>
          <cell r="X624"/>
          <cell r="Y624"/>
          <cell r="Z624"/>
          <cell r="AA624"/>
          <cell r="AB624"/>
          <cell r="AC624"/>
          <cell r="AD624"/>
          <cell r="AE624"/>
          <cell r="AF624"/>
          <cell r="AG624"/>
          <cell r="AH624"/>
          <cell r="AI624"/>
          <cell r="AJ624"/>
          <cell r="AK624"/>
          <cell r="AL624"/>
          <cell r="AM624"/>
          <cell r="AN624"/>
          <cell r="AO624"/>
          <cell r="AP624"/>
          <cell r="AQ624"/>
          <cell r="AR624"/>
        </row>
        <row r="625">
          <cell r="W625"/>
          <cell r="X625"/>
          <cell r="Y625"/>
          <cell r="Z625"/>
          <cell r="AA625"/>
          <cell r="AB625"/>
          <cell r="AC625"/>
          <cell r="AD625"/>
          <cell r="AE625"/>
          <cell r="AF625"/>
          <cell r="AG625"/>
          <cell r="AH625"/>
          <cell r="AI625"/>
          <cell r="AJ625"/>
          <cell r="AK625"/>
          <cell r="AL625"/>
          <cell r="AM625"/>
          <cell r="AN625"/>
          <cell r="AO625"/>
          <cell r="AP625"/>
          <cell r="AQ625"/>
          <cell r="AR625"/>
        </row>
        <row r="626">
          <cell r="W626"/>
          <cell r="X626"/>
          <cell r="Y626"/>
          <cell r="Z626"/>
          <cell r="AA626"/>
          <cell r="AB626"/>
          <cell r="AC626"/>
          <cell r="AD626"/>
          <cell r="AE626"/>
          <cell r="AF626"/>
          <cell r="AG626"/>
          <cell r="AH626"/>
          <cell r="AI626"/>
          <cell r="AJ626"/>
          <cell r="AK626"/>
          <cell r="AL626"/>
          <cell r="AM626"/>
          <cell r="AN626"/>
          <cell r="AO626"/>
          <cell r="AP626"/>
          <cell r="AQ626"/>
          <cell r="AR626"/>
        </row>
        <row r="627">
          <cell r="W627"/>
          <cell r="X627"/>
          <cell r="Y627"/>
          <cell r="Z627"/>
          <cell r="AA627"/>
          <cell r="AB627"/>
          <cell r="AC627"/>
          <cell r="AD627"/>
          <cell r="AE627"/>
          <cell r="AF627"/>
          <cell r="AG627"/>
          <cell r="AH627"/>
          <cell r="AI627"/>
          <cell r="AJ627"/>
          <cell r="AK627"/>
          <cell r="AL627"/>
          <cell r="AM627"/>
          <cell r="AN627"/>
          <cell r="AO627"/>
          <cell r="AP627"/>
          <cell r="AQ627"/>
          <cell r="AR627"/>
        </row>
        <row r="628">
          <cell r="W628"/>
          <cell r="X628"/>
          <cell r="Y628"/>
          <cell r="Z628"/>
          <cell r="AA628"/>
          <cell r="AB628"/>
          <cell r="AC628"/>
          <cell r="AD628"/>
          <cell r="AE628"/>
          <cell r="AF628"/>
          <cell r="AG628"/>
          <cell r="AH628"/>
          <cell r="AI628"/>
          <cell r="AJ628"/>
          <cell r="AK628"/>
          <cell r="AL628"/>
          <cell r="AM628"/>
          <cell r="AN628"/>
          <cell r="AO628"/>
          <cell r="AP628"/>
          <cell r="AQ628"/>
          <cell r="AR628"/>
        </row>
        <row r="629">
          <cell r="W629"/>
          <cell r="X629"/>
          <cell r="Y629"/>
          <cell r="Z629"/>
          <cell r="AA629"/>
          <cell r="AB629"/>
          <cell r="AC629"/>
          <cell r="AD629"/>
          <cell r="AE629"/>
          <cell r="AF629"/>
          <cell r="AG629"/>
          <cell r="AH629"/>
          <cell r="AI629"/>
          <cell r="AJ629"/>
          <cell r="AK629"/>
          <cell r="AL629"/>
          <cell r="AM629"/>
          <cell r="AN629"/>
          <cell r="AO629"/>
          <cell r="AP629"/>
          <cell r="AQ629"/>
          <cell r="AR629"/>
        </row>
        <row r="630">
          <cell r="W630"/>
          <cell r="X630"/>
          <cell r="Y630"/>
          <cell r="Z630"/>
          <cell r="AA630"/>
          <cell r="AB630"/>
          <cell r="AC630"/>
          <cell r="AD630"/>
          <cell r="AE630"/>
          <cell r="AF630"/>
          <cell r="AG630"/>
          <cell r="AH630"/>
          <cell r="AI630"/>
          <cell r="AJ630"/>
          <cell r="AK630"/>
          <cell r="AL630"/>
          <cell r="AM630"/>
          <cell r="AN630"/>
          <cell r="AO630"/>
          <cell r="AP630"/>
          <cell r="AQ630"/>
          <cell r="AR630"/>
        </row>
        <row r="631"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  <cell r="AH631"/>
          <cell r="AI631"/>
          <cell r="AJ631"/>
          <cell r="AK631"/>
          <cell r="AL631"/>
          <cell r="AM631"/>
          <cell r="AN631"/>
          <cell r="AO631"/>
          <cell r="AP631"/>
          <cell r="AQ631"/>
          <cell r="AR631"/>
        </row>
        <row r="632">
          <cell r="W632"/>
          <cell r="X632"/>
          <cell r="Y632"/>
          <cell r="Z632"/>
          <cell r="AA632"/>
          <cell r="AB632"/>
          <cell r="AC632"/>
          <cell r="AD632"/>
          <cell r="AE632"/>
          <cell r="AF632"/>
          <cell r="AG632"/>
          <cell r="AH632"/>
          <cell r="AI632"/>
          <cell r="AJ632"/>
          <cell r="AK632"/>
          <cell r="AL632"/>
          <cell r="AM632"/>
          <cell r="AN632"/>
          <cell r="AO632"/>
          <cell r="AP632"/>
          <cell r="AQ632"/>
          <cell r="AR632"/>
        </row>
        <row r="633">
          <cell r="W633"/>
          <cell r="X633"/>
          <cell r="Y633"/>
          <cell r="Z633"/>
          <cell r="AA633"/>
          <cell r="AB633"/>
          <cell r="AC633"/>
          <cell r="AD633"/>
          <cell r="AE633"/>
          <cell r="AF633"/>
          <cell r="AG633"/>
          <cell r="AH633"/>
          <cell r="AI633"/>
          <cell r="AJ633"/>
          <cell r="AK633"/>
          <cell r="AL633"/>
          <cell r="AM633"/>
          <cell r="AN633"/>
          <cell r="AO633"/>
          <cell r="AP633"/>
          <cell r="AQ633"/>
          <cell r="AR633"/>
        </row>
        <row r="634">
          <cell r="W634"/>
          <cell r="X634"/>
          <cell r="Y634"/>
          <cell r="Z634"/>
          <cell r="AA634"/>
          <cell r="AB634"/>
          <cell r="AC634"/>
          <cell r="AD634"/>
          <cell r="AE634"/>
          <cell r="AF634"/>
          <cell r="AG634"/>
          <cell r="AH634"/>
          <cell r="AI634"/>
          <cell r="AJ634"/>
          <cell r="AK634"/>
          <cell r="AL634"/>
          <cell r="AM634"/>
          <cell r="AN634"/>
          <cell r="AO634"/>
          <cell r="AP634"/>
          <cell r="AQ634"/>
          <cell r="AR634"/>
        </row>
        <row r="635">
          <cell r="W635"/>
          <cell r="X635"/>
          <cell r="Y635"/>
          <cell r="Z635"/>
          <cell r="AA635"/>
          <cell r="AB635"/>
          <cell r="AC635"/>
          <cell r="AD635"/>
          <cell r="AE635"/>
          <cell r="AF635"/>
          <cell r="AG635"/>
          <cell r="AH635"/>
          <cell r="AI635"/>
          <cell r="AJ635"/>
          <cell r="AK635"/>
          <cell r="AL635"/>
          <cell r="AM635"/>
          <cell r="AN635"/>
          <cell r="AO635"/>
          <cell r="AP635"/>
          <cell r="AQ635"/>
          <cell r="AR635"/>
        </row>
        <row r="636">
          <cell r="W636"/>
          <cell r="X636"/>
          <cell r="Y636"/>
          <cell r="Z636"/>
          <cell r="AA636"/>
          <cell r="AB636"/>
          <cell r="AC636"/>
          <cell r="AD636"/>
          <cell r="AE636"/>
          <cell r="AF636"/>
          <cell r="AG636"/>
          <cell r="AH636"/>
          <cell r="AI636"/>
          <cell r="AJ636"/>
          <cell r="AK636"/>
          <cell r="AL636"/>
          <cell r="AM636"/>
          <cell r="AN636"/>
          <cell r="AO636"/>
          <cell r="AP636"/>
          <cell r="AQ636"/>
          <cell r="AR636"/>
        </row>
        <row r="637"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  <cell r="AH637"/>
          <cell r="AI637"/>
          <cell r="AJ637"/>
          <cell r="AK637"/>
          <cell r="AL637"/>
          <cell r="AM637"/>
          <cell r="AN637"/>
          <cell r="AO637"/>
          <cell r="AP637"/>
          <cell r="AQ637"/>
          <cell r="AR637"/>
        </row>
        <row r="638">
          <cell r="W638"/>
          <cell r="X638"/>
          <cell r="Y638"/>
          <cell r="Z638"/>
          <cell r="AA638"/>
          <cell r="AB638"/>
          <cell r="AC638"/>
          <cell r="AD638"/>
          <cell r="AE638"/>
          <cell r="AF638"/>
          <cell r="AG638"/>
          <cell r="AH638"/>
          <cell r="AI638"/>
          <cell r="AJ638"/>
          <cell r="AK638"/>
          <cell r="AL638"/>
          <cell r="AM638"/>
          <cell r="AN638"/>
          <cell r="AO638"/>
          <cell r="AP638"/>
          <cell r="AQ638"/>
          <cell r="AR638"/>
        </row>
        <row r="639">
          <cell r="W639"/>
          <cell r="X639"/>
          <cell r="Y639"/>
          <cell r="Z639"/>
          <cell r="AA639"/>
          <cell r="AB639"/>
          <cell r="AC639"/>
          <cell r="AD639"/>
          <cell r="AE639"/>
          <cell r="AF639"/>
          <cell r="AG639"/>
          <cell r="AH639"/>
          <cell r="AI639"/>
          <cell r="AJ639"/>
          <cell r="AK639"/>
          <cell r="AL639"/>
          <cell r="AM639"/>
          <cell r="AN639"/>
          <cell r="AO639"/>
          <cell r="AP639"/>
          <cell r="AQ639"/>
          <cell r="AR639"/>
        </row>
        <row r="640"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  <cell r="AH640"/>
          <cell r="AI640"/>
          <cell r="AJ640"/>
          <cell r="AK640"/>
          <cell r="AL640"/>
          <cell r="AM640"/>
          <cell r="AN640"/>
          <cell r="AO640"/>
          <cell r="AP640"/>
          <cell r="AQ640"/>
          <cell r="AR640"/>
        </row>
        <row r="641">
          <cell r="W641"/>
          <cell r="X641"/>
          <cell r="Y641"/>
          <cell r="Z641"/>
          <cell r="AA641"/>
          <cell r="AB641"/>
          <cell r="AC641"/>
          <cell r="AD641"/>
          <cell r="AE641"/>
          <cell r="AF641"/>
          <cell r="AG641"/>
          <cell r="AH641"/>
          <cell r="AI641"/>
          <cell r="AJ641"/>
          <cell r="AK641"/>
          <cell r="AL641"/>
          <cell r="AM641"/>
          <cell r="AN641"/>
          <cell r="AO641"/>
          <cell r="AP641"/>
          <cell r="AQ641"/>
          <cell r="AR641"/>
        </row>
        <row r="642"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  <cell r="AH642"/>
          <cell r="AI642"/>
          <cell r="AJ642"/>
          <cell r="AK642"/>
          <cell r="AL642"/>
          <cell r="AM642"/>
          <cell r="AN642"/>
          <cell r="AO642"/>
          <cell r="AP642"/>
          <cell r="AQ642"/>
          <cell r="AR642"/>
        </row>
        <row r="643">
          <cell r="W643"/>
          <cell r="X643"/>
          <cell r="Y643"/>
          <cell r="Z643"/>
          <cell r="AA643"/>
          <cell r="AB643"/>
          <cell r="AC643"/>
          <cell r="AD643"/>
          <cell r="AE643"/>
          <cell r="AF643"/>
          <cell r="AG643"/>
          <cell r="AH643"/>
          <cell r="AI643"/>
          <cell r="AJ643"/>
          <cell r="AK643"/>
          <cell r="AL643"/>
          <cell r="AM643"/>
          <cell r="AN643"/>
          <cell r="AO643"/>
          <cell r="AP643"/>
          <cell r="AQ643"/>
          <cell r="AR643"/>
        </row>
        <row r="644"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  <cell r="AH644"/>
          <cell r="AI644"/>
          <cell r="AJ644"/>
          <cell r="AK644"/>
          <cell r="AL644"/>
          <cell r="AM644"/>
          <cell r="AN644"/>
          <cell r="AO644"/>
          <cell r="AP644"/>
          <cell r="AQ644"/>
          <cell r="AR644"/>
        </row>
        <row r="645">
          <cell r="W645"/>
          <cell r="X645"/>
          <cell r="Y645"/>
          <cell r="Z645"/>
          <cell r="AA645"/>
          <cell r="AB645"/>
          <cell r="AC645"/>
          <cell r="AD645"/>
          <cell r="AE645"/>
          <cell r="AF645"/>
          <cell r="AG645"/>
          <cell r="AH645"/>
          <cell r="AI645"/>
          <cell r="AJ645"/>
          <cell r="AK645"/>
          <cell r="AL645"/>
          <cell r="AM645"/>
          <cell r="AN645"/>
          <cell r="AO645"/>
          <cell r="AP645"/>
          <cell r="AQ645"/>
          <cell r="AR645"/>
        </row>
        <row r="646">
          <cell r="W646"/>
          <cell r="X646"/>
          <cell r="Y646"/>
          <cell r="Z646"/>
          <cell r="AA646"/>
          <cell r="AB646"/>
          <cell r="AC646"/>
          <cell r="AD646"/>
          <cell r="AE646"/>
          <cell r="AF646"/>
          <cell r="AG646"/>
          <cell r="AH646"/>
          <cell r="AI646"/>
          <cell r="AJ646"/>
          <cell r="AK646"/>
          <cell r="AL646"/>
          <cell r="AM646"/>
          <cell r="AN646"/>
          <cell r="AO646"/>
          <cell r="AP646"/>
          <cell r="AQ646"/>
          <cell r="AR646"/>
        </row>
        <row r="647">
          <cell r="W647"/>
          <cell r="X647"/>
          <cell r="Y647"/>
          <cell r="Z647"/>
          <cell r="AA647"/>
          <cell r="AB647"/>
          <cell r="AC647"/>
          <cell r="AD647"/>
          <cell r="AE647"/>
          <cell r="AF647"/>
          <cell r="AG647"/>
          <cell r="AH647"/>
          <cell r="AI647"/>
          <cell r="AJ647"/>
          <cell r="AK647"/>
          <cell r="AL647"/>
          <cell r="AM647"/>
          <cell r="AN647"/>
          <cell r="AO647"/>
          <cell r="AP647"/>
          <cell r="AQ647"/>
          <cell r="AR647"/>
        </row>
        <row r="648">
          <cell r="W648"/>
          <cell r="X648"/>
          <cell r="Y648"/>
          <cell r="Z648"/>
          <cell r="AA648"/>
          <cell r="AB648"/>
          <cell r="AC648"/>
          <cell r="AD648"/>
          <cell r="AE648"/>
          <cell r="AF648"/>
          <cell r="AG648"/>
          <cell r="AH648"/>
          <cell r="AI648"/>
          <cell r="AJ648"/>
          <cell r="AK648"/>
          <cell r="AL648"/>
          <cell r="AM648"/>
          <cell r="AN648"/>
          <cell r="AO648"/>
          <cell r="AP648"/>
          <cell r="AQ648"/>
          <cell r="AR648"/>
        </row>
        <row r="649">
          <cell r="W649"/>
          <cell r="X649"/>
          <cell r="Y649"/>
          <cell r="Z649"/>
          <cell r="AA649"/>
          <cell r="AB649"/>
          <cell r="AC649"/>
          <cell r="AD649"/>
          <cell r="AE649"/>
          <cell r="AF649"/>
          <cell r="AG649"/>
          <cell r="AH649"/>
          <cell r="AI649"/>
          <cell r="AJ649"/>
          <cell r="AK649"/>
          <cell r="AL649"/>
          <cell r="AM649"/>
          <cell r="AN649"/>
          <cell r="AO649"/>
          <cell r="AP649"/>
          <cell r="AQ649"/>
          <cell r="AR649"/>
        </row>
        <row r="650">
          <cell r="W650"/>
          <cell r="X650"/>
          <cell r="Y650"/>
          <cell r="Z650"/>
          <cell r="AA650"/>
          <cell r="AB650"/>
          <cell r="AC650"/>
          <cell r="AD650"/>
          <cell r="AE650"/>
          <cell r="AF650"/>
          <cell r="AG650"/>
          <cell r="AH650"/>
          <cell r="AI650"/>
          <cell r="AJ650"/>
          <cell r="AK650"/>
          <cell r="AL650"/>
          <cell r="AM650"/>
          <cell r="AN650"/>
          <cell r="AO650"/>
          <cell r="AP650"/>
          <cell r="AQ650"/>
          <cell r="AR650"/>
        </row>
        <row r="651">
          <cell r="W651"/>
          <cell r="X651"/>
          <cell r="Y651"/>
          <cell r="Z651"/>
          <cell r="AA651"/>
          <cell r="AB651"/>
          <cell r="AC651"/>
          <cell r="AD651"/>
          <cell r="AE651"/>
          <cell r="AF651"/>
          <cell r="AG651"/>
          <cell r="AH651"/>
          <cell r="AI651"/>
          <cell r="AJ651"/>
          <cell r="AK651"/>
          <cell r="AL651"/>
          <cell r="AM651"/>
          <cell r="AN651"/>
          <cell r="AO651"/>
          <cell r="AP651"/>
          <cell r="AQ651"/>
          <cell r="AR651"/>
        </row>
        <row r="652">
          <cell r="W652"/>
          <cell r="X652"/>
          <cell r="Y652"/>
          <cell r="Z652"/>
          <cell r="AA652"/>
          <cell r="AB652"/>
          <cell r="AC652"/>
          <cell r="AD652"/>
          <cell r="AE652"/>
          <cell r="AF652"/>
          <cell r="AG652"/>
          <cell r="AH652"/>
          <cell r="AI652"/>
          <cell r="AJ652"/>
          <cell r="AK652"/>
          <cell r="AL652"/>
          <cell r="AM652"/>
          <cell r="AN652"/>
          <cell r="AO652"/>
          <cell r="AP652"/>
          <cell r="AQ652"/>
          <cell r="AR652"/>
        </row>
        <row r="653">
          <cell r="W653"/>
          <cell r="X653"/>
          <cell r="Y653"/>
          <cell r="Z653"/>
          <cell r="AA653"/>
          <cell r="AB653"/>
          <cell r="AC653"/>
          <cell r="AD653"/>
          <cell r="AE653"/>
          <cell r="AF653"/>
          <cell r="AG653"/>
          <cell r="AH653"/>
          <cell r="AI653"/>
          <cell r="AJ653"/>
          <cell r="AK653"/>
          <cell r="AL653"/>
          <cell r="AM653"/>
          <cell r="AN653"/>
          <cell r="AO653"/>
          <cell r="AP653"/>
          <cell r="AQ653"/>
          <cell r="AR653"/>
        </row>
        <row r="654">
          <cell r="W654"/>
          <cell r="X654"/>
          <cell r="Y654"/>
          <cell r="Z654"/>
          <cell r="AA654"/>
          <cell r="AB654"/>
          <cell r="AC654"/>
          <cell r="AD654"/>
          <cell r="AE654"/>
          <cell r="AF654"/>
          <cell r="AG654"/>
          <cell r="AH654"/>
          <cell r="AI654"/>
          <cell r="AJ654"/>
          <cell r="AK654"/>
          <cell r="AL654"/>
          <cell r="AM654"/>
          <cell r="AN654"/>
          <cell r="AO654"/>
          <cell r="AP654"/>
          <cell r="AQ654"/>
          <cell r="AR654"/>
        </row>
        <row r="655">
          <cell r="W655"/>
          <cell r="X655"/>
          <cell r="Y655"/>
          <cell r="Z655"/>
          <cell r="AA655"/>
          <cell r="AB655"/>
          <cell r="AC655"/>
          <cell r="AD655"/>
          <cell r="AE655"/>
          <cell r="AF655"/>
          <cell r="AG655"/>
          <cell r="AH655"/>
          <cell r="AI655"/>
          <cell r="AJ655"/>
          <cell r="AK655"/>
          <cell r="AL655"/>
          <cell r="AM655"/>
          <cell r="AN655"/>
          <cell r="AO655"/>
          <cell r="AP655"/>
          <cell r="AQ655"/>
          <cell r="AR655"/>
        </row>
        <row r="656">
          <cell r="W656"/>
          <cell r="X656"/>
          <cell r="Y656"/>
          <cell r="Z656"/>
          <cell r="AA656"/>
          <cell r="AB656"/>
          <cell r="AC656"/>
          <cell r="AD656"/>
          <cell r="AE656"/>
          <cell r="AF656"/>
          <cell r="AG656"/>
          <cell r="AH656"/>
          <cell r="AI656"/>
          <cell r="AJ656"/>
          <cell r="AK656"/>
          <cell r="AL656"/>
          <cell r="AM656"/>
          <cell r="AN656"/>
          <cell r="AO656"/>
          <cell r="AP656"/>
          <cell r="AQ656"/>
          <cell r="AR656"/>
        </row>
        <row r="657">
          <cell r="W657"/>
          <cell r="X657"/>
          <cell r="Y657"/>
          <cell r="Z657"/>
          <cell r="AA657"/>
          <cell r="AB657"/>
          <cell r="AC657"/>
          <cell r="AD657"/>
          <cell r="AE657"/>
          <cell r="AF657"/>
          <cell r="AG657"/>
          <cell r="AH657"/>
          <cell r="AI657"/>
          <cell r="AJ657"/>
          <cell r="AK657"/>
          <cell r="AL657"/>
          <cell r="AM657"/>
          <cell r="AN657"/>
          <cell r="AO657"/>
          <cell r="AP657"/>
          <cell r="AQ657"/>
          <cell r="AR657"/>
        </row>
        <row r="658">
          <cell r="W658"/>
          <cell r="X658"/>
          <cell r="Y658"/>
          <cell r="Z658"/>
          <cell r="AA658"/>
          <cell r="AB658"/>
          <cell r="AC658"/>
          <cell r="AD658"/>
          <cell r="AE658"/>
          <cell r="AF658"/>
          <cell r="AG658"/>
          <cell r="AH658"/>
          <cell r="AI658"/>
          <cell r="AJ658"/>
          <cell r="AK658"/>
          <cell r="AL658"/>
          <cell r="AM658"/>
          <cell r="AN658"/>
          <cell r="AO658"/>
          <cell r="AP658"/>
          <cell r="AQ658"/>
          <cell r="AR658"/>
        </row>
        <row r="659">
          <cell r="W659"/>
          <cell r="X659"/>
          <cell r="Y659"/>
          <cell r="Z659"/>
          <cell r="AA659"/>
          <cell r="AB659"/>
          <cell r="AC659"/>
          <cell r="AD659"/>
          <cell r="AE659"/>
          <cell r="AF659"/>
          <cell r="AG659"/>
          <cell r="AH659"/>
          <cell r="AI659"/>
          <cell r="AJ659"/>
          <cell r="AK659"/>
          <cell r="AL659"/>
          <cell r="AM659"/>
          <cell r="AN659"/>
          <cell r="AO659"/>
          <cell r="AP659"/>
          <cell r="AQ659"/>
          <cell r="AR659"/>
        </row>
        <row r="660">
          <cell r="W660"/>
          <cell r="X660"/>
          <cell r="Y660"/>
          <cell r="Z660"/>
          <cell r="AA660"/>
          <cell r="AB660"/>
          <cell r="AC660"/>
          <cell r="AD660"/>
          <cell r="AE660"/>
          <cell r="AF660"/>
          <cell r="AG660"/>
          <cell r="AH660"/>
          <cell r="AI660"/>
          <cell r="AJ660"/>
          <cell r="AK660"/>
          <cell r="AL660"/>
          <cell r="AM660"/>
          <cell r="AN660"/>
          <cell r="AO660"/>
          <cell r="AP660"/>
          <cell r="AQ660"/>
          <cell r="AR660"/>
        </row>
        <row r="661">
          <cell r="W661"/>
          <cell r="X661"/>
          <cell r="Y661"/>
          <cell r="Z661"/>
          <cell r="AA661"/>
          <cell r="AB661"/>
          <cell r="AC661"/>
          <cell r="AD661"/>
          <cell r="AE661"/>
          <cell r="AF661"/>
          <cell r="AG661"/>
          <cell r="AH661"/>
          <cell r="AI661"/>
          <cell r="AJ661"/>
          <cell r="AK661"/>
          <cell r="AL661"/>
          <cell r="AM661"/>
          <cell r="AN661"/>
          <cell r="AO661"/>
          <cell r="AP661"/>
          <cell r="AQ661"/>
          <cell r="AR661"/>
        </row>
        <row r="662">
          <cell r="W662"/>
          <cell r="X662"/>
          <cell r="Y662"/>
          <cell r="Z662"/>
          <cell r="AA662"/>
          <cell r="AB662"/>
          <cell r="AC662"/>
          <cell r="AD662"/>
          <cell r="AE662"/>
          <cell r="AF662"/>
          <cell r="AG662"/>
          <cell r="AH662"/>
          <cell r="AI662"/>
          <cell r="AJ662"/>
          <cell r="AK662"/>
          <cell r="AL662"/>
          <cell r="AM662"/>
          <cell r="AN662"/>
          <cell r="AO662"/>
          <cell r="AP662"/>
          <cell r="AQ662"/>
          <cell r="AR662"/>
        </row>
        <row r="663">
          <cell r="W663"/>
          <cell r="X663"/>
          <cell r="Y663"/>
          <cell r="Z663"/>
          <cell r="AA663"/>
          <cell r="AB663"/>
          <cell r="AC663"/>
          <cell r="AD663"/>
          <cell r="AE663"/>
          <cell r="AF663"/>
          <cell r="AG663"/>
          <cell r="AH663"/>
          <cell r="AI663"/>
          <cell r="AJ663"/>
          <cell r="AK663"/>
          <cell r="AL663"/>
          <cell r="AM663"/>
          <cell r="AN663"/>
          <cell r="AO663"/>
          <cell r="AP663"/>
          <cell r="AQ663"/>
          <cell r="AR663"/>
        </row>
        <row r="664">
          <cell r="W664"/>
          <cell r="X664"/>
          <cell r="Y664"/>
          <cell r="Z664"/>
          <cell r="AA664"/>
          <cell r="AB664"/>
          <cell r="AC664"/>
          <cell r="AD664"/>
          <cell r="AE664"/>
          <cell r="AF664"/>
          <cell r="AG664"/>
          <cell r="AH664"/>
          <cell r="AI664"/>
          <cell r="AJ664"/>
          <cell r="AK664"/>
          <cell r="AL664"/>
          <cell r="AM664"/>
          <cell r="AN664"/>
          <cell r="AO664"/>
          <cell r="AP664"/>
          <cell r="AQ664"/>
          <cell r="AR664"/>
        </row>
        <row r="665">
          <cell r="W665"/>
          <cell r="X665"/>
          <cell r="Y665"/>
          <cell r="Z665"/>
          <cell r="AA665"/>
          <cell r="AB665"/>
          <cell r="AC665"/>
          <cell r="AD665"/>
          <cell r="AE665"/>
          <cell r="AF665"/>
          <cell r="AG665"/>
          <cell r="AH665"/>
          <cell r="AI665"/>
          <cell r="AJ665"/>
          <cell r="AK665"/>
          <cell r="AL665"/>
          <cell r="AM665"/>
          <cell r="AN665"/>
          <cell r="AO665"/>
          <cell r="AP665"/>
          <cell r="AQ665"/>
          <cell r="AR665"/>
        </row>
        <row r="666">
          <cell r="W666"/>
          <cell r="X666"/>
          <cell r="Y666"/>
          <cell r="Z666"/>
          <cell r="AA666"/>
          <cell r="AB666"/>
          <cell r="AC666"/>
          <cell r="AD666"/>
          <cell r="AE666"/>
          <cell r="AF666"/>
          <cell r="AG666"/>
          <cell r="AH666"/>
          <cell r="AI666"/>
          <cell r="AJ666"/>
          <cell r="AK666"/>
          <cell r="AL666"/>
          <cell r="AM666"/>
          <cell r="AN666"/>
          <cell r="AO666"/>
          <cell r="AP666"/>
          <cell r="AQ666"/>
          <cell r="AR666"/>
        </row>
        <row r="667">
          <cell r="W667"/>
          <cell r="X667"/>
          <cell r="Y667"/>
          <cell r="Z667"/>
          <cell r="AA667"/>
          <cell r="AB667"/>
          <cell r="AC667"/>
          <cell r="AD667"/>
          <cell r="AE667"/>
          <cell r="AF667"/>
          <cell r="AG667"/>
          <cell r="AH667"/>
          <cell r="AI667"/>
          <cell r="AJ667"/>
          <cell r="AK667"/>
          <cell r="AL667"/>
          <cell r="AM667"/>
          <cell r="AN667"/>
          <cell r="AO667"/>
          <cell r="AP667"/>
          <cell r="AQ667"/>
          <cell r="AR667"/>
        </row>
        <row r="668">
          <cell r="W668"/>
          <cell r="X668"/>
          <cell r="Y668"/>
          <cell r="Z668"/>
          <cell r="AA668"/>
          <cell r="AB668"/>
          <cell r="AC668"/>
          <cell r="AD668"/>
          <cell r="AE668"/>
          <cell r="AF668"/>
          <cell r="AG668"/>
          <cell r="AH668"/>
          <cell r="AI668"/>
          <cell r="AJ668"/>
          <cell r="AK668"/>
          <cell r="AL668"/>
          <cell r="AM668"/>
          <cell r="AN668"/>
          <cell r="AO668"/>
          <cell r="AP668"/>
          <cell r="AQ668"/>
          <cell r="AR668"/>
        </row>
        <row r="669">
          <cell r="W669"/>
          <cell r="X669"/>
          <cell r="Y669"/>
          <cell r="Z669"/>
          <cell r="AA669"/>
          <cell r="AB669"/>
          <cell r="AC669"/>
          <cell r="AD669"/>
          <cell r="AE669"/>
          <cell r="AF669"/>
          <cell r="AG669"/>
          <cell r="AH669"/>
          <cell r="AI669"/>
          <cell r="AJ669"/>
          <cell r="AK669"/>
          <cell r="AL669"/>
          <cell r="AM669"/>
          <cell r="AN669"/>
          <cell r="AO669"/>
          <cell r="AP669"/>
          <cell r="AQ669"/>
          <cell r="AR669"/>
        </row>
        <row r="670">
          <cell r="W670"/>
          <cell r="X670"/>
          <cell r="Y670"/>
          <cell r="Z670"/>
          <cell r="AA670"/>
          <cell r="AB670"/>
          <cell r="AC670"/>
          <cell r="AD670"/>
          <cell r="AE670"/>
          <cell r="AF670"/>
          <cell r="AG670"/>
          <cell r="AH670"/>
          <cell r="AI670"/>
          <cell r="AJ670"/>
          <cell r="AK670"/>
          <cell r="AL670"/>
          <cell r="AM670"/>
          <cell r="AN670"/>
          <cell r="AO670"/>
          <cell r="AP670"/>
          <cell r="AQ670"/>
          <cell r="AR670"/>
        </row>
        <row r="671">
          <cell r="W671"/>
          <cell r="X671"/>
          <cell r="Y671"/>
          <cell r="Z671"/>
          <cell r="AA671"/>
          <cell r="AB671"/>
          <cell r="AC671"/>
          <cell r="AD671"/>
          <cell r="AE671"/>
          <cell r="AF671"/>
          <cell r="AG671"/>
          <cell r="AH671"/>
          <cell r="AI671"/>
          <cell r="AJ671"/>
          <cell r="AK671"/>
          <cell r="AL671"/>
          <cell r="AM671"/>
          <cell r="AN671"/>
          <cell r="AO671"/>
          <cell r="AP671"/>
          <cell r="AQ671"/>
          <cell r="AR671"/>
        </row>
        <row r="672">
          <cell r="W672"/>
          <cell r="X672"/>
          <cell r="Y672"/>
          <cell r="Z672"/>
          <cell r="AA672"/>
          <cell r="AB672"/>
          <cell r="AC672"/>
          <cell r="AD672"/>
          <cell r="AE672"/>
          <cell r="AF672"/>
          <cell r="AG672"/>
          <cell r="AH672"/>
          <cell r="AI672"/>
          <cell r="AJ672"/>
          <cell r="AK672"/>
          <cell r="AL672"/>
          <cell r="AM672"/>
          <cell r="AN672"/>
          <cell r="AO672"/>
          <cell r="AP672"/>
          <cell r="AQ672"/>
          <cell r="AR672"/>
        </row>
        <row r="673">
          <cell r="W673"/>
          <cell r="X673"/>
          <cell r="Y673"/>
          <cell r="Z673"/>
          <cell r="AA673"/>
          <cell r="AB673"/>
          <cell r="AC673"/>
          <cell r="AD673"/>
          <cell r="AE673"/>
          <cell r="AF673"/>
          <cell r="AG673"/>
          <cell r="AH673"/>
          <cell r="AI673"/>
          <cell r="AJ673"/>
          <cell r="AK673"/>
          <cell r="AL673"/>
          <cell r="AM673"/>
          <cell r="AN673"/>
          <cell r="AO673"/>
          <cell r="AP673"/>
          <cell r="AQ673"/>
          <cell r="AR673"/>
        </row>
        <row r="674">
          <cell r="W674"/>
          <cell r="X674"/>
          <cell r="Y674"/>
          <cell r="Z674"/>
          <cell r="AA674"/>
          <cell r="AB674"/>
          <cell r="AC674"/>
          <cell r="AD674"/>
          <cell r="AE674"/>
          <cell r="AF674"/>
          <cell r="AG674"/>
          <cell r="AH674"/>
          <cell r="AI674"/>
          <cell r="AJ674"/>
          <cell r="AK674"/>
          <cell r="AL674"/>
          <cell r="AM674"/>
          <cell r="AN674"/>
          <cell r="AO674"/>
          <cell r="AP674"/>
          <cell r="AQ674"/>
          <cell r="AR674"/>
        </row>
        <row r="675">
          <cell r="W675"/>
          <cell r="X675"/>
          <cell r="Y675"/>
          <cell r="Z675"/>
          <cell r="AA675"/>
          <cell r="AB675"/>
          <cell r="AC675"/>
          <cell r="AD675"/>
          <cell r="AE675"/>
          <cell r="AF675"/>
          <cell r="AG675"/>
          <cell r="AH675"/>
          <cell r="AI675"/>
          <cell r="AJ675"/>
          <cell r="AK675"/>
          <cell r="AL675"/>
          <cell r="AM675"/>
          <cell r="AN675"/>
          <cell r="AO675"/>
          <cell r="AP675"/>
          <cell r="AQ675"/>
          <cell r="AR675"/>
        </row>
        <row r="676">
          <cell r="W676"/>
          <cell r="X676"/>
          <cell r="Y676"/>
          <cell r="Z676"/>
          <cell r="AA676"/>
          <cell r="AB676"/>
          <cell r="AC676"/>
          <cell r="AD676"/>
          <cell r="AE676"/>
          <cell r="AF676"/>
          <cell r="AG676"/>
          <cell r="AH676"/>
          <cell r="AI676"/>
          <cell r="AJ676"/>
          <cell r="AK676"/>
          <cell r="AL676"/>
          <cell r="AM676"/>
          <cell r="AN676"/>
          <cell r="AO676"/>
          <cell r="AP676"/>
          <cell r="AQ676"/>
          <cell r="AR676"/>
        </row>
        <row r="677">
          <cell r="W677"/>
          <cell r="X677"/>
          <cell r="Y677"/>
          <cell r="Z677"/>
          <cell r="AA677"/>
          <cell r="AB677"/>
          <cell r="AC677"/>
          <cell r="AD677"/>
          <cell r="AE677"/>
          <cell r="AF677"/>
          <cell r="AG677"/>
          <cell r="AH677"/>
          <cell r="AI677"/>
          <cell r="AJ677"/>
          <cell r="AK677"/>
          <cell r="AL677"/>
          <cell r="AM677"/>
          <cell r="AN677"/>
          <cell r="AO677"/>
          <cell r="AP677"/>
          <cell r="AQ677"/>
          <cell r="AR677"/>
        </row>
        <row r="678">
          <cell r="W678"/>
          <cell r="X678"/>
          <cell r="Y678"/>
          <cell r="Z678"/>
          <cell r="AA678"/>
          <cell r="AB678"/>
          <cell r="AC678"/>
          <cell r="AD678"/>
          <cell r="AE678"/>
          <cell r="AF678"/>
          <cell r="AG678"/>
          <cell r="AH678"/>
          <cell r="AI678"/>
          <cell r="AJ678"/>
          <cell r="AK678"/>
          <cell r="AL678"/>
          <cell r="AM678"/>
          <cell r="AN678"/>
          <cell r="AO678"/>
          <cell r="AP678"/>
          <cell r="AQ678"/>
          <cell r="AR678"/>
        </row>
        <row r="679">
          <cell r="W679"/>
          <cell r="X679"/>
          <cell r="Y679"/>
          <cell r="Z679"/>
          <cell r="AA679"/>
          <cell r="AB679"/>
          <cell r="AC679"/>
          <cell r="AD679"/>
          <cell r="AE679"/>
          <cell r="AF679"/>
          <cell r="AG679"/>
          <cell r="AH679"/>
          <cell r="AI679"/>
          <cell r="AJ679"/>
          <cell r="AK679"/>
          <cell r="AL679"/>
          <cell r="AM679"/>
          <cell r="AN679"/>
          <cell r="AO679"/>
          <cell r="AP679"/>
          <cell r="AQ679"/>
          <cell r="AR679"/>
        </row>
        <row r="680">
          <cell r="W680"/>
          <cell r="X680"/>
          <cell r="Y680"/>
          <cell r="Z680"/>
          <cell r="AA680"/>
          <cell r="AB680"/>
          <cell r="AC680"/>
          <cell r="AD680"/>
          <cell r="AE680"/>
          <cell r="AF680"/>
          <cell r="AG680"/>
          <cell r="AH680"/>
          <cell r="AI680"/>
          <cell r="AJ680"/>
          <cell r="AK680"/>
          <cell r="AL680"/>
          <cell r="AM680"/>
          <cell r="AN680"/>
          <cell r="AO680"/>
          <cell r="AP680"/>
          <cell r="AQ680"/>
          <cell r="AR680"/>
        </row>
        <row r="681">
          <cell r="W681"/>
          <cell r="X681"/>
          <cell r="Y681"/>
          <cell r="Z681"/>
          <cell r="AA681"/>
          <cell r="AB681"/>
          <cell r="AC681"/>
          <cell r="AD681"/>
          <cell r="AE681"/>
          <cell r="AF681"/>
          <cell r="AG681"/>
          <cell r="AH681"/>
          <cell r="AI681"/>
          <cell r="AJ681"/>
          <cell r="AK681"/>
          <cell r="AL681"/>
          <cell r="AM681"/>
          <cell r="AN681"/>
          <cell r="AO681"/>
          <cell r="AP681"/>
          <cell r="AQ681"/>
          <cell r="AR681"/>
        </row>
        <row r="682">
          <cell r="W682"/>
          <cell r="X682"/>
          <cell r="Y682"/>
          <cell r="Z682"/>
          <cell r="AA682"/>
          <cell r="AB682"/>
          <cell r="AC682"/>
          <cell r="AD682"/>
          <cell r="AE682"/>
          <cell r="AF682"/>
          <cell r="AG682"/>
          <cell r="AH682"/>
          <cell r="AI682"/>
          <cell r="AJ682"/>
          <cell r="AK682"/>
          <cell r="AL682"/>
          <cell r="AM682"/>
          <cell r="AN682"/>
          <cell r="AO682"/>
          <cell r="AP682"/>
          <cell r="AQ682"/>
          <cell r="AR682"/>
        </row>
        <row r="683">
          <cell r="W683"/>
          <cell r="X683"/>
          <cell r="Y683"/>
          <cell r="Z683"/>
          <cell r="AA683"/>
          <cell r="AB683"/>
          <cell r="AC683"/>
          <cell r="AD683"/>
          <cell r="AE683"/>
          <cell r="AF683"/>
          <cell r="AG683"/>
          <cell r="AH683"/>
          <cell r="AI683"/>
          <cell r="AJ683"/>
          <cell r="AK683"/>
          <cell r="AL683"/>
          <cell r="AM683"/>
          <cell r="AN683"/>
          <cell r="AO683"/>
          <cell r="AP683"/>
          <cell r="AQ683"/>
          <cell r="AR683"/>
        </row>
        <row r="684">
          <cell r="W684"/>
          <cell r="X684"/>
          <cell r="Y684"/>
          <cell r="Z684"/>
          <cell r="AA684"/>
          <cell r="AB684"/>
          <cell r="AC684"/>
          <cell r="AD684"/>
          <cell r="AE684"/>
          <cell r="AF684"/>
          <cell r="AG684"/>
          <cell r="AH684"/>
          <cell r="AI684"/>
          <cell r="AJ684"/>
          <cell r="AK684"/>
          <cell r="AL684"/>
          <cell r="AM684"/>
          <cell r="AN684"/>
          <cell r="AO684"/>
          <cell r="AP684"/>
          <cell r="AQ684"/>
          <cell r="AR684"/>
        </row>
        <row r="685">
          <cell r="W685"/>
          <cell r="X685"/>
          <cell r="Y685"/>
          <cell r="Z685"/>
          <cell r="AA685"/>
          <cell r="AB685"/>
          <cell r="AC685"/>
          <cell r="AD685"/>
          <cell r="AE685"/>
          <cell r="AF685"/>
          <cell r="AG685"/>
          <cell r="AH685"/>
          <cell r="AI685"/>
          <cell r="AJ685"/>
          <cell r="AK685"/>
          <cell r="AL685"/>
          <cell r="AM685"/>
          <cell r="AN685"/>
          <cell r="AO685"/>
          <cell r="AP685"/>
          <cell r="AQ685"/>
          <cell r="AR685"/>
        </row>
        <row r="686">
          <cell r="W686"/>
          <cell r="X686"/>
          <cell r="Y686"/>
          <cell r="Z686"/>
          <cell r="AA686"/>
          <cell r="AB686"/>
          <cell r="AC686"/>
          <cell r="AD686"/>
          <cell r="AE686"/>
          <cell r="AF686"/>
          <cell r="AG686"/>
          <cell r="AH686"/>
          <cell r="AI686"/>
          <cell r="AJ686"/>
          <cell r="AK686"/>
          <cell r="AL686"/>
          <cell r="AM686"/>
          <cell r="AN686"/>
          <cell r="AO686"/>
          <cell r="AP686"/>
          <cell r="AQ686"/>
          <cell r="AR686"/>
        </row>
        <row r="687">
          <cell r="W687"/>
          <cell r="X687"/>
          <cell r="Y687"/>
          <cell r="Z687"/>
          <cell r="AA687"/>
          <cell r="AB687"/>
          <cell r="AC687"/>
          <cell r="AD687"/>
          <cell r="AE687"/>
          <cell r="AF687"/>
          <cell r="AG687"/>
          <cell r="AH687"/>
          <cell r="AI687"/>
          <cell r="AJ687"/>
          <cell r="AK687"/>
          <cell r="AL687"/>
          <cell r="AM687"/>
          <cell r="AN687"/>
          <cell r="AO687"/>
          <cell r="AP687"/>
          <cell r="AQ687"/>
          <cell r="AR687"/>
        </row>
        <row r="688">
          <cell r="W688"/>
          <cell r="X688"/>
          <cell r="Y688"/>
          <cell r="Z688"/>
          <cell r="AA688"/>
          <cell r="AB688"/>
          <cell r="AC688"/>
          <cell r="AD688"/>
          <cell r="AE688"/>
          <cell r="AF688"/>
          <cell r="AG688"/>
          <cell r="AH688"/>
          <cell r="AI688"/>
          <cell r="AJ688"/>
          <cell r="AK688"/>
          <cell r="AL688"/>
          <cell r="AM688"/>
          <cell r="AN688"/>
          <cell r="AO688"/>
          <cell r="AP688"/>
          <cell r="AQ688"/>
          <cell r="AR688"/>
        </row>
        <row r="689">
          <cell r="W689"/>
          <cell r="X689"/>
          <cell r="Y689"/>
          <cell r="Z689"/>
          <cell r="AA689"/>
          <cell r="AB689"/>
          <cell r="AC689"/>
          <cell r="AD689"/>
          <cell r="AE689"/>
          <cell r="AF689"/>
          <cell r="AG689"/>
          <cell r="AH689"/>
          <cell r="AI689"/>
          <cell r="AJ689"/>
          <cell r="AK689"/>
          <cell r="AL689"/>
          <cell r="AM689"/>
          <cell r="AN689"/>
          <cell r="AO689"/>
          <cell r="AP689"/>
          <cell r="AQ689"/>
          <cell r="AR689"/>
        </row>
        <row r="690">
          <cell r="W690"/>
          <cell r="X690"/>
          <cell r="Y690"/>
          <cell r="Z690"/>
          <cell r="AA690"/>
          <cell r="AB690"/>
          <cell r="AC690"/>
          <cell r="AD690"/>
          <cell r="AE690"/>
          <cell r="AF690"/>
          <cell r="AG690"/>
          <cell r="AH690"/>
          <cell r="AI690"/>
          <cell r="AJ690"/>
          <cell r="AK690"/>
          <cell r="AL690"/>
          <cell r="AM690"/>
          <cell r="AN690"/>
          <cell r="AO690"/>
          <cell r="AP690"/>
          <cell r="AQ690"/>
          <cell r="AR690"/>
        </row>
        <row r="691">
          <cell r="W691"/>
          <cell r="X691"/>
          <cell r="Y691"/>
          <cell r="Z691"/>
          <cell r="AA691"/>
          <cell r="AB691"/>
          <cell r="AC691"/>
          <cell r="AD691"/>
          <cell r="AE691"/>
          <cell r="AF691"/>
          <cell r="AG691"/>
          <cell r="AH691"/>
          <cell r="AI691"/>
          <cell r="AJ691"/>
          <cell r="AK691"/>
          <cell r="AL691"/>
          <cell r="AM691"/>
          <cell r="AN691"/>
          <cell r="AO691"/>
          <cell r="AP691"/>
          <cell r="AQ691"/>
          <cell r="AR691"/>
        </row>
        <row r="692">
          <cell r="W692"/>
          <cell r="X692"/>
          <cell r="Y692"/>
          <cell r="Z692"/>
          <cell r="AA692"/>
          <cell r="AB692"/>
          <cell r="AC692"/>
          <cell r="AD692"/>
          <cell r="AE692"/>
          <cell r="AF692"/>
          <cell r="AG692"/>
          <cell r="AH692"/>
          <cell r="AI692"/>
          <cell r="AJ692"/>
          <cell r="AK692"/>
          <cell r="AL692"/>
          <cell r="AM692"/>
          <cell r="AN692"/>
          <cell r="AO692"/>
          <cell r="AP692"/>
          <cell r="AQ692"/>
          <cell r="AR692"/>
        </row>
        <row r="693">
          <cell r="W693"/>
          <cell r="X693"/>
          <cell r="Y693"/>
          <cell r="Z693"/>
          <cell r="AA693"/>
          <cell r="AB693"/>
          <cell r="AC693"/>
          <cell r="AD693"/>
          <cell r="AE693"/>
          <cell r="AF693"/>
          <cell r="AG693"/>
          <cell r="AH693"/>
          <cell r="AI693"/>
          <cell r="AJ693"/>
          <cell r="AK693"/>
          <cell r="AL693"/>
          <cell r="AM693"/>
          <cell r="AN693"/>
          <cell r="AO693"/>
          <cell r="AP693"/>
          <cell r="AQ693"/>
          <cell r="AR693"/>
        </row>
        <row r="694">
          <cell r="W694"/>
          <cell r="X694"/>
          <cell r="Y694"/>
          <cell r="Z694"/>
          <cell r="AA694"/>
          <cell r="AB694"/>
          <cell r="AC694"/>
          <cell r="AD694"/>
          <cell r="AE694"/>
          <cell r="AF694"/>
          <cell r="AG694"/>
          <cell r="AH694"/>
          <cell r="AI694"/>
          <cell r="AJ694"/>
          <cell r="AK694"/>
          <cell r="AL694"/>
          <cell r="AM694"/>
          <cell r="AN694"/>
          <cell r="AO694"/>
          <cell r="AP694"/>
          <cell r="AQ694"/>
          <cell r="AR694"/>
        </row>
        <row r="695">
          <cell r="W695"/>
          <cell r="X695"/>
          <cell r="Y695"/>
          <cell r="Z695"/>
          <cell r="AA695"/>
          <cell r="AB695"/>
          <cell r="AC695"/>
          <cell r="AD695"/>
          <cell r="AE695"/>
          <cell r="AF695"/>
          <cell r="AG695"/>
          <cell r="AH695"/>
          <cell r="AI695"/>
          <cell r="AJ695"/>
          <cell r="AK695"/>
          <cell r="AL695"/>
          <cell r="AM695"/>
          <cell r="AN695"/>
          <cell r="AO695"/>
          <cell r="AP695"/>
          <cell r="AQ695"/>
          <cell r="AR695"/>
        </row>
        <row r="696">
          <cell r="W696"/>
          <cell r="X696"/>
          <cell r="Y696"/>
          <cell r="Z696"/>
          <cell r="AA696"/>
          <cell r="AB696"/>
          <cell r="AC696"/>
          <cell r="AD696"/>
          <cell r="AE696"/>
          <cell r="AF696"/>
          <cell r="AG696"/>
          <cell r="AH696"/>
          <cell r="AI696"/>
          <cell r="AJ696"/>
          <cell r="AK696"/>
          <cell r="AL696"/>
          <cell r="AM696"/>
          <cell r="AN696"/>
          <cell r="AO696"/>
          <cell r="AP696"/>
          <cell r="AQ696"/>
          <cell r="AR696"/>
        </row>
        <row r="697">
          <cell r="W697"/>
          <cell r="X697"/>
          <cell r="Y697"/>
          <cell r="Z697"/>
          <cell r="AA697"/>
          <cell r="AB697"/>
          <cell r="AC697"/>
          <cell r="AD697"/>
          <cell r="AE697"/>
          <cell r="AF697"/>
          <cell r="AG697"/>
          <cell r="AH697"/>
          <cell r="AI697"/>
          <cell r="AJ697"/>
          <cell r="AK697"/>
          <cell r="AL697"/>
          <cell r="AM697"/>
          <cell r="AN697"/>
          <cell r="AO697"/>
          <cell r="AP697"/>
          <cell r="AQ697"/>
          <cell r="AR697"/>
        </row>
        <row r="698">
          <cell r="W698"/>
          <cell r="X698"/>
          <cell r="Y698"/>
          <cell r="Z698"/>
          <cell r="AA698"/>
          <cell r="AB698"/>
          <cell r="AC698"/>
          <cell r="AD698"/>
          <cell r="AE698"/>
          <cell r="AF698"/>
          <cell r="AG698"/>
          <cell r="AH698"/>
          <cell r="AI698"/>
          <cell r="AJ698"/>
          <cell r="AK698"/>
          <cell r="AL698"/>
          <cell r="AM698"/>
          <cell r="AN698"/>
          <cell r="AO698"/>
          <cell r="AP698"/>
          <cell r="AQ698"/>
          <cell r="AR698"/>
        </row>
        <row r="699">
          <cell r="W699"/>
          <cell r="X699"/>
          <cell r="Y699"/>
          <cell r="Z699"/>
          <cell r="AA699"/>
          <cell r="AB699"/>
          <cell r="AC699"/>
          <cell r="AD699"/>
          <cell r="AE699"/>
          <cell r="AF699"/>
          <cell r="AG699"/>
          <cell r="AH699"/>
          <cell r="AI699"/>
          <cell r="AJ699"/>
          <cell r="AK699"/>
          <cell r="AL699"/>
          <cell r="AM699"/>
          <cell r="AN699"/>
          <cell r="AO699"/>
          <cell r="AP699"/>
          <cell r="AQ699"/>
          <cell r="AR699"/>
        </row>
        <row r="700">
          <cell r="W700"/>
          <cell r="X700"/>
          <cell r="Y700"/>
          <cell r="Z700"/>
          <cell r="AA700"/>
          <cell r="AB700"/>
          <cell r="AC700"/>
          <cell r="AD700"/>
          <cell r="AE700"/>
          <cell r="AF700"/>
          <cell r="AG700"/>
          <cell r="AH700"/>
          <cell r="AI700"/>
          <cell r="AJ700"/>
          <cell r="AK700"/>
          <cell r="AL700"/>
          <cell r="AM700"/>
          <cell r="AN700"/>
          <cell r="AO700"/>
          <cell r="AP700"/>
          <cell r="AQ700"/>
          <cell r="AR700"/>
        </row>
        <row r="701">
          <cell r="W701"/>
          <cell r="X701"/>
          <cell r="Y701"/>
          <cell r="Z701"/>
          <cell r="AA701"/>
          <cell r="AB701"/>
          <cell r="AC701"/>
          <cell r="AD701"/>
          <cell r="AE701"/>
          <cell r="AF701"/>
          <cell r="AG701"/>
          <cell r="AH701"/>
          <cell r="AI701"/>
          <cell r="AJ701"/>
          <cell r="AK701"/>
          <cell r="AL701"/>
          <cell r="AM701"/>
          <cell r="AN701"/>
          <cell r="AO701"/>
          <cell r="AP701"/>
          <cell r="AQ701"/>
          <cell r="AR701"/>
        </row>
        <row r="702">
          <cell r="W702"/>
          <cell r="X702"/>
          <cell r="Y702"/>
          <cell r="Z702"/>
          <cell r="AA702"/>
          <cell r="AB702"/>
          <cell r="AC702"/>
          <cell r="AD702"/>
          <cell r="AE702"/>
          <cell r="AF702"/>
          <cell r="AG702"/>
          <cell r="AH702"/>
          <cell r="AI702"/>
          <cell r="AJ702"/>
          <cell r="AK702"/>
          <cell r="AL702"/>
          <cell r="AM702"/>
          <cell r="AN702"/>
          <cell r="AO702"/>
          <cell r="AP702"/>
          <cell r="AQ702"/>
          <cell r="AR702"/>
        </row>
        <row r="703">
          <cell r="W703"/>
          <cell r="X703"/>
          <cell r="Y703"/>
          <cell r="Z703"/>
          <cell r="AA703"/>
          <cell r="AB703"/>
          <cell r="AC703"/>
          <cell r="AD703"/>
          <cell r="AE703"/>
          <cell r="AF703"/>
          <cell r="AG703"/>
          <cell r="AH703"/>
          <cell r="AI703"/>
          <cell r="AJ703"/>
          <cell r="AK703"/>
          <cell r="AL703"/>
          <cell r="AM703"/>
          <cell r="AN703"/>
          <cell r="AO703"/>
          <cell r="AP703"/>
          <cell r="AQ703"/>
          <cell r="AR703"/>
        </row>
        <row r="704">
          <cell r="W704"/>
          <cell r="X704"/>
          <cell r="Y704"/>
          <cell r="Z704"/>
          <cell r="AA704"/>
          <cell r="AB704"/>
          <cell r="AC704"/>
          <cell r="AD704"/>
          <cell r="AE704"/>
          <cell r="AF704"/>
          <cell r="AG704"/>
          <cell r="AH704"/>
          <cell r="AI704"/>
          <cell r="AJ704"/>
          <cell r="AK704"/>
          <cell r="AL704"/>
          <cell r="AM704"/>
          <cell r="AN704"/>
          <cell r="AO704"/>
          <cell r="AP704"/>
          <cell r="AQ704"/>
          <cell r="AR704"/>
        </row>
        <row r="705">
          <cell r="W705"/>
          <cell r="X705"/>
          <cell r="Y705"/>
          <cell r="Z705"/>
          <cell r="AA705"/>
          <cell r="AB705"/>
          <cell r="AC705"/>
          <cell r="AD705"/>
          <cell r="AE705"/>
          <cell r="AF705"/>
          <cell r="AG705"/>
          <cell r="AH705"/>
          <cell r="AI705"/>
          <cell r="AJ705"/>
          <cell r="AK705"/>
          <cell r="AL705"/>
          <cell r="AM705"/>
          <cell r="AN705"/>
          <cell r="AO705"/>
          <cell r="AP705"/>
          <cell r="AQ705"/>
          <cell r="AR705"/>
        </row>
        <row r="706">
          <cell r="W706"/>
          <cell r="X706"/>
          <cell r="Y706"/>
          <cell r="Z706"/>
          <cell r="AA706"/>
          <cell r="AB706"/>
          <cell r="AC706"/>
          <cell r="AD706"/>
          <cell r="AE706"/>
          <cell r="AF706"/>
          <cell r="AG706"/>
          <cell r="AH706"/>
          <cell r="AI706"/>
          <cell r="AJ706"/>
          <cell r="AK706"/>
          <cell r="AL706"/>
          <cell r="AM706"/>
          <cell r="AN706"/>
          <cell r="AO706"/>
          <cell r="AP706"/>
          <cell r="AQ706"/>
          <cell r="AR706"/>
        </row>
        <row r="707">
          <cell r="W707"/>
          <cell r="X707"/>
          <cell r="Y707"/>
          <cell r="Z707"/>
          <cell r="AA707"/>
          <cell r="AB707"/>
          <cell r="AC707"/>
          <cell r="AD707"/>
          <cell r="AE707"/>
          <cell r="AF707"/>
          <cell r="AG707"/>
          <cell r="AH707"/>
          <cell r="AI707"/>
          <cell r="AJ707"/>
          <cell r="AK707"/>
          <cell r="AL707"/>
          <cell r="AM707"/>
          <cell r="AN707"/>
          <cell r="AO707"/>
          <cell r="AP707"/>
          <cell r="AQ707"/>
          <cell r="AR707"/>
        </row>
        <row r="708">
          <cell r="W708"/>
          <cell r="X708"/>
          <cell r="Y708"/>
          <cell r="Z708"/>
          <cell r="AA708"/>
          <cell r="AB708"/>
          <cell r="AC708"/>
          <cell r="AD708"/>
          <cell r="AE708"/>
          <cell r="AF708"/>
          <cell r="AG708"/>
          <cell r="AH708"/>
          <cell r="AI708"/>
          <cell r="AJ708"/>
          <cell r="AK708"/>
          <cell r="AL708"/>
          <cell r="AM708"/>
          <cell r="AN708"/>
          <cell r="AO708"/>
          <cell r="AP708"/>
          <cell r="AQ708"/>
          <cell r="AR708"/>
        </row>
        <row r="709">
          <cell r="W709"/>
          <cell r="X709"/>
          <cell r="Y709"/>
          <cell r="Z709"/>
          <cell r="AA709"/>
          <cell r="AB709"/>
          <cell r="AC709"/>
          <cell r="AD709"/>
          <cell r="AE709"/>
          <cell r="AF709"/>
          <cell r="AG709"/>
          <cell r="AH709"/>
          <cell r="AI709"/>
          <cell r="AJ709"/>
          <cell r="AK709"/>
          <cell r="AL709"/>
          <cell r="AM709"/>
          <cell r="AN709"/>
          <cell r="AO709"/>
          <cell r="AP709"/>
          <cell r="AQ709"/>
          <cell r="AR709"/>
        </row>
        <row r="710">
          <cell r="W710"/>
          <cell r="X710"/>
          <cell r="Y710"/>
          <cell r="Z710"/>
          <cell r="AA710"/>
          <cell r="AB710"/>
          <cell r="AC710"/>
          <cell r="AD710"/>
          <cell r="AE710"/>
          <cell r="AF710"/>
          <cell r="AG710"/>
          <cell r="AH710"/>
          <cell r="AI710"/>
          <cell r="AJ710"/>
          <cell r="AK710"/>
          <cell r="AL710"/>
          <cell r="AM710"/>
          <cell r="AN710"/>
          <cell r="AO710"/>
          <cell r="AP710"/>
          <cell r="AQ710"/>
          <cell r="AR710"/>
        </row>
        <row r="711">
          <cell r="W711"/>
          <cell r="X711"/>
          <cell r="Y711"/>
          <cell r="Z711"/>
          <cell r="AA711"/>
          <cell r="AB711"/>
          <cell r="AC711"/>
          <cell r="AD711"/>
          <cell r="AE711"/>
          <cell r="AF711"/>
          <cell r="AG711"/>
          <cell r="AH711"/>
          <cell r="AI711"/>
          <cell r="AJ711"/>
          <cell r="AK711"/>
          <cell r="AL711"/>
          <cell r="AM711"/>
          <cell r="AN711"/>
          <cell r="AO711"/>
          <cell r="AP711"/>
          <cell r="AQ711"/>
          <cell r="AR711"/>
        </row>
        <row r="712">
          <cell r="W712"/>
          <cell r="X712"/>
          <cell r="Y712"/>
          <cell r="Z712"/>
          <cell r="AA712"/>
          <cell r="AB712"/>
          <cell r="AC712"/>
          <cell r="AD712"/>
          <cell r="AE712"/>
          <cell r="AF712"/>
          <cell r="AG712"/>
          <cell r="AH712"/>
          <cell r="AI712"/>
          <cell r="AJ712"/>
          <cell r="AK712"/>
          <cell r="AL712"/>
          <cell r="AM712"/>
          <cell r="AN712"/>
          <cell r="AO712"/>
          <cell r="AP712"/>
          <cell r="AQ712"/>
          <cell r="AR712"/>
        </row>
        <row r="713">
          <cell r="W713"/>
          <cell r="X713"/>
          <cell r="Y713"/>
          <cell r="Z713"/>
          <cell r="AA713"/>
          <cell r="AB713"/>
          <cell r="AC713"/>
          <cell r="AD713"/>
          <cell r="AE713"/>
          <cell r="AF713"/>
          <cell r="AG713"/>
          <cell r="AH713"/>
          <cell r="AI713"/>
          <cell r="AJ713"/>
          <cell r="AK713"/>
          <cell r="AL713"/>
          <cell r="AM713"/>
          <cell r="AN713"/>
          <cell r="AO713"/>
          <cell r="AP713"/>
          <cell r="AQ713"/>
          <cell r="AR713"/>
        </row>
        <row r="714">
          <cell r="W714"/>
          <cell r="X714"/>
          <cell r="Y714"/>
          <cell r="Z714"/>
          <cell r="AA714"/>
          <cell r="AB714"/>
          <cell r="AC714"/>
          <cell r="AD714"/>
          <cell r="AE714"/>
          <cell r="AF714"/>
          <cell r="AG714"/>
          <cell r="AH714"/>
          <cell r="AI714"/>
          <cell r="AJ714"/>
          <cell r="AK714"/>
          <cell r="AL714"/>
          <cell r="AM714"/>
          <cell r="AN714"/>
          <cell r="AO714"/>
          <cell r="AP714"/>
          <cell r="AQ714"/>
          <cell r="AR714"/>
        </row>
        <row r="715">
          <cell r="W715"/>
          <cell r="X715"/>
          <cell r="Y715"/>
          <cell r="Z715"/>
          <cell r="AA715"/>
          <cell r="AB715"/>
          <cell r="AC715"/>
          <cell r="AD715"/>
          <cell r="AE715"/>
          <cell r="AF715"/>
          <cell r="AG715"/>
          <cell r="AH715"/>
          <cell r="AI715"/>
          <cell r="AJ715"/>
          <cell r="AK715"/>
          <cell r="AL715"/>
          <cell r="AM715"/>
          <cell r="AN715"/>
          <cell r="AO715"/>
          <cell r="AP715"/>
          <cell r="AQ715"/>
          <cell r="AR715"/>
        </row>
        <row r="716">
          <cell r="W716"/>
          <cell r="X716"/>
          <cell r="Y716"/>
          <cell r="Z716"/>
          <cell r="AA716"/>
          <cell r="AB716"/>
          <cell r="AC716"/>
          <cell r="AD716"/>
          <cell r="AE716"/>
          <cell r="AF716"/>
          <cell r="AG716"/>
          <cell r="AH716"/>
          <cell r="AI716"/>
          <cell r="AJ716"/>
          <cell r="AK716"/>
          <cell r="AL716"/>
          <cell r="AM716"/>
          <cell r="AN716"/>
          <cell r="AO716"/>
          <cell r="AP716"/>
          <cell r="AQ716"/>
          <cell r="AR716"/>
        </row>
        <row r="717">
          <cell r="W717"/>
          <cell r="X717"/>
          <cell r="Y717"/>
          <cell r="Z717"/>
          <cell r="AA717"/>
          <cell r="AB717"/>
          <cell r="AC717"/>
          <cell r="AD717"/>
          <cell r="AE717"/>
          <cell r="AF717"/>
          <cell r="AG717"/>
          <cell r="AH717"/>
          <cell r="AI717"/>
          <cell r="AJ717"/>
          <cell r="AK717"/>
          <cell r="AL717"/>
          <cell r="AM717"/>
          <cell r="AN717"/>
          <cell r="AO717"/>
          <cell r="AP717"/>
          <cell r="AQ717"/>
          <cell r="AR717"/>
        </row>
        <row r="718">
          <cell r="W718"/>
          <cell r="X718"/>
          <cell r="Y718"/>
          <cell r="Z718"/>
          <cell r="AA718"/>
          <cell r="AB718"/>
          <cell r="AC718"/>
          <cell r="AD718"/>
          <cell r="AE718"/>
          <cell r="AF718"/>
          <cell r="AG718"/>
          <cell r="AH718"/>
          <cell r="AI718"/>
          <cell r="AJ718"/>
          <cell r="AK718"/>
          <cell r="AL718"/>
          <cell r="AM718"/>
          <cell r="AN718"/>
          <cell r="AO718"/>
          <cell r="AP718"/>
          <cell r="AQ718"/>
          <cell r="AR718"/>
        </row>
        <row r="719">
          <cell r="W719"/>
          <cell r="X719"/>
          <cell r="Y719"/>
          <cell r="Z719"/>
          <cell r="AA719"/>
          <cell r="AB719"/>
          <cell r="AC719"/>
          <cell r="AD719"/>
          <cell r="AE719"/>
          <cell r="AF719"/>
          <cell r="AG719"/>
          <cell r="AH719"/>
          <cell r="AI719"/>
          <cell r="AJ719"/>
          <cell r="AK719"/>
          <cell r="AL719"/>
          <cell r="AM719"/>
          <cell r="AN719"/>
          <cell r="AO719"/>
          <cell r="AP719"/>
          <cell r="AQ719"/>
          <cell r="AR719"/>
        </row>
        <row r="720">
          <cell r="W720"/>
          <cell r="X720"/>
          <cell r="Y720"/>
          <cell r="Z720"/>
          <cell r="AA720"/>
          <cell r="AB720"/>
          <cell r="AC720"/>
          <cell r="AD720"/>
          <cell r="AE720"/>
          <cell r="AF720"/>
          <cell r="AG720"/>
          <cell r="AH720"/>
          <cell r="AI720"/>
          <cell r="AJ720"/>
          <cell r="AK720"/>
          <cell r="AL720"/>
          <cell r="AM720"/>
          <cell r="AN720"/>
          <cell r="AO720"/>
          <cell r="AP720"/>
          <cell r="AQ720"/>
          <cell r="AR720"/>
        </row>
        <row r="721">
          <cell r="W721"/>
          <cell r="X721"/>
          <cell r="Y721"/>
          <cell r="Z721"/>
          <cell r="AA721"/>
          <cell r="AB721"/>
          <cell r="AC721"/>
          <cell r="AD721"/>
          <cell r="AE721"/>
          <cell r="AF721"/>
          <cell r="AG721"/>
          <cell r="AH721"/>
          <cell r="AI721"/>
          <cell r="AJ721"/>
          <cell r="AK721"/>
          <cell r="AL721"/>
          <cell r="AM721"/>
          <cell r="AN721"/>
          <cell r="AO721"/>
          <cell r="AP721"/>
          <cell r="AQ721"/>
          <cell r="AR721"/>
        </row>
        <row r="722">
          <cell r="W722"/>
          <cell r="X722"/>
          <cell r="Y722"/>
          <cell r="Z722"/>
          <cell r="AA722"/>
          <cell r="AB722"/>
          <cell r="AC722"/>
          <cell r="AD722"/>
          <cell r="AE722"/>
          <cell r="AF722"/>
          <cell r="AG722"/>
          <cell r="AH722"/>
          <cell r="AI722"/>
          <cell r="AJ722"/>
          <cell r="AK722"/>
          <cell r="AL722"/>
          <cell r="AM722"/>
          <cell r="AN722"/>
          <cell r="AO722"/>
          <cell r="AP722"/>
          <cell r="AQ722"/>
          <cell r="AR722"/>
        </row>
        <row r="723">
          <cell r="W723"/>
          <cell r="X723"/>
          <cell r="Y723"/>
          <cell r="Z723"/>
          <cell r="AA723"/>
          <cell r="AB723"/>
          <cell r="AC723"/>
          <cell r="AD723"/>
          <cell r="AE723"/>
          <cell r="AF723"/>
          <cell r="AG723"/>
          <cell r="AH723"/>
          <cell r="AI723"/>
          <cell r="AJ723"/>
          <cell r="AK723"/>
          <cell r="AL723"/>
          <cell r="AM723"/>
          <cell r="AN723"/>
          <cell r="AO723"/>
          <cell r="AP723"/>
          <cell r="AQ723"/>
          <cell r="AR723"/>
        </row>
        <row r="724">
          <cell r="W724"/>
          <cell r="X724"/>
          <cell r="Y724"/>
          <cell r="Z724"/>
          <cell r="AA724"/>
          <cell r="AB724"/>
          <cell r="AC724"/>
          <cell r="AD724"/>
          <cell r="AE724"/>
          <cell r="AF724"/>
          <cell r="AG724"/>
          <cell r="AH724"/>
          <cell r="AI724"/>
          <cell r="AJ724"/>
          <cell r="AK724"/>
          <cell r="AL724"/>
          <cell r="AM724"/>
          <cell r="AN724"/>
          <cell r="AO724"/>
          <cell r="AP724"/>
          <cell r="AQ724"/>
          <cell r="AR724"/>
        </row>
        <row r="725">
          <cell r="W725"/>
          <cell r="X725"/>
          <cell r="Y725"/>
          <cell r="Z725"/>
          <cell r="AA725"/>
          <cell r="AB725"/>
          <cell r="AC725"/>
          <cell r="AD725"/>
          <cell r="AE725"/>
          <cell r="AF725"/>
          <cell r="AG725"/>
          <cell r="AH725"/>
          <cell r="AI725"/>
          <cell r="AJ725"/>
          <cell r="AK725"/>
          <cell r="AL725"/>
          <cell r="AM725"/>
          <cell r="AN725"/>
          <cell r="AO725"/>
          <cell r="AP725"/>
          <cell r="AQ725"/>
          <cell r="AR725"/>
        </row>
        <row r="726">
          <cell r="W726"/>
          <cell r="X726"/>
          <cell r="Y726"/>
          <cell r="Z726"/>
          <cell r="AA726"/>
          <cell r="AB726"/>
          <cell r="AC726"/>
          <cell r="AD726"/>
          <cell r="AE726"/>
          <cell r="AF726"/>
          <cell r="AG726"/>
          <cell r="AH726"/>
          <cell r="AI726"/>
          <cell r="AJ726"/>
          <cell r="AK726"/>
          <cell r="AL726"/>
          <cell r="AM726"/>
          <cell r="AN726"/>
          <cell r="AO726"/>
          <cell r="AP726"/>
          <cell r="AQ726"/>
          <cell r="AR726"/>
        </row>
        <row r="727">
          <cell r="W727"/>
          <cell r="X727"/>
          <cell r="Y727"/>
          <cell r="Z727"/>
          <cell r="AA727"/>
          <cell r="AB727"/>
          <cell r="AC727"/>
          <cell r="AD727"/>
          <cell r="AE727"/>
          <cell r="AF727"/>
          <cell r="AG727"/>
          <cell r="AH727"/>
          <cell r="AI727"/>
          <cell r="AJ727"/>
          <cell r="AK727"/>
          <cell r="AL727"/>
          <cell r="AM727"/>
          <cell r="AN727"/>
          <cell r="AO727"/>
          <cell r="AP727"/>
          <cell r="AQ727"/>
          <cell r="AR727"/>
        </row>
        <row r="728">
          <cell r="W728"/>
          <cell r="X728"/>
          <cell r="Y728"/>
          <cell r="Z728"/>
          <cell r="AA728"/>
          <cell r="AB728"/>
          <cell r="AC728"/>
          <cell r="AD728"/>
          <cell r="AE728"/>
          <cell r="AF728"/>
          <cell r="AG728"/>
          <cell r="AH728"/>
          <cell r="AI728"/>
          <cell r="AJ728"/>
          <cell r="AK728"/>
          <cell r="AL728"/>
          <cell r="AM728"/>
          <cell r="AN728"/>
          <cell r="AO728"/>
          <cell r="AP728"/>
          <cell r="AQ728"/>
          <cell r="AR728"/>
        </row>
        <row r="729">
          <cell r="W729"/>
          <cell r="X729"/>
          <cell r="Y729"/>
          <cell r="Z729"/>
          <cell r="AA729"/>
          <cell r="AB729"/>
          <cell r="AC729"/>
          <cell r="AD729"/>
          <cell r="AE729"/>
          <cell r="AF729"/>
          <cell r="AG729"/>
          <cell r="AH729"/>
          <cell r="AI729"/>
          <cell r="AJ729"/>
          <cell r="AK729"/>
          <cell r="AL729"/>
          <cell r="AM729"/>
          <cell r="AN729"/>
          <cell r="AO729"/>
          <cell r="AP729"/>
          <cell r="AQ729"/>
          <cell r="AR729"/>
        </row>
        <row r="730">
          <cell r="W730"/>
          <cell r="X730"/>
          <cell r="Y730"/>
          <cell r="Z730"/>
          <cell r="AA730"/>
          <cell r="AB730"/>
          <cell r="AC730"/>
          <cell r="AD730"/>
          <cell r="AE730"/>
          <cell r="AF730"/>
          <cell r="AG730"/>
          <cell r="AH730"/>
          <cell r="AI730"/>
          <cell r="AJ730"/>
          <cell r="AK730"/>
          <cell r="AL730"/>
          <cell r="AM730"/>
          <cell r="AN730"/>
          <cell r="AO730"/>
          <cell r="AP730"/>
          <cell r="AQ730"/>
          <cell r="AR730"/>
        </row>
        <row r="731">
          <cell r="W731"/>
          <cell r="X731"/>
          <cell r="Y731"/>
          <cell r="Z731"/>
          <cell r="AA731"/>
          <cell r="AB731"/>
          <cell r="AC731"/>
          <cell r="AD731"/>
          <cell r="AE731"/>
          <cell r="AF731"/>
          <cell r="AG731"/>
          <cell r="AH731"/>
          <cell r="AI731"/>
          <cell r="AJ731"/>
          <cell r="AK731"/>
          <cell r="AL731"/>
          <cell r="AM731"/>
          <cell r="AN731"/>
          <cell r="AO731"/>
          <cell r="AP731"/>
          <cell r="AQ731"/>
          <cell r="AR731"/>
        </row>
        <row r="732">
          <cell r="W732"/>
          <cell r="X732"/>
          <cell r="Y732"/>
          <cell r="Z732"/>
          <cell r="AA732"/>
          <cell r="AB732"/>
          <cell r="AC732"/>
          <cell r="AD732"/>
          <cell r="AE732"/>
          <cell r="AF732"/>
          <cell r="AG732"/>
          <cell r="AH732"/>
          <cell r="AI732"/>
          <cell r="AJ732"/>
          <cell r="AK732"/>
          <cell r="AL732"/>
          <cell r="AM732"/>
          <cell r="AN732"/>
          <cell r="AO732"/>
          <cell r="AP732"/>
          <cell r="AQ732"/>
          <cell r="AR732"/>
        </row>
        <row r="733">
          <cell r="W733"/>
          <cell r="X733"/>
          <cell r="Y733"/>
          <cell r="Z733"/>
          <cell r="AA733"/>
          <cell r="AB733"/>
          <cell r="AC733"/>
          <cell r="AD733"/>
          <cell r="AE733"/>
          <cell r="AF733"/>
          <cell r="AG733"/>
          <cell r="AH733"/>
          <cell r="AI733"/>
          <cell r="AJ733"/>
          <cell r="AK733"/>
          <cell r="AL733"/>
          <cell r="AM733"/>
          <cell r="AN733"/>
          <cell r="AO733"/>
          <cell r="AP733"/>
          <cell r="AQ733"/>
          <cell r="AR733"/>
        </row>
        <row r="734">
          <cell r="W734"/>
          <cell r="X734"/>
          <cell r="Y734"/>
          <cell r="Z734"/>
          <cell r="AA734"/>
          <cell r="AB734"/>
          <cell r="AC734"/>
          <cell r="AD734"/>
          <cell r="AE734"/>
          <cell r="AF734"/>
          <cell r="AG734"/>
          <cell r="AH734"/>
          <cell r="AI734"/>
          <cell r="AJ734"/>
          <cell r="AK734"/>
          <cell r="AL734"/>
          <cell r="AM734"/>
          <cell r="AN734"/>
          <cell r="AO734"/>
          <cell r="AP734"/>
          <cell r="AQ734"/>
          <cell r="AR734"/>
        </row>
        <row r="735">
          <cell r="W735"/>
          <cell r="X735"/>
          <cell r="Y735"/>
          <cell r="Z735"/>
          <cell r="AA735"/>
          <cell r="AB735"/>
          <cell r="AC735"/>
          <cell r="AD735"/>
          <cell r="AE735"/>
          <cell r="AF735"/>
          <cell r="AG735"/>
          <cell r="AH735"/>
          <cell r="AI735"/>
          <cell r="AJ735"/>
          <cell r="AK735"/>
          <cell r="AL735"/>
          <cell r="AM735"/>
          <cell r="AN735"/>
          <cell r="AO735"/>
          <cell r="AP735"/>
          <cell r="AQ735"/>
          <cell r="AR735"/>
        </row>
        <row r="736">
          <cell r="W736"/>
          <cell r="X736"/>
          <cell r="Y736"/>
          <cell r="Z736"/>
          <cell r="AA736"/>
          <cell r="AB736"/>
          <cell r="AC736"/>
          <cell r="AD736"/>
          <cell r="AE736"/>
          <cell r="AF736"/>
          <cell r="AG736"/>
          <cell r="AH736"/>
          <cell r="AI736"/>
          <cell r="AJ736"/>
          <cell r="AK736"/>
          <cell r="AL736"/>
          <cell r="AM736"/>
          <cell r="AN736"/>
          <cell r="AO736"/>
          <cell r="AP736"/>
          <cell r="AQ736"/>
          <cell r="AR736"/>
        </row>
        <row r="737">
          <cell r="W737"/>
          <cell r="X737"/>
          <cell r="Y737"/>
          <cell r="Z737"/>
          <cell r="AA737"/>
          <cell r="AB737"/>
          <cell r="AC737"/>
          <cell r="AD737"/>
          <cell r="AE737"/>
          <cell r="AF737"/>
          <cell r="AG737"/>
          <cell r="AH737"/>
          <cell r="AI737"/>
          <cell r="AJ737"/>
          <cell r="AK737"/>
          <cell r="AL737"/>
          <cell r="AM737"/>
          <cell r="AN737"/>
          <cell r="AO737"/>
          <cell r="AP737"/>
          <cell r="AQ737"/>
          <cell r="AR737"/>
        </row>
        <row r="738">
          <cell r="W738"/>
          <cell r="X738"/>
          <cell r="Y738"/>
          <cell r="Z738"/>
          <cell r="AA738"/>
          <cell r="AB738"/>
          <cell r="AC738"/>
          <cell r="AD738"/>
          <cell r="AE738"/>
          <cell r="AF738"/>
          <cell r="AG738"/>
          <cell r="AH738"/>
          <cell r="AI738"/>
          <cell r="AJ738"/>
          <cell r="AK738"/>
          <cell r="AL738"/>
          <cell r="AM738"/>
          <cell r="AN738"/>
          <cell r="AO738"/>
          <cell r="AP738"/>
          <cell r="AQ738"/>
          <cell r="AR738"/>
        </row>
        <row r="739">
          <cell r="W739"/>
          <cell r="X739"/>
          <cell r="Y739"/>
          <cell r="Z739"/>
          <cell r="AA739"/>
          <cell r="AB739"/>
          <cell r="AC739"/>
          <cell r="AD739"/>
          <cell r="AE739"/>
          <cell r="AF739"/>
          <cell r="AG739"/>
          <cell r="AH739"/>
          <cell r="AI739"/>
          <cell r="AJ739"/>
          <cell r="AK739"/>
          <cell r="AL739"/>
          <cell r="AM739"/>
          <cell r="AN739"/>
          <cell r="AO739"/>
          <cell r="AP739"/>
          <cell r="AQ739"/>
          <cell r="AR739"/>
        </row>
        <row r="740">
          <cell r="W740"/>
          <cell r="X740"/>
          <cell r="Y740"/>
          <cell r="Z740"/>
          <cell r="AA740"/>
          <cell r="AB740"/>
          <cell r="AC740"/>
          <cell r="AD740"/>
          <cell r="AE740"/>
          <cell r="AF740"/>
          <cell r="AG740"/>
          <cell r="AH740"/>
          <cell r="AI740"/>
          <cell r="AJ740"/>
          <cell r="AK740"/>
          <cell r="AL740"/>
          <cell r="AM740"/>
          <cell r="AN740"/>
          <cell r="AO740"/>
          <cell r="AP740"/>
          <cell r="AQ740"/>
          <cell r="AR740"/>
        </row>
        <row r="741">
          <cell r="W741"/>
          <cell r="X741"/>
          <cell r="Y741"/>
          <cell r="Z741"/>
          <cell r="AA741"/>
          <cell r="AB741"/>
          <cell r="AC741"/>
          <cell r="AD741"/>
          <cell r="AE741"/>
          <cell r="AF741"/>
          <cell r="AG741"/>
          <cell r="AH741"/>
          <cell r="AI741"/>
          <cell r="AJ741"/>
          <cell r="AK741"/>
          <cell r="AL741"/>
          <cell r="AM741"/>
          <cell r="AN741"/>
          <cell r="AO741"/>
          <cell r="AP741"/>
          <cell r="AQ741"/>
          <cell r="AR741"/>
        </row>
        <row r="742">
          <cell r="W742"/>
          <cell r="X742"/>
          <cell r="Y742"/>
          <cell r="Z742"/>
          <cell r="AA742"/>
          <cell r="AB742"/>
          <cell r="AC742"/>
          <cell r="AD742"/>
          <cell r="AE742"/>
          <cell r="AF742"/>
          <cell r="AG742"/>
          <cell r="AH742"/>
          <cell r="AI742"/>
          <cell r="AJ742"/>
          <cell r="AK742"/>
          <cell r="AL742"/>
          <cell r="AM742"/>
          <cell r="AN742"/>
          <cell r="AO742"/>
          <cell r="AP742"/>
          <cell r="AQ742"/>
          <cell r="AR742"/>
        </row>
        <row r="743">
          <cell r="W743"/>
          <cell r="X743"/>
          <cell r="Y743"/>
          <cell r="Z743"/>
          <cell r="AA743"/>
          <cell r="AB743"/>
          <cell r="AC743"/>
          <cell r="AD743"/>
          <cell r="AE743"/>
          <cell r="AF743"/>
          <cell r="AG743"/>
          <cell r="AH743"/>
          <cell r="AI743"/>
          <cell r="AJ743"/>
          <cell r="AK743"/>
          <cell r="AL743"/>
          <cell r="AM743"/>
          <cell r="AN743"/>
          <cell r="AO743"/>
          <cell r="AP743"/>
          <cell r="AQ743"/>
          <cell r="AR743"/>
        </row>
        <row r="744">
          <cell r="W744"/>
          <cell r="X744"/>
          <cell r="Y744"/>
          <cell r="Z744"/>
          <cell r="AA744"/>
          <cell r="AB744"/>
          <cell r="AC744"/>
          <cell r="AD744"/>
          <cell r="AE744"/>
          <cell r="AF744"/>
          <cell r="AG744"/>
          <cell r="AH744"/>
          <cell r="AI744"/>
          <cell r="AJ744"/>
          <cell r="AK744"/>
          <cell r="AL744"/>
          <cell r="AM744"/>
          <cell r="AN744"/>
          <cell r="AO744"/>
          <cell r="AP744"/>
          <cell r="AQ744"/>
          <cell r="AR744"/>
        </row>
        <row r="745">
          <cell r="W745"/>
          <cell r="X745"/>
          <cell r="Y745"/>
          <cell r="Z745"/>
          <cell r="AA745"/>
          <cell r="AB745"/>
          <cell r="AC745"/>
          <cell r="AD745"/>
          <cell r="AE745"/>
          <cell r="AF745"/>
          <cell r="AG745"/>
          <cell r="AH745"/>
          <cell r="AI745"/>
          <cell r="AJ745"/>
          <cell r="AK745"/>
          <cell r="AL745"/>
          <cell r="AM745"/>
          <cell r="AN745"/>
          <cell r="AO745"/>
          <cell r="AP745"/>
          <cell r="AQ745"/>
          <cell r="AR745"/>
        </row>
        <row r="746">
          <cell r="W746"/>
          <cell r="X746"/>
          <cell r="Y746"/>
          <cell r="Z746"/>
          <cell r="AA746"/>
          <cell r="AB746"/>
          <cell r="AC746"/>
          <cell r="AD746"/>
          <cell r="AE746"/>
          <cell r="AF746"/>
          <cell r="AG746"/>
          <cell r="AH746"/>
          <cell r="AI746"/>
          <cell r="AJ746"/>
          <cell r="AK746"/>
          <cell r="AL746"/>
          <cell r="AM746"/>
          <cell r="AN746"/>
          <cell r="AO746"/>
          <cell r="AP746"/>
          <cell r="AQ746"/>
          <cell r="AR746"/>
        </row>
        <row r="747">
          <cell r="W747"/>
          <cell r="X747"/>
          <cell r="Y747"/>
          <cell r="Z747"/>
          <cell r="AA747"/>
          <cell r="AB747"/>
          <cell r="AC747"/>
          <cell r="AD747"/>
          <cell r="AE747"/>
          <cell r="AF747"/>
          <cell r="AG747"/>
          <cell r="AH747"/>
          <cell r="AI747"/>
          <cell r="AJ747"/>
          <cell r="AK747"/>
          <cell r="AL747"/>
          <cell r="AM747"/>
          <cell r="AN747"/>
          <cell r="AO747"/>
          <cell r="AP747"/>
          <cell r="AQ747"/>
          <cell r="AR747"/>
        </row>
        <row r="748">
          <cell r="W748"/>
          <cell r="X748"/>
          <cell r="Y748"/>
          <cell r="Z748"/>
          <cell r="AA748"/>
          <cell r="AB748"/>
          <cell r="AC748"/>
          <cell r="AD748"/>
          <cell r="AE748"/>
          <cell r="AF748"/>
          <cell r="AG748"/>
          <cell r="AH748"/>
          <cell r="AI748"/>
          <cell r="AJ748"/>
          <cell r="AK748"/>
          <cell r="AL748"/>
          <cell r="AM748"/>
          <cell r="AN748"/>
          <cell r="AO748"/>
          <cell r="AP748"/>
          <cell r="AQ748"/>
          <cell r="AR748"/>
        </row>
        <row r="749">
          <cell r="W749"/>
          <cell r="X749"/>
          <cell r="Y749"/>
          <cell r="Z749"/>
          <cell r="AA749"/>
          <cell r="AB749"/>
          <cell r="AC749"/>
          <cell r="AD749"/>
          <cell r="AE749"/>
          <cell r="AF749"/>
          <cell r="AG749"/>
          <cell r="AH749"/>
          <cell r="AI749"/>
          <cell r="AJ749"/>
          <cell r="AK749"/>
          <cell r="AL749"/>
          <cell r="AM749"/>
          <cell r="AN749"/>
          <cell r="AO749"/>
          <cell r="AP749"/>
          <cell r="AQ749"/>
          <cell r="AR749"/>
        </row>
        <row r="750">
          <cell r="W750"/>
          <cell r="X750"/>
          <cell r="Y750"/>
          <cell r="Z750"/>
          <cell r="AA750"/>
          <cell r="AB750"/>
          <cell r="AC750"/>
          <cell r="AD750"/>
          <cell r="AE750"/>
          <cell r="AF750"/>
          <cell r="AG750"/>
          <cell r="AH750"/>
          <cell r="AI750"/>
          <cell r="AJ750"/>
          <cell r="AK750"/>
          <cell r="AL750"/>
          <cell r="AM750"/>
          <cell r="AN750"/>
          <cell r="AO750"/>
          <cell r="AP750"/>
          <cell r="AQ750"/>
          <cell r="AR750"/>
        </row>
        <row r="751">
          <cell r="W751"/>
          <cell r="X751"/>
          <cell r="Y751"/>
          <cell r="Z751"/>
          <cell r="AA751"/>
          <cell r="AB751"/>
          <cell r="AC751"/>
          <cell r="AD751"/>
          <cell r="AE751"/>
          <cell r="AF751"/>
          <cell r="AG751"/>
          <cell r="AH751"/>
          <cell r="AI751"/>
          <cell r="AJ751"/>
          <cell r="AK751"/>
          <cell r="AL751"/>
          <cell r="AM751"/>
          <cell r="AN751"/>
          <cell r="AO751"/>
          <cell r="AP751"/>
          <cell r="AQ751"/>
          <cell r="AR751"/>
        </row>
        <row r="752">
          <cell r="W752"/>
          <cell r="X752"/>
          <cell r="Y752"/>
          <cell r="Z752"/>
          <cell r="AA752"/>
          <cell r="AB752"/>
          <cell r="AC752"/>
          <cell r="AD752"/>
          <cell r="AE752"/>
          <cell r="AF752"/>
          <cell r="AG752"/>
          <cell r="AH752"/>
          <cell r="AI752"/>
          <cell r="AJ752"/>
          <cell r="AK752"/>
          <cell r="AL752"/>
          <cell r="AM752"/>
          <cell r="AN752"/>
          <cell r="AO752"/>
          <cell r="AP752"/>
          <cell r="AQ752"/>
          <cell r="AR752"/>
        </row>
        <row r="753">
          <cell r="W753"/>
          <cell r="X753"/>
          <cell r="Y753"/>
          <cell r="Z753"/>
          <cell r="AA753"/>
          <cell r="AB753"/>
          <cell r="AC753"/>
          <cell r="AD753"/>
          <cell r="AE753"/>
          <cell r="AF753"/>
          <cell r="AG753"/>
          <cell r="AH753"/>
          <cell r="AI753"/>
          <cell r="AJ753"/>
          <cell r="AK753"/>
          <cell r="AL753"/>
          <cell r="AM753"/>
          <cell r="AN753"/>
          <cell r="AO753"/>
          <cell r="AP753"/>
          <cell r="AQ753"/>
          <cell r="AR753"/>
        </row>
        <row r="754">
          <cell r="W754"/>
          <cell r="X754"/>
          <cell r="Y754"/>
          <cell r="Z754"/>
          <cell r="AA754"/>
          <cell r="AB754"/>
          <cell r="AC754"/>
          <cell r="AD754"/>
          <cell r="AE754"/>
          <cell r="AF754"/>
          <cell r="AG754"/>
          <cell r="AH754"/>
          <cell r="AI754"/>
          <cell r="AJ754"/>
          <cell r="AK754"/>
          <cell r="AL754"/>
          <cell r="AM754"/>
          <cell r="AN754"/>
          <cell r="AO754"/>
          <cell r="AP754"/>
          <cell r="AQ754"/>
          <cell r="AR754"/>
        </row>
        <row r="755">
          <cell r="W755"/>
          <cell r="X755"/>
          <cell r="Y755"/>
          <cell r="Z755"/>
          <cell r="AA755"/>
          <cell r="AB755"/>
          <cell r="AC755"/>
          <cell r="AD755"/>
          <cell r="AE755"/>
          <cell r="AF755"/>
          <cell r="AG755"/>
          <cell r="AH755"/>
          <cell r="AI755"/>
          <cell r="AJ755"/>
          <cell r="AK755"/>
          <cell r="AL755"/>
          <cell r="AM755"/>
          <cell r="AN755"/>
          <cell r="AO755"/>
          <cell r="AP755"/>
          <cell r="AQ755"/>
          <cell r="AR755"/>
        </row>
        <row r="756">
          <cell r="W756"/>
          <cell r="X756"/>
          <cell r="Y756"/>
          <cell r="Z756"/>
          <cell r="AA756"/>
          <cell r="AB756"/>
          <cell r="AC756"/>
          <cell r="AD756"/>
          <cell r="AE756"/>
          <cell r="AF756"/>
          <cell r="AG756"/>
          <cell r="AH756"/>
          <cell r="AI756"/>
          <cell r="AJ756"/>
          <cell r="AK756"/>
          <cell r="AL756"/>
          <cell r="AM756"/>
          <cell r="AN756"/>
          <cell r="AO756"/>
          <cell r="AP756"/>
          <cell r="AQ756"/>
          <cell r="AR756"/>
        </row>
        <row r="757">
          <cell r="W757"/>
          <cell r="X757"/>
          <cell r="Y757"/>
          <cell r="Z757"/>
          <cell r="AA757"/>
          <cell r="AB757"/>
          <cell r="AC757"/>
          <cell r="AD757"/>
          <cell r="AE757"/>
          <cell r="AF757"/>
          <cell r="AG757"/>
          <cell r="AH757"/>
          <cell r="AI757"/>
          <cell r="AJ757"/>
          <cell r="AK757"/>
          <cell r="AL757"/>
          <cell r="AM757"/>
          <cell r="AN757"/>
          <cell r="AO757"/>
          <cell r="AP757"/>
          <cell r="AQ757"/>
          <cell r="AR757"/>
        </row>
        <row r="758">
          <cell r="W758"/>
          <cell r="X758"/>
          <cell r="Y758"/>
          <cell r="Z758"/>
          <cell r="AA758"/>
          <cell r="AB758"/>
          <cell r="AC758"/>
          <cell r="AD758"/>
          <cell r="AE758"/>
          <cell r="AF758"/>
          <cell r="AG758"/>
          <cell r="AH758"/>
          <cell r="AI758"/>
          <cell r="AJ758"/>
          <cell r="AK758"/>
          <cell r="AL758"/>
          <cell r="AM758"/>
          <cell r="AN758"/>
          <cell r="AO758"/>
          <cell r="AP758"/>
          <cell r="AQ758"/>
          <cell r="AR758"/>
        </row>
        <row r="759">
          <cell r="W759"/>
          <cell r="X759"/>
          <cell r="Y759"/>
          <cell r="Z759"/>
          <cell r="AA759"/>
          <cell r="AB759"/>
          <cell r="AC759"/>
          <cell r="AD759"/>
          <cell r="AE759"/>
          <cell r="AF759"/>
          <cell r="AG759"/>
          <cell r="AH759"/>
          <cell r="AI759"/>
          <cell r="AJ759"/>
          <cell r="AK759"/>
          <cell r="AL759"/>
          <cell r="AM759"/>
          <cell r="AN759"/>
          <cell r="AO759"/>
          <cell r="AP759"/>
          <cell r="AQ759"/>
          <cell r="AR759"/>
        </row>
        <row r="760">
          <cell r="W760"/>
          <cell r="X760"/>
          <cell r="Y760"/>
          <cell r="Z760"/>
          <cell r="AA760"/>
          <cell r="AB760"/>
          <cell r="AC760"/>
          <cell r="AD760"/>
          <cell r="AE760"/>
          <cell r="AF760"/>
          <cell r="AG760"/>
          <cell r="AH760"/>
          <cell r="AI760"/>
          <cell r="AJ760"/>
          <cell r="AK760"/>
          <cell r="AL760"/>
          <cell r="AM760"/>
          <cell r="AN760"/>
          <cell r="AO760"/>
          <cell r="AP760"/>
          <cell r="AQ760"/>
          <cell r="AR760"/>
        </row>
        <row r="761">
          <cell r="W761"/>
          <cell r="X761"/>
          <cell r="Y761"/>
          <cell r="Z761"/>
          <cell r="AA761"/>
          <cell r="AB761"/>
          <cell r="AC761"/>
          <cell r="AD761"/>
          <cell r="AE761"/>
          <cell r="AF761"/>
          <cell r="AG761"/>
          <cell r="AH761"/>
          <cell r="AI761"/>
          <cell r="AJ761"/>
          <cell r="AK761"/>
          <cell r="AL761"/>
          <cell r="AM761"/>
          <cell r="AN761"/>
          <cell r="AO761"/>
          <cell r="AP761"/>
          <cell r="AQ761"/>
          <cell r="AR761"/>
        </row>
        <row r="762">
          <cell r="W762"/>
          <cell r="X762"/>
          <cell r="Y762"/>
          <cell r="Z762"/>
          <cell r="AA762"/>
          <cell r="AB762"/>
          <cell r="AC762"/>
          <cell r="AD762"/>
          <cell r="AE762"/>
          <cell r="AF762"/>
          <cell r="AG762"/>
          <cell r="AH762"/>
          <cell r="AI762"/>
          <cell r="AJ762"/>
          <cell r="AK762"/>
          <cell r="AL762"/>
          <cell r="AM762"/>
          <cell r="AN762"/>
          <cell r="AO762"/>
          <cell r="AP762"/>
          <cell r="AQ762"/>
          <cell r="AR762"/>
        </row>
        <row r="763">
          <cell r="W763"/>
          <cell r="X763"/>
          <cell r="Y763"/>
          <cell r="Z763"/>
          <cell r="AA763"/>
          <cell r="AB763"/>
          <cell r="AC763"/>
          <cell r="AD763"/>
          <cell r="AE763"/>
          <cell r="AF763"/>
          <cell r="AG763"/>
          <cell r="AH763"/>
          <cell r="AI763"/>
          <cell r="AJ763"/>
          <cell r="AK763"/>
          <cell r="AL763"/>
          <cell r="AM763"/>
          <cell r="AN763"/>
          <cell r="AO763"/>
          <cell r="AP763"/>
          <cell r="AQ763"/>
          <cell r="AR763"/>
        </row>
        <row r="764">
          <cell r="W764"/>
          <cell r="X764"/>
          <cell r="Y764"/>
          <cell r="Z764"/>
          <cell r="AA764"/>
          <cell r="AB764"/>
          <cell r="AC764"/>
          <cell r="AD764"/>
          <cell r="AE764"/>
          <cell r="AF764"/>
          <cell r="AG764"/>
          <cell r="AH764"/>
          <cell r="AI764"/>
          <cell r="AJ764"/>
          <cell r="AK764"/>
          <cell r="AL764"/>
          <cell r="AM764"/>
          <cell r="AN764"/>
          <cell r="AO764"/>
          <cell r="AP764"/>
          <cell r="AQ764"/>
          <cell r="AR764"/>
        </row>
        <row r="765">
          <cell r="W765"/>
          <cell r="X765"/>
          <cell r="Y765"/>
          <cell r="Z765"/>
          <cell r="AA765"/>
          <cell r="AB765"/>
          <cell r="AC765"/>
          <cell r="AD765"/>
          <cell r="AE765"/>
          <cell r="AF765"/>
          <cell r="AG765"/>
          <cell r="AH765"/>
          <cell r="AI765"/>
          <cell r="AJ765"/>
          <cell r="AK765"/>
          <cell r="AL765"/>
          <cell r="AM765"/>
          <cell r="AN765"/>
          <cell r="AO765"/>
          <cell r="AP765"/>
          <cell r="AQ765"/>
          <cell r="AR765"/>
        </row>
        <row r="766">
          <cell r="W766"/>
          <cell r="X766"/>
          <cell r="Y766"/>
          <cell r="Z766"/>
          <cell r="AA766"/>
          <cell r="AB766"/>
          <cell r="AC766"/>
          <cell r="AD766"/>
          <cell r="AE766"/>
          <cell r="AF766"/>
          <cell r="AG766"/>
          <cell r="AH766"/>
          <cell r="AI766"/>
          <cell r="AJ766"/>
          <cell r="AK766"/>
          <cell r="AL766"/>
          <cell r="AM766"/>
          <cell r="AN766"/>
          <cell r="AO766"/>
          <cell r="AP766"/>
          <cell r="AQ766"/>
          <cell r="AR766"/>
        </row>
        <row r="767">
          <cell r="W767"/>
          <cell r="X767"/>
          <cell r="Y767"/>
          <cell r="Z767"/>
          <cell r="AA767"/>
          <cell r="AB767"/>
          <cell r="AC767"/>
          <cell r="AD767"/>
          <cell r="AE767"/>
          <cell r="AF767"/>
          <cell r="AG767"/>
          <cell r="AH767"/>
          <cell r="AI767"/>
          <cell r="AJ767"/>
          <cell r="AK767"/>
          <cell r="AL767"/>
          <cell r="AM767"/>
          <cell r="AN767"/>
          <cell r="AO767"/>
          <cell r="AP767"/>
          <cell r="AQ767"/>
          <cell r="AR767"/>
        </row>
        <row r="768">
          <cell r="W768"/>
          <cell r="X768"/>
          <cell r="Y768"/>
          <cell r="Z768"/>
          <cell r="AA768"/>
          <cell r="AB768"/>
          <cell r="AC768"/>
          <cell r="AD768"/>
          <cell r="AE768"/>
          <cell r="AF768"/>
          <cell r="AG768"/>
          <cell r="AH768"/>
          <cell r="AI768"/>
          <cell r="AJ768"/>
          <cell r="AK768"/>
          <cell r="AL768"/>
          <cell r="AM768"/>
          <cell r="AN768"/>
          <cell r="AO768"/>
          <cell r="AP768"/>
          <cell r="AQ768"/>
          <cell r="AR768"/>
        </row>
        <row r="769">
          <cell r="W769"/>
          <cell r="X769"/>
          <cell r="Y769"/>
          <cell r="Z769"/>
          <cell r="AA769"/>
          <cell r="AB769"/>
          <cell r="AC769"/>
          <cell r="AD769"/>
          <cell r="AE769"/>
          <cell r="AF769"/>
          <cell r="AG769"/>
          <cell r="AH769"/>
          <cell r="AI769"/>
          <cell r="AJ769"/>
          <cell r="AK769"/>
          <cell r="AL769"/>
          <cell r="AM769"/>
          <cell r="AN769"/>
          <cell r="AO769"/>
          <cell r="AP769"/>
          <cell r="AQ769"/>
          <cell r="AR769"/>
        </row>
        <row r="770">
          <cell r="W770"/>
          <cell r="X770"/>
          <cell r="Y770"/>
          <cell r="Z770"/>
          <cell r="AA770"/>
          <cell r="AB770"/>
          <cell r="AC770"/>
          <cell r="AD770"/>
          <cell r="AE770"/>
          <cell r="AF770"/>
          <cell r="AG770"/>
          <cell r="AH770"/>
          <cell r="AI770"/>
          <cell r="AJ770"/>
          <cell r="AK770"/>
          <cell r="AL770"/>
          <cell r="AM770"/>
          <cell r="AN770"/>
          <cell r="AO770"/>
          <cell r="AP770"/>
          <cell r="AQ770"/>
          <cell r="AR770"/>
        </row>
        <row r="771">
          <cell r="W771"/>
          <cell r="X771"/>
          <cell r="Y771"/>
          <cell r="Z771"/>
          <cell r="AA771"/>
          <cell r="AB771"/>
          <cell r="AC771"/>
          <cell r="AD771"/>
          <cell r="AE771"/>
          <cell r="AF771"/>
          <cell r="AG771"/>
          <cell r="AH771"/>
          <cell r="AI771"/>
          <cell r="AJ771"/>
          <cell r="AK771"/>
          <cell r="AL771"/>
          <cell r="AM771"/>
          <cell r="AN771"/>
          <cell r="AO771"/>
          <cell r="AP771"/>
          <cell r="AQ771"/>
          <cell r="AR771"/>
        </row>
        <row r="772">
          <cell r="W772"/>
          <cell r="X772"/>
          <cell r="Y772"/>
          <cell r="Z772"/>
          <cell r="AA772"/>
          <cell r="AB772"/>
          <cell r="AC772"/>
          <cell r="AD772"/>
          <cell r="AE772"/>
          <cell r="AF772"/>
          <cell r="AG772"/>
          <cell r="AH772"/>
          <cell r="AI772"/>
          <cell r="AJ772"/>
          <cell r="AK772"/>
          <cell r="AL772"/>
          <cell r="AM772"/>
          <cell r="AN772"/>
          <cell r="AO772"/>
          <cell r="AP772"/>
          <cell r="AQ772"/>
          <cell r="AR772"/>
        </row>
        <row r="773">
          <cell r="W773"/>
          <cell r="X773"/>
          <cell r="Y773"/>
          <cell r="Z773"/>
          <cell r="AA773"/>
          <cell r="AB773"/>
          <cell r="AC773"/>
          <cell r="AD773"/>
          <cell r="AE773"/>
          <cell r="AF773"/>
          <cell r="AG773"/>
          <cell r="AH773"/>
          <cell r="AI773"/>
          <cell r="AJ773"/>
          <cell r="AK773"/>
          <cell r="AL773"/>
          <cell r="AM773"/>
          <cell r="AN773"/>
          <cell r="AO773"/>
          <cell r="AP773"/>
          <cell r="AQ773"/>
          <cell r="AR773"/>
        </row>
        <row r="774">
          <cell r="W774"/>
          <cell r="X774"/>
          <cell r="Y774"/>
          <cell r="Z774"/>
          <cell r="AA774"/>
          <cell r="AB774"/>
          <cell r="AC774"/>
          <cell r="AD774"/>
          <cell r="AE774"/>
          <cell r="AF774"/>
          <cell r="AG774"/>
          <cell r="AH774"/>
          <cell r="AI774"/>
          <cell r="AJ774"/>
          <cell r="AK774"/>
          <cell r="AL774"/>
          <cell r="AM774"/>
          <cell r="AN774"/>
          <cell r="AO774"/>
          <cell r="AP774"/>
          <cell r="AQ774"/>
          <cell r="AR774"/>
        </row>
        <row r="775">
          <cell r="W775"/>
          <cell r="X775"/>
          <cell r="Y775"/>
          <cell r="Z775"/>
          <cell r="AA775"/>
          <cell r="AB775"/>
          <cell r="AC775"/>
          <cell r="AD775"/>
          <cell r="AE775"/>
          <cell r="AF775"/>
          <cell r="AG775"/>
          <cell r="AH775"/>
          <cell r="AI775"/>
          <cell r="AJ775"/>
          <cell r="AK775"/>
          <cell r="AL775"/>
          <cell r="AM775"/>
          <cell r="AN775"/>
          <cell r="AO775"/>
          <cell r="AP775"/>
          <cell r="AQ775"/>
          <cell r="AR775"/>
        </row>
        <row r="776">
          <cell r="W776"/>
          <cell r="X776"/>
          <cell r="Y776"/>
          <cell r="Z776"/>
          <cell r="AA776"/>
          <cell r="AB776"/>
          <cell r="AC776"/>
          <cell r="AD776"/>
          <cell r="AE776"/>
          <cell r="AF776"/>
          <cell r="AG776"/>
          <cell r="AH776"/>
          <cell r="AI776"/>
          <cell r="AJ776"/>
          <cell r="AK776"/>
          <cell r="AL776"/>
          <cell r="AM776"/>
          <cell r="AN776"/>
          <cell r="AO776"/>
          <cell r="AP776"/>
          <cell r="AQ776"/>
          <cell r="AR776"/>
        </row>
        <row r="777">
          <cell r="W777"/>
          <cell r="X777"/>
          <cell r="Y777"/>
          <cell r="Z777"/>
          <cell r="AA777"/>
          <cell r="AB777"/>
          <cell r="AC777"/>
          <cell r="AD777"/>
          <cell r="AE777"/>
          <cell r="AF777"/>
          <cell r="AG777"/>
          <cell r="AH777"/>
          <cell r="AI777"/>
          <cell r="AJ777"/>
          <cell r="AK777"/>
          <cell r="AL777"/>
          <cell r="AM777"/>
          <cell r="AN777"/>
          <cell r="AO777"/>
          <cell r="AP777"/>
          <cell r="AQ777"/>
          <cell r="AR777"/>
        </row>
        <row r="778">
          <cell r="W778"/>
          <cell r="X778"/>
          <cell r="Y778"/>
          <cell r="Z778"/>
          <cell r="AA778"/>
          <cell r="AB778"/>
          <cell r="AC778"/>
          <cell r="AD778"/>
          <cell r="AE778"/>
          <cell r="AF778"/>
          <cell r="AG778"/>
          <cell r="AH778"/>
          <cell r="AI778"/>
          <cell r="AJ778"/>
          <cell r="AK778"/>
          <cell r="AL778"/>
          <cell r="AM778"/>
          <cell r="AN778"/>
          <cell r="AO778"/>
          <cell r="AP778"/>
          <cell r="AQ778"/>
          <cell r="AR778"/>
        </row>
        <row r="779">
          <cell r="W779"/>
          <cell r="X779"/>
          <cell r="Y779"/>
          <cell r="Z779"/>
          <cell r="AA779"/>
          <cell r="AB779"/>
          <cell r="AC779"/>
          <cell r="AD779"/>
          <cell r="AE779"/>
          <cell r="AF779"/>
          <cell r="AG779"/>
          <cell r="AH779"/>
          <cell r="AI779"/>
          <cell r="AJ779"/>
          <cell r="AK779"/>
          <cell r="AL779"/>
          <cell r="AM779"/>
          <cell r="AN779"/>
          <cell r="AO779"/>
          <cell r="AP779"/>
          <cell r="AQ779"/>
          <cell r="AR779"/>
        </row>
        <row r="780">
          <cell r="W780"/>
          <cell r="X780"/>
          <cell r="Y780"/>
          <cell r="Z780"/>
          <cell r="AA780"/>
          <cell r="AB780"/>
          <cell r="AC780"/>
          <cell r="AD780"/>
          <cell r="AE780"/>
          <cell r="AF780"/>
          <cell r="AG780"/>
          <cell r="AH780"/>
          <cell r="AI780"/>
          <cell r="AJ780"/>
          <cell r="AK780"/>
          <cell r="AL780"/>
          <cell r="AM780"/>
          <cell r="AN780"/>
          <cell r="AO780"/>
          <cell r="AP780"/>
          <cell r="AQ780"/>
          <cell r="AR780"/>
        </row>
        <row r="781">
          <cell r="W781"/>
          <cell r="X781"/>
          <cell r="Y781"/>
          <cell r="Z781"/>
          <cell r="AA781"/>
          <cell r="AB781"/>
          <cell r="AC781"/>
          <cell r="AD781"/>
          <cell r="AE781"/>
          <cell r="AF781"/>
          <cell r="AG781"/>
          <cell r="AH781"/>
          <cell r="AI781"/>
          <cell r="AJ781"/>
          <cell r="AK781"/>
          <cell r="AL781"/>
          <cell r="AM781"/>
          <cell r="AN781"/>
          <cell r="AO781"/>
          <cell r="AP781"/>
          <cell r="AQ781"/>
          <cell r="AR781"/>
        </row>
        <row r="782">
          <cell r="W782"/>
          <cell r="X782"/>
          <cell r="Y782"/>
          <cell r="Z782"/>
          <cell r="AA782"/>
          <cell r="AB782"/>
          <cell r="AC782"/>
          <cell r="AD782"/>
          <cell r="AE782"/>
          <cell r="AF782"/>
          <cell r="AG782"/>
          <cell r="AH782"/>
          <cell r="AI782"/>
          <cell r="AJ782"/>
          <cell r="AK782"/>
          <cell r="AL782"/>
          <cell r="AM782"/>
          <cell r="AN782"/>
          <cell r="AO782"/>
          <cell r="AP782"/>
          <cell r="AQ782"/>
          <cell r="AR782"/>
        </row>
        <row r="783">
          <cell r="W783"/>
          <cell r="X783"/>
          <cell r="Y783"/>
          <cell r="Z783"/>
          <cell r="AA783"/>
          <cell r="AB783"/>
          <cell r="AC783"/>
          <cell r="AD783"/>
          <cell r="AE783"/>
          <cell r="AF783"/>
          <cell r="AG783"/>
          <cell r="AH783"/>
          <cell r="AI783"/>
          <cell r="AJ783"/>
          <cell r="AK783"/>
          <cell r="AL783"/>
          <cell r="AM783"/>
          <cell r="AN783"/>
          <cell r="AO783"/>
          <cell r="AP783"/>
          <cell r="AQ783"/>
          <cell r="AR783"/>
        </row>
        <row r="784">
          <cell r="W784"/>
          <cell r="X784"/>
          <cell r="Y784"/>
          <cell r="Z784"/>
          <cell r="AA784"/>
          <cell r="AB784"/>
          <cell r="AC784"/>
          <cell r="AD784"/>
          <cell r="AE784"/>
          <cell r="AF784"/>
          <cell r="AG784"/>
          <cell r="AH784"/>
          <cell r="AI784"/>
          <cell r="AJ784"/>
          <cell r="AK784"/>
          <cell r="AL784"/>
          <cell r="AM784"/>
          <cell r="AN784"/>
          <cell r="AO784"/>
          <cell r="AP784"/>
          <cell r="AQ784"/>
          <cell r="AR784"/>
        </row>
        <row r="785">
          <cell r="W785"/>
          <cell r="X785"/>
          <cell r="Y785"/>
          <cell r="Z785"/>
          <cell r="AA785"/>
          <cell r="AB785"/>
          <cell r="AC785"/>
          <cell r="AD785"/>
          <cell r="AE785"/>
          <cell r="AF785"/>
          <cell r="AG785"/>
          <cell r="AH785"/>
          <cell r="AI785"/>
          <cell r="AJ785"/>
          <cell r="AK785"/>
          <cell r="AL785"/>
          <cell r="AM785"/>
          <cell r="AN785"/>
          <cell r="AO785"/>
          <cell r="AP785"/>
          <cell r="AQ785"/>
          <cell r="AR785"/>
        </row>
        <row r="786">
          <cell r="W786"/>
          <cell r="X786"/>
          <cell r="Y786"/>
          <cell r="Z786"/>
          <cell r="AA786"/>
          <cell r="AB786"/>
          <cell r="AC786"/>
          <cell r="AD786"/>
          <cell r="AE786"/>
          <cell r="AF786"/>
          <cell r="AG786"/>
          <cell r="AH786"/>
          <cell r="AI786"/>
          <cell r="AJ786"/>
          <cell r="AK786"/>
          <cell r="AL786"/>
          <cell r="AM786"/>
          <cell r="AN786"/>
          <cell r="AO786"/>
          <cell r="AP786"/>
          <cell r="AQ786"/>
          <cell r="AR786"/>
        </row>
        <row r="787">
          <cell r="W787"/>
          <cell r="X787"/>
          <cell r="Y787"/>
          <cell r="Z787"/>
          <cell r="AA787"/>
          <cell r="AB787"/>
          <cell r="AC787"/>
          <cell r="AD787"/>
          <cell r="AE787"/>
          <cell r="AF787"/>
          <cell r="AG787"/>
          <cell r="AH787"/>
          <cell r="AI787"/>
          <cell r="AJ787"/>
          <cell r="AK787"/>
          <cell r="AL787"/>
          <cell r="AM787"/>
          <cell r="AN787"/>
          <cell r="AO787"/>
          <cell r="AP787"/>
          <cell r="AQ787"/>
          <cell r="AR787"/>
        </row>
        <row r="788">
          <cell r="W788"/>
          <cell r="X788"/>
          <cell r="Y788"/>
          <cell r="Z788"/>
          <cell r="AA788"/>
          <cell r="AB788"/>
          <cell r="AC788"/>
          <cell r="AD788"/>
          <cell r="AE788"/>
          <cell r="AF788"/>
          <cell r="AG788"/>
          <cell r="AH788"/>
          <cell r="AI788"/>
          <cell r="AJ788"/>
          <cell r="AK788"/>
          <cell r="AL788"/>
          <cell r="AM788"/>
          <cell r="AN788"/>
          <cell r="AO788"/>
          <cell r="AP788"/>
          <cell r="AQ788"/>
          <cell r="AR788"/>
        </row>
        <row r="789">
          <cell r="W789"/>
          <cell r="X789"/>
          <cell r="Y789"/>
          <cell r="Z789"/>
          <cell r="AA789"/>
          <cell r="AB789"/>
          <cell r="AC789"/>
          <cell r="AD789"/>
          <cell r="AE789"/>
          <cell r="AF789"/>
          <cell r="AG789"/>
          <cell r="AH789"/>
          <cell r="AI789"/>
          <cell r="AJ789"/>
          <cell r="AK789"/>
          <cell r="AL789"/>
          <cell r="AM789"/>
          <cell r="AN789"/>
          <cell r="AO789"/>
          <cell r="AP789"/>
          <cell r="AQ789"/>
          <cell r="AR789"/>
        </row>
        <row r="790">
          <cell r="W790"/>
          <cell r="X790"/>
          <cell r="Y790"/>
          <cell r="Z790"/>
          <cell r="AA790"/>
          <cell r="AB790"/>
          <cell r="AC790"/>
          <cell r="AD790"/>
          <cell r="AE790"/>
          <cell r="AF790"/>
          <cell r="AG790"/>
          <cell r="AH790"/>
          <cell r="AI790"/>
          <cell r="AJ790"/>
          <cell r="AK790"/>
          <cell r="AL790"/>
          <cell r="AM790"/>
          <cell r="AN790"/>
          <cell r="AO790"/>
          <cell r="AP790"/>
          <cell r="AQ790"/>
          <cell r="AR790"/>
        </row>
        <row r="791">
          <cell r="W791"/>
          <cell r="X791"/>
          <cell r="Y791"/>
          <cell r="Z791"/>
          <cell r="AA791"/>
          <cell r="AB791"/>
          <cell r="AC791"/>
          <cell r="AD791"/>
          <cell r="AE791"/>
          <cell r="AF791"/>
          <cell r="AG791"/>
          <cell r="AH791"/>
          <cell r="AI791"/>
          <cell r="AJ791"/>
          <cell r="AK791"/>
          <cell r="AL791"/>
          <cell r="AM791"/>
          <cell r="AN791"/>
          <cell r="AO791"/>
          <cell r="AP791"/>
          <cell r="AQ791"/>
          <cell r="AR791"/>
        </row>
        <row r="792">
          <cell r="W792"/>
          <cell r="X792"/>
          <cell r="Y792"/>
          <cell r="Z792"/>
          <cell r="AA792"/>
          <cell r="AB792"/>
          <cell r="AC792"/>
          <cell r="AD792"/>
          <cell r="AE792"/>
          <cell r="AF792"/>
          <cell r="AG792"/>
          <cell r="AH792"/>
          <cell r="AI792"/>
          <cell r="AJ792"/>
          <cell r="AK792"/>
          <cell r="AL792"/>
          <cell r="AM792"/>
          <cell r="AN792"/>
          <cell r="AO792"/>
          <cell r="AP792"/>
          <cell r="AQ792"/>
          <cell r="AR792"/>
        </row>
        <row r="793">
          <cell r="W793"/>
          <cell r="X793"/>
          <cell r="Y793"/>
          <cell r="Z793"/>
          <cell r="AA793"/>
          <cell r="AB793"/>
          <cell r="AC793"/>
          <cell r="AD793"/>
          <cell r="AE793"/>
          <cell r="AF793"/>
          <cell r="AG793"/>
          <cell r="AH793"/>
          <cell r="AI793"/>
          <cell r="AJ793"/>
          <cell r="AK793"/>
          <cell r="AL793"/>
          <cell r="AM793"/>
          <cell r="AN793"/>
          <cell r="AO793"/>
          <cell r="AP793"/>
          <cell r="AQ793"/>
          <cell r="AR793"/>
        </row>
        <row r="794">
          <cell r="W794"/>
          <cell r="X794"/>
          <cell r="Y794"/>
          <cell r="Z794"/>
          <cell r="AA794"/>
          <cell r="AB794"/>
          <cell r="AC794"/>
          <cell r="AD794"/>
          <cell r="AE794"/>
          <cell r="AF794"/>
          <cell r="AG794"/>
          <cell r="AH794"/>
          <cell r="AI794"/>
          <cell r="AJ794"/>
          <cell r="AK794"/>
          <cell r="AL794"/>
          <cell r="AM794"/>
          <cell r="AN794"/>
          <cell r="AO794"/>
          <cell r="AP794"/>
          <cell r="AQ794"/>
          <cell r="AR794"/>
        </row>
        <row r="795">
          <cell r="W795"/>
          <cell r="X795"/>
          <cell r="Y795"/>
          <cell r="Z795"/>
          <cell r="AA795"/>
          <cell r="AB795"/>
          <cell r="AC795"/>
          <cell r="AD795"/>
          <cell r="AE795"/>
          <cell r="AF795"/>
          <cell r="AG795"/>
          <cell r="AH795"/>
          <cell r="AI795"/>
          <cell r="AJ795"/>
          <cell r="AK795"/>
          <cell r="AL795"/>
          <cell r="AM795"/>
          <cell r="AN795"/>
          <cell r="AO795"/>
          <cell r="AP795"/>
          <cell r="AQ795"/>
          <cell r="AR795"/>
        </row>
        <row r="796">
          <cell r="W796"/>
          <cell r="X796"/>
          <cell r="Y796"/>
          <cell r="Z796"/>
          <cell r="AA796"/>
          <cell r="AB796"/>
          <cell r="AC796"/>
          <cell r="AD796"/>
          <cell r="AE796"/>
          <cell r="AF796"/>
          <cell r="AG796"/>
          <cell r="AH796"/>
          <cell r="AI796"/>
          <cell r="AJ796"/>
          <cell r="AK796"/>
          <cell r="AL796"/>
          <cell r="AM796"/>
          <cell r="AN796"/>
          <cell r="AO796"/>
          <cell r="AP796"/>
          <cell r="AQ796"/>
          <cell r="AR796"/>
        </row>
        <row r="797">
          <cell r="W797"/>
          <cell r="X797"/>
          <cell r="Y797"/>
          <cell r="Z797"/>
          <cell r="AA797"/>
          <cell r="AB797"/>
          <cell r="AC797"/>
          <cell r="AD797"/>
          <cell r="AE797"/>
          <cell r="AF797"/>
          <cell r="AG797"/>
          <cell r="AH797"/>
          <cell r="AI797"/>
          <cell r="AJ797"/>
          <cell r="AK797"/>
          <cell r="AL797"/>
          <cell r="AM797"/>
          <cell r="AN797"/>
          <cell r="AO797"/>
          <cell r="AP797"/>
          <cell r="AQ797"/>
          <cell r="AR797"/>
        </row>
        <row r="798">
          <cell r="W798"/>
          <cell r="X798"/>
          <cell r="Y798"/>
          <cell r="Z798"/>
          <cell r="AA798"/>
          <cell r="AB798"/>
          <cell r="AC798"/>
          <cell r="AD798"/>
          <cell r="AE798"/>
          <cell r="AF798"/>
          <cell r="AG798"/>
          <cell r="AH798"/>
          <cell r="AI798"/>
          <cell r="AJ798"/>
          <cell r="AK798"/>
          <cell r="AL798"/>
          <cell r="AM798"/>
          <cell r="AN798"/>
          <cell r="AO798"/>
          <cell r="AP798"/>
          <cell r="AQ798"/>
          <cell r="AR798"/>
        </row>
        <row r="799">
          <cell r="W799"/>
          <cell r="X799"/>
          <cell r="Y799"/>
          <cell r="Z799"/>
          <cell r="AA799"/>
          <cell r="AB799"/>
          <cell r="AC799"/>
          <cell r="AD799"/>
          <cell r="AE799"/>
          <cell r="AF799"/>
          <cell r="AG799"/>
          <cell r="AH799"/>
          <cell r="AI799"/>
          <cell r="AJ799"/>
          <cell r="AK799"/>
          <cell r="AL799"/>
          <cell r="AM799"/>
          <cell r="AN799"/>
          <cell r="AO799"/>
          <cell r="AP799"/>
          <cell r="AQ799"/>
          <cell r="AR799"/>
        </row>
        <row r="800">
          <cell r="W800"/>
          <cell r="X800"/>
          <cell r="Y800"/>
          <cell r="Z800"/>
          <cell r="AA800"/>
          <cell r="AB800"/>
          <cell r="AC800"/>
          <cell r="AD800"/>
          <cell r="AE800"/>
          <cell r="AF800"/>
          <cell r="AG800"/>
          <cell r="AH800"/>
          <cell r="AI800"/>
          <cell r="AJ800"/>
          <cell r="AK800"/>
          <cell r="AL800"/>
          <cell r="AM800"/>
          <cell r="AN800"/>
          <cell r="AO800"/>
          <cell r="AP800"/>
          <cell r="AQ800"/>
          <cell r="AR800"/>
        </row>
        <row r="801">
          <cell r="W801"/>
          <cell r="X801"/>
          <cell r="Y801"/>
          <cell r="Z801"/>
          <cell r="AA801"/>
          <cell r="AB801"/>
          <cell r="AC801"/>
          <cell r="AD801"/>
          <cell r="AE801"/>
          <cell r="AF801"/>
          <cell r="AG801"/>
          <cell r="AH801"/>
          <cell r="AI801"/>
          <cell r="AJ801"/>
          <cell r="AK801"/>
          <cell r="AL801"/>
          <cell r="AM801"/>
          <cell r="AN801"/>
          <cell r="AO801"/>
          <cell r="AP801"/>
          <cell r="AQ801"/>
          <cell r="AR801"/>
        </row>
        <row r="802">
          <cell r="W802"/>
          <cell r="X802"/>
          <cell r="Y802"/>
          <cell r="Z802"/>
          <cell r="AA802"/>
          <cell r="AB802"/>
          <cell r="AC802"/>
          <cell r="AD802"/>
          <cell r="AE802"/>
          <cell r="AF802"/>
          <cell r="AG802"/>
          <cell r="AH802"/>
          <cell r="AI802"/>
          <cell r="AJ802"/>
          <cell r="AK802"/>
          <cell r="AL802"/>
          <cell r="AM802"/>
          <cell r="AN802"/>
          <cell r="AO802"/>
          <cell r="AP802"/>
          <cell r="AQ802"/>
          <cell r="AR802"/>
        </row>
        <row r="803">
          <cell r="W803"/>
          <cell r="X803"/>
          <cell r="Y803"/>
          <cell r="Z803"/>
          <cell r="AA803"/>
          <cell r="AB803"/>
          <cell r="AC803"/>
          <cell r="AD803"/>
          <cell r="AE803"/>
          <cell r="AF803"/>
          <cell r="AG803"/>
          <cell r="AH803"/>
          <cell r="AI803"/>
          <cell r="AJ803"/>
          <cell r="AK803"/>
          <cell r="AL803"/>
          <cell r="AM803"/>
          <cell r="AN803"/>
          <cell r="AO803"/>
          <cell r="AP803"/>
          <cell r="AQ803"/>
          <cell r="AR803"/>
        </row>
        <row r="804">
          <cell r="W804"/>
          <cell r="X804"/>
          <cell r="Y804"/>
          <cell r="Z804"/>
          <cell r="AA804"/>
          <cell r="AB804"/>
          <cell r="AC804"/>
          <cell r="AD804"/>
          <cell r="AE804"/>
          <cell r="AF804"/>
          <cell r="AG804"/>
          <cell r="AH804"/>
          <cell r="AI804"/>
          <cell r="AJ804"/>
          <cell r="AK804"/>
          <cell r="AL804"/>
          <cell r="AM804"/>
          <cell r="AN804"/>
          <cell r="AO804"/>
          <cell r="AP804"/>
          <cell r="AQ804"/>
          <cell r="AR804"/>
        </row>
        <row r="805">
          <cell r="W805"/>
          <cell r="X805"/>
          <cell r="Y805"/>
          <cell r="Z805"/>
          <cell r="AA805"/>
          <cell r="AB805"/>
          <cell r="AC805"/>
          <cell r="AD805"/>
          <cell r="AE805"/>
          <cell r="AF805"/>
          <cell r="AG805"/>
          <cell r="AH805"/>
          <cell r="AI805"/>
          <cell r="AJ805"/>
          <cell r="AK805"/>
          <cell r="AL805"/>
          <cell r="AM805"/>
          <cell r="AN805"/>
          <cell r="AO805"/>
          <cell r="AP805"/>
          <cell r="AQ805"/>
          <cell r="AR805"/>
        </row>
        <row r="806">
          <cell r="W806"/>
          <cell r="X806"/>
          <cell r="Y806"/>
          <cell r="Z806"/>
          <cell r="AA806"/>
          <cell r="AB806"/>
          <cell r="AC806"/>
          <cell r="AD806"/>
          <cell r="AE806"/>
          <cell r="AF806"/>
          <cell r="AG806"/>
          <cell r="AH806"/>
          <cell r="AI806"/>
          <cell r="AJ806"/>
          <cell r="AK806"/>
          <cell r="AL806"/>
          <cell r="AM806"/>
          <cell r="AN806"/>
          <cell r="AO806"/>
          <cell r="AP806"/>
          <cell r="AQ806"/>
          <cell r="AR806"/>
        </row>
        <row r="807">
          <cell r="W807"/>
          <cell r="X807"/>
          <cell r="Y807"/>
          <cell r="Z807"/>
          <cell r="AA807"/>
          <cell r="AB807"/>
          <cell r="AC807"/>
          <cell r="AD807"/>
          <cell r="AE807"/>
          <cell r="AF807"/>
          <cell r="AG807"/>
          <cell r="AH807"/>
          <cell r="AI807"/>
          <cell r="AJ807"/>
          <cell r="AK807"/>
          <cell r="AL807"/>
          <cell r="AM807"/>
          <cell r="AN807"/>
          <cell r="AO807"/>
          <cell r="AP807"/>
          <cell r="AQ807"/>
          <cell r="AR807"/>
        </row>
        <row r="808">
          <cell r="W808"/>
          <cell r="X808"/>
          <cell r="Y808"/>
          <cell r="Z808"/>
          <cell r="AA808"/>
          <cell r="AB808"/>
          <cell r="AC808"/>
          <cell r="AD808"/>
          <cell r="AE808"/>
          <cell r="AF808"/>
          <cell r="AG808"/>
          <cell r="AH808"/>
          <cell r="AI808"/>
          <cell r="AJ808"/>
          <cell r="AK808"/>
          <cell r="AL808"/>
          <cell r="AM808"/>
          <cell r="AN808"/>
          <cell r="AO808"/>
          <cell r="AP808"/>
          <cell r="AQ808"/>
          <cell r="AR808"/>
        </row>
        <row r="809">
          <cell r="W809"/>
          <cell r="X809"/>
          <cell r="Y809"/>
          <cell r="Z809"/>
          <cell r="AA809"/>
          <cell r="AB809"/>
          <cell r="AC809"/>
          <cell r="AD809"/>
          <cell r="AE809"/>
          <cell r="AF809"/>
          <cell r="AG809"/>
          <cell r="AH809"/>
          <cell r="AI809"/>
          <cell r="AJ809"/>
          <cell r="AK809"/>
          <cell r="AL809"/>
          <cell r="AM809"/>
          <cell r="AN809"/>
          <cell r="AO809"/>
          <cell r="AP809"/>
          <cell r="AQ809"/>
          <cell r="AR809"/>
        </row>
        <row r="810">
          <cell r="W810"/>
          <cell r="X810"/>
          <cell r="Y810"/>
          <cell r="Z810"/>
          <cell r="AA810"/>
          <cell r="AB810"/>
          <cell r="AC810"/>
          <cell r="AD810"/>
          <cell r="AE810"/>
          <cell r="AF810"/>
          <cell r="AG810"/>
          <cell r="AH810"/>
          <cell r="AI810"/>
          <cell r="AJ810"/>
          <cell r="AK810"/>
          <cell r="AL810"/>
          <cell r="AM810"/>
          <cell r="AN810"/>
          <cell r="AO810"/>
          <cell r="AP810"/>
          <cell r="AQ810"/>
          <cell r="AR810"/>
        </row>
        <row r="811">
          <cell r="W811"/>
          <cell r="X811"/>
          <cell r="Y811"/>
          <cell r="Z811"/>
          <cell r="AA811"/>
          <cell r="AB811"/>
          <cell r="AC811"/>
          <cell r="AD811"/>
          <cell r="AE811"/>
          <cell r="AF811"/>
          <cell r="AG811"/>
          <cell r="AH811"/>
          <cell r="AI811"/>
          <cell r="AJ811"/>
          <cell r="AK811"/>
          <cell r="AL811"/>
          <cell r="AM811"/>
          <cell r="AN811"/>
          <cell r="AO811"/>
          <cell r="AP811"/>
          <cell r="AQ811"/>
          <cell r="AR811"/>
        </row>
        <row r="812">
          <cell r="W812"/>
          <cell r="X812"/>
          <cell r="Y812"/>
          <cell r="Z812"/>
          <cell r="AA812"/>
          <cell r="AB812"/>
          <cell r="AC812"/>
          <cell r="AD812"/>
          <cell r="AE812"/>
          <cell r="AF812"/>
          <cell r="AG812"/>
          <cell r="AH812"/>
          <cell r="AI812"/>
          <cell r="AJ812"/>
          <cell r="AK812"/>
          <cell r="AL812"/>
          <cell r="AM812"/>
          <cell r="AN812"/>
          <cell r="AO812"/>
          <cell r="AP812"/>
          <cell r="AQ812"/>
          <cell r="AR812"/>
        </row>
        <row r="813">
          <cell r="W813"/>
          <cell r="X813"/>
          <cell r="Y813"/>
          <cell r="Z813"/>
          <cell r="AA813"/>
          <cell r="AB813"/>
          <cell r="AC813"/>
          <cell r="AD813"/>
          <cell r="AE813"/>
          <cell r="AF813"/>
          <cell r="AG813"/>
          <cell r="AH813"/>
          <cell r="AI813"/>
          <cell r="AJ813"/>
          <cell r="AK813"/>
          <cell r="AL813"/>
          <cell r="AM813"/>
          <cell r="AN813"/>
          <cell r="AO813"/>
          <cell r="AP813"/>
          <cell r="AQ813"/>
          <cell r="AR813"/>
        </row>
        <row r="814">
          <cell r="W814"/>
          <cell r="X814"/>
          <cell r="Y814"/>
          <cell r="Z814"/>
          <cell r="AA814"/>
          <cell r="AB814"/>
          <cell r="AC814"/>
          <cell r="AD814"/>
          <cell r="AE814"/>
          <cell r="AF814"/>
          <cell r="AG814"/>
          <cell r="AH814"/>
          <cell r="AI814"/>
          <cell r="AJ814"/>
          <cell r="AK814"/>
          <cell r="AL814"/>
          <cell r="AM814"/>
          <cell r="AN814"/>
          <cell r="AO814"/>
          <cell r="AP814"/>
          <cell r="AQ814"/>
          <cell r="AR814"/>
        </row>
        <row r="815">
          <cell r="W815"/>
          <cell r="X815"/>
          <cell r="Y815"/>
          <cell r="Z815"/>
          <cell r="AA815"/>
          <cell r="AB815"/>
          <cell r="AC815"/>
          <cell r="AD815"/>
          <cell r="AE815"/>
          <cell r="AF815"/>
          <cell r="AG815"/>
          <cell r="AH815"/>
          <cell r="AI815"/>
          <cell r="AJ815"/>
          <cell r="AK815"/>
          <cell r="AL815"/>
          <cell r="AM815"/>
          <cell r="AN815"/>
          <cell r="AO815"/>
          <cell r="AP815"/>
          <cell r="AQ815"/>
          <cell r="AR815"/>
        </row>
        <row r="816">
          <cell r="W816"/>
          <cell r="X816"/>
          <cell r="Y816"/>
          <cell r="Z816"/>
          <cell r="AA816"/>
          <cell r="AB816"/>
          <cell r="AC816"/>
          <cell r="AD816"/>
          <cell r="AE816"/>
          <cell r="AF816"/>
          <cell r="AG816"/>
          <cell r="AH816"/>
          <cell r="AI816"/>
          <cell r="AJ816"/>
          <cell r="AK816"/>
          <cell r="AL816"/>
          <cell r="AM816"/>
          <cell r="AN816"/>
          <cell r="AO816"/>
          <cell r="AP816"/>
          <cell r="AQ816"/>
          <cell r="AR816"/>
        </row>
        <row r="817">
          <cell r="W817"/>
          <cell r="X817"/>
          <cell r="Y817"/>
          <cell r="Z817"/>
          <cell r="AA817"/>
          <cell r="AB817"/>
          <cell r="AC817"/>
          <cell r="AD817"/>
          <cell r="AE817"/>
          <cell r="AF817"/>
          <cell r="AG817"/>
          <cell r="AH817"/>
          <cell r="AI817"/>
          <cell r="AJ817"/>
          <cell r="AK817"/>
          <cell r="AL817"/>
          <cell r="AM817"/>
          <cell r="AN817"/>
          <cell r="AO817"/>
          <cell r="AP817"/>
          <cell r="AQ817"/>
          <cell r="AR817"/>
        </row>
        <row r="818">
          <cell r="W818"/>
          <cell r="X818"/>
          <cell r="Y818"/>
          <cell r="Z818"/>
          <cell r="AA818"/>
          <cell r="AB818"/>
          <cell r="AC818"/>
          <cell r="AD818"/>
          <cell r="AE818"/>
          <cell r="AF818"/>
          <cell r="AG818"/>
          <cell r="AH818"/>
          <cell r="AI818"/>
          <cell r="AJ818"/>
          <cell r="AK818"/>
          <cell r="AL818"/>
          <cell r="AM818"/>
          <cell r="AN818"/>
          <cell r="AO818"/>
          <cell r="AP818"/>
          <cell r="AQ818"/>
          <cell r="AR818"/>
        </row>
        <row r="819">
          <cell r="W819"/>
          <cell r="X819"/>
          <cell r="Y819"/>
          <cell r="Z819"/>
          <cell r="AA819"/>
          <cell r="AB819"/>
          <cell r="AC819"/>
          <cell r="AD819"/>
          <cell r="AE819"/>
          <cell r="AF819"/>
          <cell r="AG819"/>
          <cell r="AH819"/>
          <cell r="AI819"/>
          <cell r="AJ819"/>
          <cell r="AK819"/>
          <cell r="AL819"/>
          <cell r="AM819"/>
          <cell r="AN819"/>
          <cell r="AO819"/>
          <cell r="AP819"/>
          <cell r="AQ819"/>
          <cell r="AR819"/>
        </row>
        <row r="820">
          <cell r="W820"/>
          <cell r="X820"/>
          <cell r="Y820"/>
          <cell r="Z820"/>
          <cell r="AA820"/>
          <cell r="AB820"/>
          <cell r="AC820"/>
          <cell r="AD820"/>
          <cell r="AE820"/>
          <cell r="AF820"/>
          <cell r="AG820"/>
          <cell r="AH820"/>
          <cell r="AI820"/>
          <cell r="AJ820"/>
          <cell r="AK820"/>
          <cell r="AL820"/>
          <cell r="AM820"/>
          <cell r="AN820"/>
          <cell r="AO820"/>
          <cell r="AP820"/>
          <cell r="AQ820"/>
          <cell r="AR820"/>
        </row>
        <row r="821">
          <cell r="W821"/>
          <cell r="X821"/>
          <cell r="Y821"/>
          <cell r="Z821"/>
          <cell r="AA821"/>
          <cell r="AB821"/>
          <cell r="AC821"/>
          <cell r="AD821"/>
          <cell r="AE821"/>
          <cell r="AF821"/>
          <cell r="AG821"/>
          <cell r="AH821"/>
          <cell r="AI821"/>
          <cell r="AJ821"/>
          <cell r="AK821"/>
          <cell r="AL821"/>
          <cell r="AM821"/>
          <cell r="AN821"/>
          <cell r="AO821"/>
          <cell r="AP821"/>
          <cell r="AQ821"/>
          <cell r="AR821"/>
        </row>
        <row r="822">
          <cell r="W822"/>
          <cell r="X822"/>
          <cell r="Y822"/>
          <cell r="Z822"/>
          <cell r="AA822"/>
          <cell r="AB822"/>
          <cell r="AC822"/>
          <cell r="AD822"/>
          <cell r="AE822"/>
          <cell r="AF822"/>
          <cell r="AG822"/>
          <cell r="AH822"/>
          <cell r="AI822"/>
          <cell r="AJ822"/>
          <cell r="AK822"/>
          <cell r="AL822"/>
          <cell r="AM822"/>
          <cell r="AN822"/>
          <cell r="AO822"/>
          <cell r="AP822"/>
          <cell r="AQ822"/>
          <cell r="AR822"/>
        </row>
        <row r="823">
          <cell r="W823"/>
          <cell r="X823"/>
          <cell r="Y823"/>
          <cell r="Z823"/>
          <cell r="AA823"/>
          <cell r="AB823"/>
          <cell r="AC823"/>
          <cell r="AD823"/>
          <cell r="AE823"/>
          <cell r="AF823"/>
          <cell r="AG823"/>
          <cell r="AH823"/>
          <cell r="AI823"/>
          <cell r="AJ823"/>
          <cell r="AK823"/>
          <cell r="AL823"/>
          <cell r="AM823"/>
          <cell r="AN823"/>
          <cell r="AO823"/>
          <cell r="AP823"/>
          <cell r="AQ823"/>
          <cell r="AR823"/>
        </row>
        <row r="824">
          <cell r="W824"/>
          <cell r="X824"/>
          <cell r="Y824"/>
          <cell r="Z824"/>
          <cell r="AA824"/>
          <cell r="AB824"/>
          <cell r="AC824"/>
          <cell r="AD824"/>
          <cell r="AE824"/>
          <cell r="AF824"/>
          <cell r="AG824"/>
          <cell r="AH824"/>
          <cell r="AI824"/>
          <cell r="AJ824"/>
          <cell r="AK824"/>
          <cell r="AL824"/>
          <cell r="AM824"/>
          <cell r="AN824"/>
          <cell r="AO824"/>
          <cell r="AP824"/>
          <cell r="AQ824"/>
          <cell r="AR824"/>
        </row>
        <row r="825">
          <cell r="W825"/>
          <cell r="X825"/>
          <cell r="Y825"/>
          <cell r="Z825"/>
          <cell r="AA825"/>
          <cell r="AB825"/>
          <cell r="AC825"/>
          <cell r="AD825"/>
          <cell r="AE825"/>
          <cell r="AF825"/>
          <cell r="AG825"/>
          <cell r="AH825"/>
          <cell r="AI825"/>
          <cell r="AJ825"/>
          <cell r="AK825"/>
          <cell r="AL825"/>
          <cell r="AM825"/>
          <cell r="AN825"/>
          <cell r="AO825"/>
          <cell r="AP825"/>
          <cell r="AQ825"/>
          <cell r="AR825"/>
        </row>
        <row r="826">
          <cell r="W826"/>
          <cell r="X826"/>
          <cell r="Y826"/>
          <cell r="Z826"/>
          <cell r="AA826"/>
          <cell r="AB826"/>
          <cell r="AC826"/>
          <cell r="AD826"/>
          <cell r="AE826"/>
          <cell r="AF826"/>
          <cell r="AG826"/>
          <cell r="AH826"/>
          <cell r="AI826"/>
          <cell r="AJ826"/>
          <cell r="AK826"/>
          <cell r="AL826"/>
          <cell r="AM826"/>
          <cell r="AN826"/>
          <cell r="AO826"/>
          <cell r="AP826"/>
          <cell r="AQ826"/>
          <cell r="AR826"/>
        </row>
        <row r="827">
          <cell r="W827"/>
          <cell r="X827"/>
          <cell r="Y827"/>
          <cell r="Z827"/>
          <cell r="AA827"/>
          <cell r="AB827"/>
          <cell r="AC827"/>
          <cell r="AD827"/>
          <cell r="AE827"/>
          <cell r="AF827"/>
          <cell r="AG827"/>
          <cell r="AH827"/>
          <cell r="AI827"/>
          <cell r="AJ827"/>
          <cell r="AK827"/>
          <cell r="AL827"/>
          <cell r="AM827"/>
          <cell r="AN827"/>
          <cell r="AO827"/>
          <cell r="AP827"/>
          <cell r="AQ827"/>
          <cell r="AR827"/>
        </row>
        <row r="828">
          <cell r="W828"/>
          <cell r="X828"/>
          <cell r="Y828"/>
          <cell r="Z828"/>
          <cell r="AA828"/>
          <cell r="AB828"/>
          <cell r="AC828"/>
          <cell r="AD828"/>
          <cell r="AE828"/>
          <cell r="AF828"/>
          <cell r="AG828"/>
          <cell r="AH828"/>
          <cell r="AI828"/>
          <cell r="AJ828"/>
          <cell r="AK828"/>
          <cell r="AL828"/>
          <cell r="AM828"/>
          <cell r="AN828"/>
          <cell r="AO828"/>
          <cell r="AP828"/>
          <cell r="AQ828"/>
          <cell r="AR828"/>
        </row>
        <row r="829">
          <cell r="W829"/>
          <cell r="X829"/>
          <cell r="Y829"/>
          <cell r="Z829"/>
          <cell r="AA829"/>
          <cell r="AB829"/>
          <cell r="AC829"/>
          <cell r="AD829"/>
          <cell r="AE829"/>
          <cell r="AF829"/>
          <cell r="AG829"/>
          <cell r="AH829"/>
          <cell r="AI829"/>
          <cell r="AJ829"/>
          <cell r="AK829"/>
          <cell r="AL829"/>
          <cell r="AM829"/>
          <cell r="AN829"/>
          <cell r="AO829"/>
          <cell r="AP829"/>
          <cell r="AQ829"/>
          <cell r="AR829"/>
        </row>
        <row r="830">
          <cell r="W830"/>
          <cell r="X830"/>
          <cell r="Y830"/>
          <cell r="Z830"/>
          <cell r="AA830"/>
          <cell r="AB830"/>
          <cell r="AC830"/>
          <cell r="AD830"/>
          <cell r="AE830"/>
          <cell r="AF830"/>
          <cell r="AG830"/>
          <cell r="AH830"/>
          <cell r="AI830"/>
          <cell r="AJ830"/>
          <cell r="AK830"/>
          <cell r="AL830"/>
          <cell r="AM830"/>
          <cell r="AN830"/>
          <cell r="AO830"/>
          <cell r="AP830"/>
          <cell r="AQ830"/>
          <cell r="AR830"/>
        </row>
        <row r="831">
          <cell r="W831"/>
          <cell r="X831"/>
          <cell r="Y831"/>
          <cell r="Z831"/>
          <cell r="AA831"/>
          <cell r="AB831"/>
          <cell r="AC831"/>
          <cell r="AD831"/>
          <cell r="AE831"/>
          <cell r="AF831"/>
          <cell r="AG831"/>
          <cell r="AH831"/>
          <cell r="AI831"/>
          <cell r="AJ831"/>
          <cell r="AK831"/>
          <cell r="AL831"/>
          <cell r="AM831"/>
          <cell r="AN831"/>
          <cell r="AO831"/>
          <cell r="AP831"/>
          <cell r="AQ831"/>
          <cell r="AR831"/>
        </row>
        <row r="832">
          <cell r="W832"/>
          <cell r="X832"/>
          <cell r="Y832"/>
          <cell r="Z832"/>
          <cell r="AA832"/>
          <cell r="AB832"/>
          <cell r="AC832"/>
          <cell r="AD832"/>
          <cell r="AE832"/>
          <cell r="AF832"/>
          <cell r="AG832"/>
          <cell r="AH832"/>
          <cell r="AI832"/>
          <cell r="AJ832"/>
          <cell r="AK832"/>
          <cell r="AL832"/>
          <cell r="AM832"/>
          <cell r="AN832"/>
          <cell r="AO832"/>
          <cell r="AP832"/>
          <cell r="AQ832"/>
          <cell r="AR832"/>
        </row>
        <row r="833">
          <cell r="W833"/>
          <cell r="X833"/>
          <cell r="Y833"/>
          <cell r="Z833"/>
          <cell r="AA833"/>
          <cell r="AB833"/>
          <cell r="AC833"/>
          <cell r="AD833"/>
          <cell r="AE833"/>
          <cell r="AF833"/>
          <cell r="AG833"/>
          <cell r="AH833"/>
          <cell r="AI833"/>
          <cell r="AJ833"/>
          <cell r="AK833"/>
          <cell r="AL833"/>
          <cell r="AM833"/>
          <cell r="AN833"/>
          <cell r="AO833"/>
          <cell r="AP833"/>
          <cell r="AQ833"/>
          <cell r="AR833"/>
        </row>
        <row r="834">
          <cell r="W834"/>
          <cell r="X834"/>
          <cell r="Y834"/>
          <cell r="Z834"/>
          <cell r="AA834"/>
          <cell r="AB834"/>
          <cell r="AC834"/>
          <cell r="AD834"/>
          <cell r="AE834"/>
          <cell r="AF834"/>
          <cell r="AG834"/>
          <cell r="AH834"/>
          <cell r="AI834"/>
          <cell r="AJ834"/>
          <cell r="AK834"/>
          <cell r="AL834"/>
          <cell r="AM834"/>
          <cell r="AN834"/>
          <cell r="AO834"/>
          <cell r="AP834"/>
          <cell r="AQ834"/>
          <cell r="AR834"/>
        </row>
        <row r="835">
          <cell r="W835"/>
          <cell r="X835"/>
          <cell r="Y835"/>
          <cell r="Z835"/>
          <cell r="AA835"/>
          <cell r="AB835"/>
          <cell r="AC835"/>
          <cell r="AD835"/>
          <cell r="AE835"/>
          <cell r="AF835"/>
          <cell r="AG835"/>
          <cell r="AH835"/>
          <cell r="AI835"/>
          <cell r="AJ835"/>
          <cell r="AK835"/>
          <cell r="AL835"/>
          <cell r="AM835"/>
          <cell r="AN835"/>
          <cell r="AO835"/>
          <cell r="AP835"/>
          <cell r="AQ835"/>
          <cell r="AR835"/>
        </row>
        <row r="836">
          <cell r="W836"/>
          <cell r="X836"/>
          <cell r="Y836"/>
          <cell r="Z836"/>
          <cell r="AA836"/>
          <cell r="AB836"/>
          <cell r="AC836"/>
          <cell r="AD836"/>
          <cell r="AE836"/>
          <cell r="AF836"/>
          <cell r="AG836"/>
          <cell r="AH836"/>
          <cell r="AI836"/>
          <cell r="AJ836"/>
          <cell r="AK836"/>
          <cell r="AL836"/>
          <cell r="AM836"/>
          <cell r="AN836"/>
          <cell r="AO836"/>
          <cell r="AP836"/>
          <cell r="AQ836"/>
          <cell r="AR836"/>
        </row>
        <row r="837">
          <cell r="W837"/>
          <cell r="X837"/>
          <cell r="Y837"/>
          <cell r="Z837"/>
          <cell r="AA837"/>
          <cell r="AB837"/>
          <cell r="AC837"/>
          <cell r="AD837"/>
          <cell r="AE837"/>
          <cell r="AF837"/>
          <cell r="AG837"/>
          <cell r="AH837"/>
          <cell r="AI837"/>
          <cell r="AJ837"/>
          <cell r="AK837"/>
          <cell r="AL837"/>
          <cell r="AM837"/>
          <cell r="AN837"/>
          <cell r="AO837"/>
          <cell r="AP837"/>
          <cell r="AQ837"/>
          <cell r="AR837"/>
        </row>
        <row r="838">
          <cell r="W838"/>
          <cell r="X838"/>
          <cell r="Y838"/>
          <cell r="Z838"/>
          <cell r="AA838"/>
          <cell r="AB838"/>
          <cell r="AC838"/>
          <cell r="AD838"/>
          <cell r="AE838"/>
          <cell r="AF838"/>
          <cell r="AG838"/>
          <cell r="AH838"/>
          <cell r="AI838"/>
          <cell r="AJ838"/>
          <cell r="AK838"/>
          <cell r="AL838"/>
          <cell r="AM838"/>
          <cell r="AN838"/>
          <cell r="AO838"/>
          <cell r="AP838"/>
          <cell r="AQ838"/>
          <cell r="AR838"/>
        </row>
        <row r="839">
          <cell r="W839"/>
          <cell r="X839"/>
          <cell r="Y839"/>
          <cell r="Z839"/>
          <cell r="AA839"/>
          <cell r="AB839"/>
          <cell r="AC839"/>
          <cell r="AD839"/>
          <cell r="AE839"/>
          <cell r="AF839"/>
          <cell r="AG839"/>
          <cell r="AH839"/>
          <cell r="AI839"/>
          <cell r="AJ839"/>
          <cell r="AK839"/>
          <cell r="AL839"/>
          <cell r="AM839"/>
          <cell r="AN839"/>
          <cell r="AO839"/>
          <cell r="AP839"/>
          <cell r="AQ839"/>
          <cell r="AR839"/>
        </row>
        <row r="840">
          <cell r="W840"/>
          <cell r="X840"/>
          <cell r="Y840"/>
          <cell r="Z840"/>
          <cell r="AA840"/>
          <cell r="AB840"/>
          <cell r="AC840"/>
          <cell r="AD840"/>
          <cell r="AE840"/>
          <cell r="AF840"/>
          <cell r="AG840"/>
          <cell r="AH840"/>
          <cell r="AI840"/>
          <cell r="AJ840"/>
          <cell r="AK840"/>
          <cell r="AL840"/>
          <cell r="AM840"/>
          <cell r="AN840"/>
          <cell r="AO840"/>
          <cell r="AP840"/>
          <cell r="AQ840"/>
          <cell r="AR840"/>
        </row>
        <row r="841">
          <cell r="W841"/>
          <cell r="X841"/>
          <cell r="Y841"/>
          <cell r="Z841"/>
          <cell r="AA841"/>
          <cell r="AB841"/>
          <cell r="AC841"/>
          <cell r="AD841"/>
          <cell r="AE841"/>
          <cell r="AF841"/>
          <cell r="AG841"/>
          <cell r="AH841"/>
          <cell r="AI841"/>
          <cell r="AJ841"/>
          <cell r="AK841"/>
          <cell r="AL841"/>
          <cell r="AM841"/>
          <cell r="AN841"/>
          <cell r="AO841"/>
          <cell r="AP841"/>
          <cell r="AQ841"/>
          <cell r="AR841"/>
        </row>
        <row r="842">
          <cell r="W842"/>
          <cell r="X842"/>
          <cell r="Y842"/>
          <cell r="Z842"/>
          <cell r="AA842"/>
          <cell r="AB842"/>
          <cell r="AC842"/>
          <cell r="AD842"/>
          <cell r="AE842"/>
          <cell r="AF842"/>
          <cell r="AG842"/>
          <cell r="AH842"/>
          <cell r="AI842"/>
          <cell r="AJ842"/>
          <cell r="AK842"/>
          <cell r="AL842"/>
          <cell r="AM842"/>
          <cell r="AN842"/>
          <cell r="AO842"/>
          <cell r="AP842"/>
          <cell r="AQ842"/>
          <cell r="AR842"/>
        </row>
        <row r="843">
          <cell r="W843"/>
          <cell r="X843"/>
          <cell r="Y843"/>
          <cell r="Z843"/>
          <cell r="AA843"/>
          <cell r="AB843"/>
          <cell r="AC843"/>
          <cell r="AD843"/>
          <cell r="AE843"/>
          <cell r="AF843"/>
          <cell r="AG843"/>
          <cell r="AH843"/>
          <cell r="AI843"/>
          <cell r="AJ843"/>
          <cell r="AK843"/>
          <cell r="AL843"/>
          <cell r="AM843"/>
          <cell r="AN843"/>
          <cell r="AO843"/>
          <cell r="AP843"/>
          <cell r="AQ843"/>
          <cell r="AR843"/>
        </row>
        <row r="844">
          <cell r="W844"/>
          <cell r="X844"/>
          <cell r="Y844"/>
          <cell r="Z844"/>
          <cell r="AA844"/>
          <cell r="AB844"/>
          <cell r="AC844"/>
          <cell r="AD844"/>
          <cell r="AE844"/>
          <cell r="AF844"/>
          <cell r="AG844"/>
          <cell r="AH844"/>
          <cell r="AI844"/>
          <cell r="AJ844"/>
          <cell r="AK844"/>
          <cell r="AL844"/>
          <cell r="AM844"/>
          <cell r="AN844"/>
          <cell r="AO844"/>
          <cell r="AP844"/>
          <cell r="AQ844"/>
          <cell r="AR844"/>
        </row>
        <row r="845">
          <cell r="W845"/>
          <cell r="X845"/>
          <cell r="Y845"/>
          <cell r="Z845"/>
          <cell r="AA845"/>
          <cell r="AB845"/>
          <cell r="AC845"/>
          <cell r="AD845"/>
          <cell r="AE845"/>
          <cell r="AF845"/>
          <cell r="AG845"/>
          <cell r="AH845"/>
          <cell r="AI845"/>
          <cell r="AJ845"/>
          <cell r="AK845"/>
          <cell r="AL845"/>
          <cell r="AM845"/>
          <cell r="AN845"/>
          <cell r="AO845"/>
          <cell r="AP845"/>
          <cell r="AQ845"/>
          <cell r="AR845"/>
        </row>
        <row r="846">
          <cell r="W846"/>
          <cell r="X846"/>
          <cell r="Y846"/>
          <cell r="Z846"/>
          <cell r="AA846"/>
          <cell r="AB846"/>
          <cell r="AC846"/>
          <cell r="AD846"/>
          <cell r="AE846"/>
          <cell r="AF846"/>
          <cell r="AG846"/>
          <cell r="AH846"/>
          <cell r="AI846"/>
          <cell r="AJ846"/>
          <cell r="AK846"/>
          <cell r="AL846"/>
          <cell r="AM846"/>
          <cell r="AN846"/>
          <cell r="AO846"/>
          <cell r="AP846"/>
          <cell r="AQ846"/>
          <cell r="AR846"/>
        </row>
        <row r="847">
          <cell r="W847"/>
          <cell r="X847"/>
          <cell r="Y847"/>
          <cell r="Z847"/>
          <cell r="AA847"/>
          <cell r="AB847"/>
          <cell r="AC847"/>
          <cell r="AD847"/>
          <cell r="AE847"/>
          <cell r="AF847"/>
          <cell r="AG847"/>
          <cell r="AH847"/>
          <cell r="AI847"/>
          <cell r="AJ847"/>
          <cell r="AK847"/>
          <cell r="AL847"/>
          <cell r="AM847"/>
          <cell r="AN847"/>
          <cell r="AO847"/>
          <cell r="AP847"/>
          <cell r="AQ847"/>
          <cell r="AR847"/>
        </row>
        <row r="848">
          <cell r="W848"/>
          <cell r="X848"/>
          <cell r="Y848"/>
          <cell r="Z848"/>
          <cell r="AA848"/>
          <cell r="AB848"/>
          <cell r="AC848"/>
          <cell r="AD848"/>
          <cell r="AE848"/>
          <cell r="AF848"/>
          <cell r="AG848"/>
          <cell r="AH848"/>
          <cell r="AI848"/>
          <cell r="AJ848"/>
          <cell r="AK848"/>
          <cell r="AL848"/>
          <cell r="AM848"/>
          <cell r="AN848"/>
          <cell r="AO848"/>
          <cell r="AP848"/>
          <cell r="AQ848"/>
          <cell r="AR848"/>
        </row>
        <row r="849">
          <cell r="W849"/>
          <cell r="X849"/>
          <cell r="Y849"/>
          <cell r="Z849"/>
          <cell r="AA849"/>
          <cell r="AB849"/>
          <cell r="AC849"/>
          <cell r="AD849"/>
          <cell r="AE849"/>
          <cell r="AF849"/>
          <cell r="AG849"/>
          <cell r="AH849"/>
          <cell r="AI849"/>
          <cell r="AJ849"/>
          <cell r="AK849"/>
          <cell r="AL849"/>
          <cell r="AM849"/>
          <cell r="AN849"/>
          <cell r="AO849"/>
          <cell r="AP849"/>
          <cell r="AQ849"/>
          <cell r="AR849"/>
        </row>
        <row r="850">
          <cell r="W850"/>
          <cell r="X850"/>
          <cell r="Y850"/>
          <cell r="Z850"/>
          <cell r="AA850"/>
          <cell r="AB850"/>
          <cell r="AC850"/>
          <cell r="AD850"/>
          <cell r="AE850"/>
          <cell r="AF850"/>
          <cell r="AG850"/>
          <cell r="AH850"/>
          <cell r="AI850"/>
          <cell r="AJ850"/>
          <cell r="AK850"/>
          <cell r="AL850"/>
          <cell r="AM850"/>
          <cell r="AN850"/>
          <cell r="AO850"/>
          <cell r="AP850"/>
          <cell r="AQ850"/>
          <cell r="AR850"/>
        </row>
        <row r="851">
          <cell r="W851"/>
          <cell r="X851"/>
          <cell r="Y851"/>
          <cell r="Z851"/>
          <cell r="AA851"/>
          <cell r="AB851"/>
          <cell r="AC851"/>
          <cell r="AD851"/>
          <cell r="AE851"/>
          <cell r="AF851"/>
          <cell r="AG851"/>
          <cell r="AH851"/>
          <cell r="AI851"/>
          <cell r="AJ851"/>
          <cell r="AK851"/>
          <cell r="AL851"/>
          <cell r="AM851"/>
          <cell r="AN851"/>
          <cell r="AO851"/>
          <cell r="AP851"/>
          <cell r="AQ851"/>
          <cell r="AR851"/>
        </row>
        <row r="852">
          <cell r="W852"/>
          <cell r="X852"/>
          <cell r="Y852"/>
          <cell r="Z852"/>
          <cell r="AA852"/>
          <cell r="AB852"/>
          <cell r="AC852"/>
          <cell r="AD852"/>
          <cell r="AE852"/>
          <cell r="AF852"/>
          <cell r="AG852"/>
          <cell r="AH852"/>
          <cell r="AI852"/>
          <cell r="AJ852"/>
          <cell r="AK852"/>
          <cell r="AL852"/>
          <cell r="AM852"/>
          <cell r="AN852"/>
          <cell r="AO852"/>
          <cell r="AP852"/>
          <cell r="AQ852"/>
          <cell r="AR852"/>
        </row>
        <row r="853">
          <cell r="W853"/>
          <cell r="X853"/>
          <cell r="Y853"/>
          <cell r="Z853"/>
          <cell r="AA853"/>
          <cell r="AB853"/>
          <cell r="AC853"/>
          <cell r="AD853"/>
          <cell r="AE853"/>
          <cell r="AF853"/>
          <cell r="AG853"/>
          <cell r="AH853"/>
          <cell r="AI853"/>
          <cell r="AJ853"/>
          <cell r="AK853"/>
          <cell r="AL853"/>
          <cell r="AM853"/>
          <cell r="AN853"/>
          <cell r="AO853"/>
          <cell r="AP853"/>
          <cell r="AQ853"/>
          <cell r="AR853"/>
        </row>
        <row r="854">
          <cell r="W854"/>
          <cell r="X854"/>
          <cell r="Y854"/>
          <cell r="Z854"/>
          <cell r="AA854"/>
          <cell r="AB854"/>
          <cell r="AC854"/>
          <cell r="AD854"/>
          <cell r="AE854"/>
          <cell r="AF854"/>
          <cell r="AG854"/>
          <cell r="AH854"/>
          <cell r="AI854"/>
          <cell r="AJ854"/>
          <cell r="AK854"/>
          <cell r="AL854"/>
          <cell r="AM854"/>
          <cell r="AN854"/>
          <cell r="AO854"/>
          <cell r="AP854"/>
          <cell r="AQ854"/>
          <cell r="AR854"/>
        </row>
        <row r="855">
          <cell r="W855"/>
          <cell r="X855"/>
          <cell r="Y855"/>
          <cell r="Z855"/>
          <cell r="AA855"/>
          <cell r="AB855"/>
          <cell r="AC855"/>
          <cell r="AD855"/>
          <cell r="AE855"/>
          <cell r="AF855"/>
          <cell r="AG855"/>
          <cell r="AH855"/>
          <cell r="AI855"/>
          <cell r="AJ855"/>
          <cell r="AK855"/>
          <cell r="AL855"/>
          <cell r="AM855"/>
          <cell r="AN855"/>
          <cell r="AO855"/>
          <cell r="AP855"/>
          <cell r="AQ855"/>
          <cell r="AR855"/>
        </row>
        <row r="856">
          <cell r="W856"/>
          <cell r="X856"/>
          <cell r="Y856"/>
          <cell r="Z856"/>
          <cell r="AA856"/>
          <cell r="AB856"/>
          <cell r="AC856"/>
          <cell r="AD856"/>
          <cell r="AE856"/>
          <cell r="AF856"/>
          <cell r="AG856"/>
          <cell r="AH856"/>
          <cell r="AI856"/>
          <cell r="AJ856"/>
          <cell r="AK856"/>
          <cell r="AL856"/>
          <cell r="AM856"/>
          <cell r="AN856"/>
          <cell r="AO856"/>
          <cell r="AP856"/>
          <cell r="AQ856"/>
          <cell r="AR856"/>
        </row>
        <row r="857">
          <cell r="W857"/>
          <cell r="X857"/>
          <cell r="Y857"/>
          <cell r="Z857"/>
          <cell r="AA857"/>
          <cell r="AB857"/>
          <cell r="AC857"/>
          <cell r="AD857"/>
          <cell r="AE857"/>
          <cell r="AF857"/>
          <cell r="AG857"/>
          <cell r="AH857"/>
          <cell r="AI857"/>
          <cell r="AJ857"/>
          <cell r="AK857"/>
          <cell r="AL857"/>
          <cell r="AM857"/>
          <cell r="AN857"/>
          <cell r="AO857"/>
          <cell r="AP857"/>
          <cell r="AQ857"/>
          <cell r="AR857"/>
        </row>
        <row r="858">
          <cell r="W858"/>
          <cell r="X858"/>
          <cell r="Y858"/>
          <cell r="Z858"/>
          <cell r="AA858"/>
          <cell r="AB858"/>
          <cell r="AC858"/>
          <cell r="AD858"/>
          <cell r="AE858"/>
          <cell r="AF858"/>
          <cell r="AG858"/>
          <cell r="AH858"/>
          <cell r="AI858"/>
          <cell r="AJ858"/>
          <cell r="AK858"/>
          <cell r="AL858"/>
          <cell r="AM858"/>
          <cell r="AN858"/>
          <cell r="AO858"/>
          <cell r="AP858"/>
          <cell r="AQ858"/>
          <cell r="AR858"/>
        </row>
        <row r="859">
          <cell r="W859"/>
          <cell r="X859"/>
          <cell r="Y859"/>
          <cell r="Z859"/>
          <cell r="AA859"/>
          <cell r="AB859"/>
          <cell r="AC859"/>
          <cell r="AD859"/>
          <cell r="AE859"/>
          <cell r="AF859"/>
          <cell r="AG859"/>
          <cell r="AH859"/>
          <cell r="AI859"/>
          <cell r="AJ859"/>
          <cell r="AK859"/>
          <cell r="AL859"/>
          <cell r="AM859"/>
          <cell r="AN859"/>
          <cell r="AO859"/>
          <cell r="AP859"/>
          <cell r="AQ859"/>
          <cell r="AR859"/>
        </row>
        <row r="860">
          <cell r="W860"/>
          <cell r="X860"/>
          <cell r="Y860"/>
          <cell r="Z860"/>
          <cell r="AA860"/>
          <cell r="AB860"/>
          <cell r="AC860"/>
          <cell r="AD860"/>
          <cell r="AE860"/>
          <cell r="AF860"/>
          <cell r="AG860"/>
          <cell r="AH860"/>
          <cell r="AI860"/>
          <cell r="AJ860"/>
          <cell r="AK860"/>
          <cell r="AL860"/>
          <cell r="AM860"/>
          <cell r="AN860"/>
          <cell r="AO860"/>
          <cell r="AP860"/>
          <cell r="AQ860"/>
          <cell r="AR860"/>
        </row>
        <row r="861">
          <cell r="W861"/>
          <cell r="X861"/>
          <cell r="Y861"/>
          <cell r="Z861"/>
          <cell r="AA861"/>
          <cell r="AB861"/>
          <cell r="AC861"/>
          <cell r="AD861"/>
          <cell r="AE861"/>
          <cell r="AF861"/>
          <cell r="AG861"/>
          <cell r="AH861"/>
          <cell r="AI861"/>
          <cell r="AJ861"/>
          <cell r="AK861"/>
          <cell r="AL861"/>
          <cell r="AM861"/>
          <cell r="AN861"/>
          <cell r="AO861"/>
          <cell r="AP861"/>
          <cell r="AQ861"/>
          <cell r="AR861"/>
        </row>
        <row r="862">
          <cell r="W862"/>
          <cell r="X862"/>
          <cell r="Y862"/>
          <cell r="Z862"/>
          <cell r="AA862"/>
          <cell r="AB862"/>
          <cell r="AC862"/>
          <cell r="AD862"/>
          <cell r="AE862"/>
          <cell r="AF862"/>
          <cell r="AG862"/>
          <cell r="AH862"/>
          <cell r="AI862"/>
          <cell r="AJ862"/>
          <cell r="AK862"/>
          <cell r="AL862"/>
          <cell r="AM862"/>
          <cell r="AN862"/>
          <cell r="AO862"/>
          <cell r="AP862"/>
          <cell r="AQ862"/>
          <cell r="AR862"/>
        </row>
        <row r="863">
          <cell r="W863"/>
          <cell r="X863"/>
          <cell r="Y863"/>
          <cell r="Z863"/>
          <cell r="AA863"/>
          <cell r="AB863"/>
          <cell r="AC863"/>
          <cell r="AD863"/>
          <cell r="AE863"/>
          <cell r="AF863"/>
          <cell r="AG863"/>
          <cell r="AH863"/>
          <cell r="AI863"/>
          <cell r="AJ863"/>
          <cell r="AK863"/>
          <cell r="AL863"/>
          <cell r="AM863"/>
          <cell r="AN863"/>
          <cell r="AO863"/>
          <cell r="AP863"/>
          <cell r="AQ863"/>
          <cell r="AR863"/>
        </row>
        <row r="864">
          <cell r="W864"/>
          <cell r="X864"/>
          <cell r="Y864"/>
          <cell r="Z864"/>
          <cell r="AA864"/>
          <cell r="AB864"/>
          <cell r="AC864"/>
          <cell r="AD864"/>
          <cell r="AE864"/>
          <cell r="AF864"/>
          <cell r="AG864"/>
          <cell r="AH864"/>
          <cell r="AI864"/>
          <cell r="AJ864"/>
          <cell r="AK864"/>
          <cell r="AL864"/>
          <cell r="AM864"/>
          <cell r="AN864"/>
          <cell r="AO864"/>
          <cell r="AP864"/>
          <cell r="AQ864"/>
          <cell r="AR864"/>
        </row>
        <row r="865">
          <cell r="W865"/>
          <cell r="X865"/>
          <cell r="Y865"/>
          <cell r="Z865"/>
          <cell r="AA865"/>
          <cell r="AB865"/>
          <cell r="AC865"/>
          <cell r="AD865"/>
          <cell r="AE865"/>
          <cell r="AF865"/>
          <cell r="AG865"/>
          <cell r="AH865"/>
          <cell r="AI865"/>
          <cell r="AJ865"/>
          <cell r="AK865"/>
          <cell r="AL865"/>
          <cell r="AM865"/>
          <cell r="AN865"/>
          <cell r="AO865"/>
          <cell r="AP865"/>
          <cell r="AQ865"/>
          <cell r="AR865"/>
        </row>
        <row r="866">
          <cell r="W866"/>
          <cell r="X866"/>
          <cell r="Y866"/>
          <cell r="Z866"/>
          <cell r="AA866"/>
          <cell r="AB866"/>
          <cell r="AC866"/>
          <cell r="AD866"/>
          <cell r="AE866"/>
          <cell r="AF866"/>
          <cell r="AG866"/>
          <cell r="AH866"/>
          <cell r="AI866"/>
          <cell r="AJ866"/>
          <cell r="AK866"/>
          <cell r="AL866"/>
          <cell r="AM866"/>
          <cell r="AN866"/>
          <cell r="AO866"/>
          <cell r="AP866"/>
          <cell r="AQ866"/>
          <cell r="AR866"/>
        </row>
        <row r="867">
          <cell r="W867"/>
          <cell r="X867"/>
          <cell r="Y867"/>
          <cell r="Z867"/>
          <cell r="AA867"/>
          <cell r="AB867"/>
          <cell r="AC867"/>
          <cell r="AD867"/>
          <cell r="AE867"/>
          <cell r="AF867"/>
          <cell r="AG867"/>
          <cell r="AH867"/>
          <cell r="AI867"/>
          <cell r="AJ867"/>
          <cell r="AK867"/>
          <cell r="AL867"/>
          <cell r="AM867"/>
          <cell r="AN867"/>
          <cell r="AO867"/>
          <cell r="AP867"/>
          <cell r="AQ867"/>
          <cell r="AR867"/>
        </row>
        <row r="868">
          <cell r="W868"/>
          <cell r="X868"/>
          <cell r="Y868"/>
          <cell r="Z868"/>
          <cell r="AA868"/>
          <cell r="AB868"/>
          <cell r="AC868"/>
          <cell r="AD868"/>
          <cell r="AE868"/>
          <cell r="AF868"/>
          <cell r="AG868"/>
          <cell r="AH868"/>
          <cell r="AI868"/>
          <cell r="AJ868"/>
          <cell r="AK868"/>
          <cell r="AL868"/>
          <cell r="AM868"/>
          <cell r="AN868"/>
          <cell r="AO868"/>
          <cell r="AP868"/>
          <cell r="AQ868"/>
          <cell r="AR868"/>
        </row>
        <row r="869">
          <cell r="W869"/>
          <cell r="X869"/>
          <cell r="Y869"/>
          <cell r="Z869"/>
          <cell r="AA869"/>
          <cell r="AB869"/>
          <cell r="AC869"/>
          <cell r="AD869"/>
          <cell r="AE869"/>
          <cell r="AF869"/>
          <cell r="AG869"/>
          <cell r="AH869"/>
          <cell r="AI869"/>
          <cell r="AJ869"/>
          <cell r="AK869"/>
          <cell r="AL869"/>
          <cell r="AM869"/>
          <cell r="AN869"/>
          <cell r="AO869"/>
          <cell r="AP869"/>
          <cell r="AQ869"/>
          <cell r="AR869"/>
        </row>
        <row r="870">
          <cell r="W870"/>
          <cell r="X870"/>
          <cell r="Y870"/>
          <cell r="Z870"/>
          <cell r="AA870"/>
          <cell r="AB870"/>
          <cell r="AC870"/>
          <cell r="AD870"/>
          <cell r="AE870"/>
          <cell r="AF870"/>
          <cell r="AG870"/>
          <cell r="AH870"/>
          <cell r="AI870"/>
          <cell r="AJ870"/>
          <cell r="AK870"/>
          <cell r="AL870"/>
          <cell r="AM870"/>
          <cell r="AN870"/>
          <cell r="AO870"/>
          <cell r="AP870"/>
          <cell r="AQ870"/>
          <cell r="AR870"/>
        </row>
        <row r="871">
          <cell r="W871"/>
          <cell r="X871"/>
          <cell r="Y871"/>
          <cell r="Z871"/>
          <cell r="AA871"/>
          <cell r="AB871"/>
          <cell r="AC871"/>
          <cell r="AD871"/>
          <cell r="AE871"/>
          <cell r="AF871"/>
          <cell r="AG871"/>
          <cell r="AH871"/>
          <cell r="AI871"/>
          <cell r="AJ871"/>
          <cell r="AK871"/>
          <cell r="AL871"/>
          <cell r="AM871"/>
          <cell r="AN871"/>
          <cell r="AO871"/>
          <cell r="AP871"/>
          <cell r="AQ871"/>
          <cell r="AR871"/>
        </row>
        <row r="872">
          <cell r="W872"/>
          <cell r="X872"/>
          <cell r="Y872"/>
          <cell r="Z872"/>
          <cell r="AA872"/>
          <cell r="AB872"/>
          <cell r="AC872"/>
          <cell r="AD872"/>
          <cell r="AE872"/>
          <cell r="AF872"/>
          <cell r="AG872"/>
          <cell r="AH872"/>
          <cell r="AI872"/>
          <cell r="AJ872"/>
          <cell r="AK872"/>
          <cell r="AL872"/>
          <cell r="AM872"/>
          <cell r="AN872"/>
          <cell r="AO872"/>
          <cell r="AP872"/>
          <cell r="AQ872"/>
          <cell r="AR872"/>
        </row>
        <row r="873">
          <cell r="W873"/>
          <cell r="X873"/>
          <cell r="Y873"/>
          <cell r="Z873"/>
          <cell r="AA873"/>
          <cell r="AB873"/>
          <cell r="AC873"/>
          <cell r="AD873"/>
          <cell r="AE873"/>
          <cell r="AF873"/>
          <cell r="AG873"/>
          <cell r="AH873"/>
          <cell r="AI873"/>
          <cell r="AJ873"/>
          <cell r="AK873"/>
          <cell r="AL873"/>
          <cell r="AM873"/>
          <cell r="AN873"/>
          <cell r="AO873"/>
          <cell r="AP873"/>
          <cell r="AQ873"/>
          <cell r="AR873"/>
        </row>
        <row r="874">
          <cell r="W874"/>
          <cell r="X874"/>
          <cell r="Y874"/>
          <cell r="Z874"/>
          <cell r="AA874"/>
          <cell r="AB874"/>
          <cell r="AC874"/>
          <cell r="AD874"/>
          <cell r="AE874"/>
          <cell r="AF874"/>
          <cell r="AG874"/>
          <cell r="AH874"/>
          <cell r="AI874"/>
          <cell r="AJ874"/>
          <cell r="AK874"/>
          <cell r="AL874"/>
          <cell r="AM874"/>
          <cell r="AN874"/>
          <cell r="AO874"/>
          <cell r="AP874"/>
          <cell r="AQ874"/>
          <cell r="AR874"/>
        </row>
        <row r="875">
          <cell r="W875"/>
          <cell r="X875"/>
          <cell r="Y875"/>
          <cell r="Z875"/>
          <cell r="AA875"/>
          <cell r="AB875"/>
          <cell r="AC875"/>
          <cell r="AD875"/>
          <cell r="AE875"/>
          <cell r="AF875"/>
          <cell r="AG875"/>
          <cell r="AH875"/>
          <cell r="AI875"/>
          <cell r="AJ875"/>
          <cell r="AK875"/>
          <cell r="AL875"/>
          <cell r="AM875"/>
          <cell r="AN875"/>
          <cell r="AO875"/>
          <cell r="AP875"/>
          <cell r="AQ875"/>
          <cell r="AR875"/>
        </row>
        <row r="876">
          <cell r="W876"/>
          <cell r="X876"/>
          <cell r="Y876"/>
          <cell r="Z876"/>
          <cell r="AA876"/>
          <cell r="AB876"/>
          <cell r="AC876"/>
          <cell r="AD876"/>
          <cell r="AE876"/>
          <cell r="AF876"/>
          <cell r="AG876"/>
          <cell r="AH876"/>
          <cell r="AI876"/>
          <cell r="AJ876"/>
          <cell r="AK876"/>
          <cell r="AL876"/>
          <cell r="AM876"/>
          <cell r="AN876"/>
          <cell r="AO876"/>
          <cell r="AP876"/>
          <cell r="AQ876"/>
          <cell r="AR876"/>
        </row>
        <row r="877">
          <cell r="W877"/>
          <cell r="X877"/>
          <cell r="Y877"/>
          <cell r="Z877"/>
          <cell r="AA877"/>
          <cell r="AB877"/>
          <cell r="AC877"/>
          <cell r="AD877"/>
          <cell r="AE877"/>
          <cell r="AF877"/>
          <cell r="AG877"/>
          <cell r="AH877"/>
          <cell r="AI877"/>
          <cell r="AJ877"/>
          <cell r="AK877"/>
          <cell r="AL877"/>
          <cell r="AM877"/>
          <cell r="AN877"/>
          <cell r="AO877"/>
          <cell r="AP877"/>
          <cell r="AQ877"/>
          <cell r="AR877"/>
        </row>
        <row r="878">
          <cell r="W878"/>
          <cell r="X878"/>
          <cell r="Y878"/>
          <cell r="Z878"/>
          <cell r="AA878"/>
          <cell r="AB878"/>
          <cell r="AC878"/>
          <cell r="AD878"/>
          <cell r="AE878"/>
          <cell r="AF878"/>
          <cell r="AG878"/>
          <cell r="AH878"/>
          <cell r="AI878"/>
          <cell r="AJ878"/>
          <cell r="AK878"/>
          <cell r="AL878"/>
          <cell r="AM878"/>
          <cell r="AN878"/>
          <cell r="AO878"/>
          <cell r="AP878"/>
          <cell r="AQ878"/>
          <cell r="AR878"/>
        </row>
        <row r="879">
          <cell r="W879"/>
          <cell r="X879"/>
          <cell r="Y879"/>
          <cell r="Z879"/>
          <cell r="AA879"/>
          <cell r="AB879"/>
          <cell r="AC879"/>
          <cell r="AD879"/>
          <cell r="AE879"/>
          <cell r="AF879"/>
          <cell r="AG879"/>
          <cell r="AH879"/>
          <cell r="AI879"/>
          <cell r="AJ879"/>
          <cell r="AK879"/>
          <cell r="AL879"/>
          <cell r="AM879"/>
          <cell r="AN879"/>
          <cell r="AO879"/>
          <cell r="AP879"/>
          <cell r="AQ879"/>
          <cell r="AR879"/>
        </row>
        <row r="880">
          <cell r="W880"/>
          <cell r="X880"/>
          <cell r="Y880"/>
          <cell r="Z880"/>
          <cell r="AA880"/>
          <cell r="AB880"/>
          <cell r="AC880"/>
          <cell r="AD880"/>
          <cell r="AE880"/>
          <cell r="AF880"/>
          <cell r="AG880"/>
          <cell r="AH880"/>
          <cell r="AI880"/>
          <cell r="AJ880"/>
          <cell r="AK880"/>
          <cell r="AL880"/>
          <cell r="AM880"/>
          <cell r="AN880"/>
          <cell r="AO880"/>
          <cell r="AP880"/>
          <cell r="AQ880"/>
          <cell r="AR880"/>
        </row>
        <row r="881">
          <cell r="W881"/>
          <cell r="X881"/>
          <cell r="Y881"/>
          <cell r="Z881"/>
          <cell r="AA881"/>
          <cell r="AB881"/>
          <cell r="AC881"/>
          <cell r="AD881"/>
          <cell r="AE881"/>
          <cell r="AF881"/>
          <cell r="AG881"/>
          <cell r="AH881"/>
          <cell r="AI881"/>
          <cell r="AJ881"/>
          <cell r="AK881"/>
          <cell r="AL881"/>
          <cell r="AM881"/>
          <cell r="AN881"/>
          <cell r="AO881"/>
          <cell r="AP881"/>
          <cell r="AQ881"/>
          <cell r="AR881"/>
        </row>
        <row r="882">
          <cell r="W882"/>
          <cell r="X882"/>
          <cell r="Y882"/>
          <cell r="Z882"/>
          <cell r="AA882"/>
          <cell r="AB882"/>
          <cell r="AC882"/>
          <cell r="AD882"/>
          <cell r="AE882"/>
          <cell r="AF882"/>
          <cell r="AG882"/>
          <cell r="AH882"/>
          <cell r="AI882"/>
          <cell r="AJ882"/>
          <cell r="AK882"/>
          <cell r="AL882"/>
          <cell r="AM882"/>
          <cell r="AN882"/>
          <cell r="AO882"/>
          <cell r="AP882"/>
          <cell r="AQ882"/>
          <cell r="AR882"/>
        </row>
        <row r="883">
          <cell r="W883"/>
          <cell r="X883"/>
          <cell r="Y883"/>
          <cell r="Z883"/>
          <cell r="AA883"/>
          <cell r="AB883"/>
          <cell r="AC883"/>
          <cell r="AD883"/>
          <cell r="AE883"/>
          <cell r="AF883"/>
          <cell r="AG883"/>
          <cell r="AH883"/>
          <cell r="AI883"/>
          <cell r="AJ883"/>
          <cell r="AK883"/>
          <cell r="AL883"/>
          <cell r="AM883"/>
          <cell r="AN883"/>
          <cell r="AO883"/>
          <cell r="AP883"/>
          <cell r="AQ883"/>
          <cell r="AR883"/>
        </row>
        <row r="884">
          <cell r="W884"/>
          <cell r="X884"/>
          <cell r="Y884"/>
          <cell r="Z884"/>
          <cell r="AA884"/>
          <cell r="AB884"/>
          <cell r="AC884"/>
          <cell r="AD884"/>
          <cell r="AE884"/>
          <cell r="AF884"/>
          <cell r="AG884"/>
          <cell r="AH884"/>
          <cell r="AI884"/>
          <cell r="AJ884"/>
          <cell r="AK884"/>
          <cell r="AL884"/>
          <cell r="AM884"/>
          <cell r="AN884"/>
          <cell r="AO884"/>
          <cell r="AP884"/>
          <cell r="AQ884"/>
          <cell r="AR884"/>
        </row>
        <row r="885">
          <cell r="W885"/>
          <cell r="X885"/>
          <cell r="Y885"/>
          <cell r="Z885"/>
          <cell r="AA885"/>
          <cell r="AB885"/>
          <cell r="AC885"/>
          <cell r="AD885"/>
          <cell r="AE885"/>
          <cell r="AF885"/>
          <cell r="AG885"/>
          <cell r="AH885"/>
          <cell r="AI885"/>
          <cell r="AJ885"/>
          <cell r="AK885"/>
          <cell r="AL885"/>
          <cell r="AM885"/>
          <cell r="AN885"/>
          <cell r="AO885"/>
          <cell r="AP885"/>
          <cell r="AQ885"/>
          <cell r="AR885"/>
        </row>
        <row r="886">
          <cell r="W886"/>
          <cell r="X886"/>
          <cell r="Y886"/>
          <cell r="Z886"/>
          <cell r="AA886"/>
          <cell r="AB886"/>
          <cell r="AC886"/>
          <cell r="AD886"/>
          <cell r="AE886"/>
          <cell r="AF886"/>
          <cell r="AG886"/>
          <cell r="AH886"/>
          <cell r="AI886"/>
          <cell r="AJ886"/>
          <cell r="AK886"/>
          <cell r="AL886"/>
          <cell r="AM886"/>
          <cell r="AN886"/>
          <cell r="AO886"/>
          <cell r="AP886"/>
          <cell r="AQ886"/>
          <cell r="AR886"/>
        </row>
        <row r="887">
          <cell r="W887"/>
          <cell r="X887"/>
          <cell r="Y887"/>
          <cell r="Z887"/>
          <cell r="AA887"/>
          <cell r="AB887"/>
          <cell r="AC887"/>
          <cell r="AD887"/>
          <cell r="AE887"/>
          <cell r="AF887"/>
          <cell r="AG887"/>
          <cell r="AH887"/>
          <cell r="AI887"/>
          <cell r="AJ887"/>
          <cell r="AK887"/>
          <cell r="AL887"/>
          <cell r="AM887"/>
          <cell r="AN887"/>
          <cell r="AO887"/>
          <cell r="AP887"/>
          <cell r="AQ887"/>
          <cell r="AR887"/>
        </row>
        <row r="888">
          <cell r="W888"/>
          <cell r="X888"/>
          <cell r="Y888"/>
          <cell r="Z888"/>
          <cell r="AA888"/>
          <cell r="AB888"/>
          <cell r="AC888"/>
          <cell r="AD888"/>
          <cell r="AE888"/>
          <cell r="AF888"/>
          <cell r="AG888"/>
          <cell r="AH888"/>
          <cell r="AI888"/>
          <cell r="AJ888"/>
          <cell r="AK888"/>
          <cell r="AL888"/>
          <cell r="AM888"/>
          <cell r="AN888"/>
          <cell r="AO888"/>
          <cell r="AP888"/>
          <cell r="AQ888"/>
          <cell r="AR888"/>
        </row>
        <row r="889">
          <cell r="W889"/>
          <cell r="X889"/>
          <cell r="Y889"/>
          <cell r="Z889"/>
          <cell r="AA889"/>
          <cell r="AB889"/>
          <cell r="AC889"/>
          <cell r="AD889"/>
          <cell r="AE889"/>
          <cell r="AF889"/>
          <cell r="AG889"/>
          <cell r="AH889"/>
          <cell r="AI889"/>
          <cell r="AJ889"/>
          <cell r="AK889"/>
          <cell r="AL889"/>
          <cell r="AM889"/>
          <cell r="AN889"/>
          <cell r="AO889"/>
          <cell r="AP889"/>
          <cell r="AQ889"/>
          <cell r="AR889"/>
        </row>
        <row r="890">
          <cell r="W890"/>
          <cell r="X890"/>
          <cell r="Y890"/>
          <cell r="Z890"/>
          <cell r="AA890"/>
          <cell r="AB890"/>
          <cell r="AC890"/>
          <cell r="AD890"/>
          <cell r="AE890"/>
          <cell r="AF890"/>
          <cell r="AG890"/>
          <cell r="AH890"/>
          <cell r="AI890"/>
          <cell r="AJ890"/>
          <cell r="AK890"/>
          <cell r="AL890"/>
          <cell r="AM890"/>
          <cell r="AN890"/>
          <cell r="AO890"/>
          <cell r="AP890"/>
          <cell r="AQ890"/>
          <cell r="AR890"/>
        </row>
        <row r="891">
          <cell r="W891"/>
          <cell r="X891"/>
          <cell r="Y891"/>
          <cell r="Z891"/>
          <cell r="AA891"/>
          <cell r="AB891"/>
          <cell r="AC891"/>
          <cell r="AD891"/>
          <cell r="AE891"/>
          <cell r="AF891"/>
          <cell r="AG891"/>
          <cell r="AH891"/>
          <cell r="AI891"/>
          <cell r="AJ891"/>
          <cell r="AK891"/>
          <cell r="AL891"/>
          <cell r="AM891"/>
          <cell r="AN891"/>
          <cell r="AO891"/>
          <cell r="AP891"/>
          <cell r="AQ891"/>
          <cell r="AR891"/>
        </row>
        <row r="892">
          <cell r="W892"/>
          <cell r="X892"/>
          <cell r="Y892"/>
          <cell r="Z892"/>
          <cell r="AA892"/>
          <cell r="AB892"/>
          <cell r="AC892"/>
          <cell r="AD892"/>
          <cell r="AE892"/>
          <cell r="AF892"/>
          <cell r="AG892"/>
          <cell r="AH892"/>
          <cell r="AI892"/>
          <cell r="AJ892"/>
          <cell r="AK892"/>
          <cell r="AL892"/>
          <cell r="AM892"/>
          <cell r="AN892"/>
          <cell r="AO892"/>
          <cell r="AP892"/>
          <cell r="AQ892"/>
          <cell r="AR892"/>
        </row>
        <row r="893">
          <cell r="W893"/>
          <cell r="X893"/>
          <cell r="Y893"/>
          <cell r="Z893"/>
          <cell r="AA893"/>
          <cell r="AB893"/>
          <cell r="AC893"/>
          <cell r="AD893"/>
          <cell r="AE893"/>
          <cell r="AF893"/>
          <cell r="AG893"/>
          <cell r="AH893"/>
          <cell r="AI893"/>
          <cell r="AJ893"/>
          <cell r="AK893"/>
          <cell r="AL893"/>
          <cell r="AM893"/>
          <cell r="AN893"/>
          <cell r="AO893"/>
          <cell r="AP893"/>
          <cell r="AQ893"/>
          <cell r="AR893"/>
        </row>
        <row r="894">
          <cell r="W894"/>
          <cell r="X894"/>
          <cell r="Y894"/>
          <cell r="Z894"/>
          <cell r="AA894"/>
          <cell r="AB894"/>
          <cell r="AC894"/>
          <cell r="AD894"/>
          <cell r="AE894"/>
          <cell r="AF894"/>
          <cell r="AG894"/>
          <cell r="AH894"/>
          <cell r="AI894"/>
          <cell r="AJ894"/>
          <cell r="AK894"/>
          <cell r="AL894"/>
          <cell r="AM894"/>
          <cell r="AN894"/>
          <cell r="AO894"/>
          <cell r="AP894"/>
          <cell r="AQ894"/>
          <cell r="AR894"/>
        </row>
        <row r="895">
          <cell r="W895"/>
          <cell r="X895"/>
          <cell r="Y895"/>
          <cell r="Z895"/>
          <cell r="AA895"/>
          <cell r="AB895"/>
          <cell r="AC895"/>
          <cell r="AD895"/>
          <cell r="AE895"/>
          <cell r="AF895"/>
          <cell r="AG895"/>
          <cell r="AH895"/>
          <cell r="AI895"/>
          <cell r="AJ895"/>
          <cell r="AK895"/>
          <cell r="AL895"/>
          <cell r="AM895"/>
          <cell r="AN895"/>
          <cell r="AO895"/>
          <cell r="AP895"/>
          <cell r="AQ895"/>
          <cell r="AR895"/>
        </row>
        <row r="896">
          <cell r="W896"/>
          <cell r="X896"/>
          <cell r="Y896"/>
          <cell r="Z896"/>
          <cell r="AA896"/>
          <cell r="AB896"/>
          <cell r="AC896"/>
          <cell r="AD896"/>
          <cell r="AE896"/>
          <cell r="AF896"/>
          <cell r="AG896"/>
          <cell r="AH896"/>
          <cell r="AI896"/>
          <cell r="AJ896"/>
          <cell r="AK896"/>
          <cell r="AL896"/>
          <cell r="AM896"/>
          <cell r="AN896"/>
          <cell r="AO896"/>
          <cell r="AP896"/>
          <cell r="AQ896"/>
          <cell r="AR896"/>
        </row>
        <row r="897">
          <cell r="W897"/>
          <cell r="X897"/>
          <cell r="Y897"/>
          <cell r="Z897"/>
          <cell r="AA897"/>
          <cell r="AB897"/>
          <cell r="AC897"/>
          <cell r="AD897"/>
          <cell r="AE897"/>
          <cell r="AF897"/>
          <cell r="AG897"/>
          <cell r="AH897"/>
          <cell r="AI897"/>
          <cell r="AJ897"/>
          <cell r="AK897"/>
          <cell r="AL897"/>
          <cell r="AM897"/>
          <cell r="AN897"/>
          <cell r="AO897"/>
          <cell r="AP897"/>
          <cell r="AQ897"/>
          <cell r="AR897"/>
        </row>
        <row r="898">
          <cell r="W898"/>
          <cell r="X898"/>
          <cell r="Y898"/>
          <cell r="Z898"/>
          <cell r="AA898"/>
          <cell r="AB898"/>
          <cell r="AC898"/>
          <cell r="AD898"/>
          <cell r="AE898"/>
          <cell r="AF898"/>
          <cell r="AG898"/>
          <cell r="AH898"/>
          <cell r="AI898"/>
          <cell r="AJ898"/>
          <cell r="AK898"/>
          <cell r="AL898"/>
          <cell r="AM898"/>
          <cell r="AN898"/>
          <cell r="AO898"/>
          <cell r="AP898"/>
          <cell r="AQ898"/>
          <cell r="AR898"/>
        </row>
        <row r="899">
          <cell r="W899"/>
          <cell r="X899"/>
          <cell r="Y899"/>
          <cell r="Z899"/>
          <cell r="AA899"/>
          <cell r="AB899"/>
          <cell r="AC899"/>
          <cell r="AD899"/>
          <cell r="AE899"/>
          <cell r="AF899"/>
          <cell r="AG899"/>
          <cell r="AH899"/>
          <cell r="AI899"/>
          <cell r="AJ899"/>
          <cell r="AK899"/>
          <cell r="AL899"/>
          <cell r="AM899"/>
          <cell r="AN899"/>
          <cell r="AO899"/>
          <cell r="AP899"/>
          <cell r="AQ899"/>
          <cell r="AR899"/>
        </row>
        <row r="900">
          <cell r="W900"/>
          <cell r="X900"/>
          <cell r="Y900"/>
          <cell r="Z900"/>
          <cell r="AA900"/>
          <cell r="AB900"/>
          <cell r="AC900"/>
          <cell r="AD900"/>
          <cell r="AE900"/>
          <cell r="AF900"/>
          <cell r="AG900"/>
          <cell r="AH900"/>
          <cell r="AI900"/>
          <cell r="AJ900"/>
          <cell r="AK900"/>
          <cell r="AL900"/>
          <cell r="AM900"/>
          <cell r="AN900"/>
          <cell r="AO900"/>
          <cell r="AP900"/>
          <cell r="AQ900"/>
          <cell r="AR900"/>
        </row>
        <row r="901">
          <cell r="W901"/>
          <cell r="X901"/>
          <cell r="Y901"/>
          <cell r="Z901"/>
          <cell r="AA901"/>
          <cell r="AB901"/>
          <cell r="AC901"/>
          <cell r="AD901"/>
          <cell r="AE901"/>
          <cell r="AF901"/>
          <cell r="AG901"/>
          <cell r="AH901"/>
          <cell r="AI901"/>
          <cell r="AJ901"/>
          <cell r="AK901"/>
          <cell r="AL901"/>
          <cell r="AM901"/>
          <cell r="AN901"/>
          <cell r="AO901"/>
          <cell r="AP901"/>
          <cell r="AQ901"/>
          <cell r="AR901"/>
        </row>
        <row r="902">
          <cell r="W902"/>
          <cell r="X902"/>
          <cell r="Y902"/>
          <cell r="Z902"/>
          <cell r="AA902"/>
          <cell r="AB902"/>
          <cell r="AC902"/>
          <cell r="AD902"/>
          <cell r="AE902"/>
          <cell r="AF902"/>
          <cell r="AG902"/>
          <cell r="AH902"/>
          <cell r="AI902"/>
          <cell r="AJ902"/>
          <cell r="AK902"/>
          <cell r="AL902"/>
          <cell r="AM902"/>
          <cell r="AN902"/>
          <cell r="AO902"/>
          <cell r="AP902"/>
          <cell r="AQ902"/>
          <cell r="AR902"/>
        </row>
        <row r="903">
          <cell r="W903"/>
          <cell r="X903"/>
          <cell r="Y903"/>
          <cell r="Z903"/>
          <cell r="AA903"/>
          <cell r="AB903"/>
          <cell r="AC903"/>
          <cell r="AD903"/>
          <cell r="AE903"/>
          <cell r="AF903"/>
          <cell r="AG903"/>
          <cell r="AH903"/>
          <cell r="AI903"/>
          <cell r="AJ903"/>
          <cell r="AK903"/>
          <cell r="AL903"/>
          <cell r="AM903"/>
          <cell r="AN903"/>
          <cell r="AO903"/>
          <cell r="AP903"/>
          <cell r="AQ903"/>
          <cell r="AR903"/>
        </row>
        <row r="904">
          <cell r="W904"/>
          <cell r="X904"/>
          <cell r="Y904"/>
          <cell r="Z904"/>
          <cell r="AA904"/>
          <cell r="AB904"/>
          <cell r="AC904"/>
          <cell r="AD904"/>
          <cell r="AE904"/>
          <cell r="AF904"/>
          <cell r="AG904"/>
          <cell r="AH904"/>
          <cell r="AI904"/>
          <cell r="AJ904"/>
          <cell r="AK904"/>
          <cell r="AL904"/>
          <cell r="AM904"/>
          <cell r="AN904"/>
          <cell r="AO904"/>
          <cell r="AP904"/>
          <cell r="AQ904"/>
          <cell r="AR904"/>
        </row>
        <row r="905">
          <cell r="W905"/>
          <cell r="X905"/>
          <cell r="Y905"/>
          <cell r="Z905"/>
          <cell r="AA905"/>
          <cell r="AB905"/>
          <cell r="AC905"/>
          <cell r="AD905"/>
          <cell r="AE905"/>
          <cell r="AF905"/>
          <cell r="AG905"/>
          <cell r="AH905"/>
          <cell r="AI905"/>
          <cell r="AJ905"/>
          <cell r="AK905"/>
          <cell r="AL905"/>
          <cell r="AM905"/>
          <cell r="AN905"/>
          <cell r="AO905"/>
          <cell r="AP905"/>
          <cell r="AQ905"/>
          <cell r="AR905"/>
        </row>
        <row r="906">
          <cell r="W906"/>
          <cell r="X906"/>
          <cell r="Y906"/>
          <cell r="Z906"/>
          <cell r="AA906"/>
          <cell r="AB906"/>
          <cell r="AC906"/>
          <cell r="AD906"/>
          <cell r="AE906"/>
          <cell r="AF906"/>
          <cell r="AG906"/>
          <cell r="AH906"/>
          <cell r="AI906"/>
          <cell r="AJ906"/>
          <cell r="AK906"/>
          <cell r="AL906"/>
          <cell r="AM906"/>
          <cell r="AN906"/>
          <cell r="AO906"/>
          <cell r="AP906"/>
          <cell r="AQ906"/>
          <cell r="AR906"/>
        </row>
        <row r="907">
          <cell r="W907"/>
          <cell r="X907"/>
          <cell r="Y907"/>
          <cell r="Z907"/>
          <cell r="AA907"/>
          <cell r="AB907"/>
          <cell r="AC907"/>
          <cell r="AD907"/>
          <cell r="AE907"/>
          <cell r="AF907"/>
          <cell r="AG907"/>
          <cell r="AH907"/>
          <cell r="AI907"/>
          <cell r="AJ907"/>
          <cell r="AK907"/>
          <cell r="AL907"/>
          <cell r="AM907"/>
          <cell r="AN907"/>
          <cell r="AO907"/>
          <cell r="AP907"/>
          <cell r="AQ907"/>
          <cell r="AR907"/>
        </row>
        <row r="908">
          <cell r="W908"/>
          <cell r="X908"/>
          <cell r="Y908"/>
          <cell r="Z908"/>
          <cell r="AA908"/>
          <cell r="AB908"/>
          <cell r="AC908"/>
          <cell r="AD908"/>
          <cell r="AE908"/>
          <cell r="AF908"/>
          <cell r="AG908"/>
          <cell r="AH908"/>
          <cell r="AI908"/>
          <cell r="AJ908"/>
          <cell r="AK908"/>
          <cell r="AL908"/>
          <cell r="AM908"/>
          <cell r="AN908"/>
          <cell r="AO908"/>
          <cell r="AP908"/>
          <cell r="AQ908"/>
          <cell r="AR908"/>
        </row>
        <row r="909">
          <cell r="W909"/>
          <cell r="X909"/>
          <cell r="Y909"/>
          <cell r="Z909"/>
          <cell r="AA909"/>
          <cell r="AB909"/>
          <cell r="AC909"/>
          <cell r="AD909"/>
          <cell r="AE909"/>
          <cell r="AF909"/>
          <cell r="AG909"/>
          <cell r="AH909"/>
          <cell r="AI909"/>
          <cell r="AJ909"/>
          <cell r="AK909"/>
          <cell r="AL909"/>
          <cell r="AM909"/>
          <cell r="AN909"/>
          <cell r="AO909"/>
          <cell r="AP909"/>
          <cell r="AQ909"/>
          <cell r="AR909"/>
        </row>
        <row r="910">
          <cell r="W910"/>
          <cell r="X910"/>
          <cell r="Y910"/>
          <cell r="Z910"/>
          <cell r="AA910"/>
          <cell r="AB910"/>
          <cell r="AC910"/>
          <cell r="AD910"/>
          <cell r="AE910"/>
          <cell r="AF910"/>
          <cell r="AG910"/>
          <cell r="AH910"/>
          <cell r="AI910"/>
          <cell r="AJ910"/>
          <cell r="AK910"/>
          <cell r="AL910"/>
          <cell r="AM910"/>
          <cell r="AN910"/>
          <cell r="AO910"/>
          <cell r="AP910"/>
          <cell r="AQ910"/>
          <cell r="AR910"/>
        </row>
        <row r="911">
          <cell r="W911"/>
          <cell r="X911"/>
          <cell r="Y911"/>
          <cell r="Z911"/>
          <cell r="AA911"/>
          <cell r="AB911"/>
          <cell r="AC911"/>
          <cell r="AD911"/>
          <cell r="AE911"/>
          <cell r="AF911"/>
          <cell r="AG911"/>
          <cell r="AH911"/>
          <cell r="AI911"/>
          <cell r="AJ911"/>
          <cell r="AK911"/>
          <cell r="AL911"/>
          <cell r="AM911"/>
          <cell r="AN911"/>
          <cell r="AO911"/>
          <cell r="AP911"/>
          <cell r="AQ911"/>
          <cell r="AR911"/>
        </row>
        <row r="912">
          <cell r="W912"/>
          <cell r="X912"/>
          <cell r="Y912"/>
          <cell r="Z912"/>
          <cell r="AA912"/>
          <cell r="AB912"/>
          <cell r="AC912"/>
          <cell r="AD912"/>
          <cell r="AE912"/>
          <cell r="AF912"/>
          <cell r="AG912"/>
          <cell r="AH912"/>
          <cell r="AI912"/>
          <cell r="AJ912"/>
          <cell r="AK912"/>
          <cell r="AL912"/>
          <cell r="AM912"/>
          <cell r="AN912"/>
          <cell r="AO912"/>
          <cell r="AP912"/>
          <cell r="AQ912"/>
          <cell r="AR912"/>
        </row>
        <row r="913">
          <cell r="W913"/>
          <cell r="X913"/>
          <cell r="Y913"/>
          <cell r="Z913"/>
          <cell r="AA913"/>
          <cell r="AB913"/>
          <cell r="AC913"/>
          <cell r="AD913"/>
          <cell r="AE913"/>
          <cell r="AF913"/>
          <cell r="AG913"/>
          <cell r="AH913"/>
          <cell r="AI913"/>
          <cell r="AJ913"/>
          <cell r="AK913"/>
          <cell r="AL913"/>
          <cell r="AM913"/>
          <cell r="AN913"/>
          <cell r="AO913"/>
          <cell r="AP913"/>
          <cell r="AQ913"/>
          <cell r="AR913"/>
        </row>
        <row r="914">
          <cell r="W914"/>
          <cell r="X914"/>
          <cell r="Y914"/>
          <cell r="Z914"/>
          <cell r="AA914"/>
          <cell r="AB914"/>
          <cell r="AC914"/>
          <cell r="AD914"/>
          <cell r="AE914"/>
          <cell r="AF914"/>
          <cell r="AG914"/>
          <cell r="AH914"/>
          <cell r="AI914"/>
          <cell r="AJ914"/>
          <cell r="AK914"/>
          <cell r="AL914"/>
          <cell r="AM914"/>
          <cell r="AN914"/>
          <cell r="AO914"/>
          <cell r="AP914"/>
          <cell r="AQ914"/>
          <cell r="AR914"/>
        </row>
        <row r="915">
          <cell r="W915"/>
          <cell r="X915"/>
          <cell r="Y915"/>
          <cell r="Z915"/>
          <cell r="AA915"/>
          <cell r="AB915"/>
          <cell r="AC915"/>
          <cell r="AD915"/>
          <cell r="AE915"/>
          <cell r="AF915"/>
          <cell r="AG915"/>
          <cell r="AH915"/>
          <cell r="AI915"/>
          <cell r="AJ915"/>
          <cell r="AK915"/>
          <cell r="AL915"/>
          <cell r="AM915"/>
          <cell r="AN915"/>
          <cell r="AO915"/>
          <cell r="AP915"/>
          <cell r="AQ915"/>
          <cell r="AR915"/>
        </row>
        <row r="916">
          <cell r="W916"/>
          <cell r="X916"/>
          <cell r="Y916"/>
          <cell r="Z916"/>
          <cell r="AA916"/>
          <cell r="AB916"/>
          <cell r="AC916"/>
          <cell r="AD916"/>
          <cell r="AE916"/>
          <cell r="AF916"/>
          <cell r="AG916"/>
          <cell r="AH916"/>
          <cell r="AI916"/>
          <cell r="AJ916"/>
          <cell r="AK916"/>
          <cell r="AL916"/>
          <cell r="AM916"/>
          <cell r="AN916"/>
          <cell r="AO916"/>
          <cell r="AP916"/>
          <cell r="AQ916"/>
          <cell r="AR916"/>
        </row>
        <row r="917">
          <cell r="W917"/>
          <cell r="X917"/>
          <cell r="Y917"/>
          <cell r="Z917"/>
          <cell r="AA917"/>
          <cell r="AB917"/>
          <cell r="AC917"/>
          <cell r="AD917"/>
          <cell r="AE917"/>
          <cell r="AF917"/>
          <cell r="AG917"/>
          <cell r="AH917"/>
          <cell r="AI917"/>
          <cell r="AJ917"/>
          <cell r="AK917"/>
          <cell r="AL917"/>
          <cell r="AM917"/>
          <cell r="AN917"/>
          <cell r="AO917"/>
          <cell r="AP917"/>
          <cell r="AQ917"/>
          <cell r="AR917"/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"/>
      <sheetName val="Reported to Corp Acctg"/>
      <sheetName val="Cap Surchg and JO Cutback rates"/>
      <sheetName val="Base Estimates"/>
      <sheetName val="Notes &amp; Dropdowns"/>
      <sheetName val="10 year plan detail"/>
    </sheetNames>
    <sheetDataSet>
      <sheetData sheetId="0"/>
      <sheetData sheetId="1">
        <row r="1">
          <cell r="U1" t="str">
            <v>Christopher Anderson/Jeff Tucker SAP Budget Data</v>
          </cell>
          <cell r="AR1" t="str">
            <v>Corp ARO Model (Ipson)</v>
          </cell>
        </row>
        <row r="3">
          <cell r="G3" t="str">
            <v>Description</v>
          </cell>
          <cell r="H3" t="str">
            <v>APR/WBS</v>
          </cell>
          <cell r="I3" t="str">
            <v>Unit ID</v>
          </cell>
          <cell r="J3" t="str">
            <v>SAP Acct</v>
          </cell>
          <cell r="K3" t="str">
            <v>Last Updated</v>
          </cell>
          <cell r="L3" t="str">
            <v>Year Retired</v>
          </cell>
          <cell r="M3" t="str">
            <v>Removal Beg. Year</v>
          </cell>
          <cell r="N3" t="str">
            <v>Removal End. Year</v>
          </cell>
          <cell r="O3" t="str">
            <v>Include for Corp?</v>
          </cell>
          <cell r="P3" t="str">
            <v>CCR/ ELG/ OSM/ Other</v>
          </cell>
          <cell r="Q3" t="str">
            <v>ExistingARO/Planned ARO/New Construction/New Due to CCR Reg/NA</v>
          </cell>
          <cell r="R3" t="str">
            <v>Year of Estimate</v>
          </cell>
          <cell r="S3" t="str">
            <v>Prior Quarter Estimates</v>
          </cell>
          <cell r="T3" t="str">
            <v>Change from Prior Qtr</v>
          </cell>
          <cell r="U3" t="str">
            <v>SAP Total</v>
          </cell>
          <cell r="V3" t="str">
            <v>SAP Prior Years</v>
          </cell>
          <cell r="W3" t="str">
            <v>SAP 2015</v>
          </cell>
          <cell r="X3" t="str">
            <v>SAP 2016</v>
          </cell>
          <cell r="Y3" t="str">
            <v>SAP 2017</v>
          </cell>
          <cell r="Z3" t="str">
            <v>SAP 2018</v>
          </cell>
          <cell r="AA3" t="str">
            <v>SAP 2019</v>
          </cell>
          <cell r="AB3" t="str">
            <v>SAP 2020</v>
          </cell>
          <cell r="AC3" t="str">
            <v>SAP 2021</v>
          </cell>
          <cell r="AD3" t="str">
            <v>SAP 2022</v>
          </cell>
          <cell r="AE3" t="str">
            <v>SAP 2023</v>
          </cell>
          <cell r="AF3" t="str">
            <v>SAP 2024</v>
          </cell>
          <cell r="AG3" t="str">
            <v>SAP 2025</v>
          </cell>
          <cell r="AH3" t="str">
            <v>SAP 2026</v>
          </cell>
          <cell r="AI3" t="str">
            <v>SAP 2027</v>
          </cell>
          <cell r="AJ3" t="str">
            <v>SAP 2028</v>
          </cell>
          <cell r="AK3" t="str">
            <v>SAP 2029</v>
          </cell>
          <cell r="AL3" t="str">
            <v>SAP 2030</v>
          </cell>
          <cell r="AM3" t="str">
            <v>SAP 2031</v>
          </cell>
          <cell r="AN3" t="str">
            <v>SAP 2032</v>
          </cell>
          <cell r="AO3" t="str">
            <v>SAP 2033</v>
          </cell>
          <cell r="AP3" t="str">
            <v>SAP 2034</v>
          </cell>
          <cell r="AQ3" t="str">
            <v>SAP 2035</v>
          </cell>
          <cell r="AR3" t="str">
            <v>Corp Total</v>
          </cell>
        </row>
        <row r="4">
          <cell r="G4" t="str">
            <v>Brine Surge Pond</v>
          </cell>
          <cell r="I4" t="str">
            <v>BLUP01</v>
          </cell>
          <cell r="O4" t="str">
            <v>N</v>
          </cell>
          <cell r="P4" t="str">
            <v>Other</v>
          </cell>
          <cell r="Q4" t="str">
            <v>NA</v>
          </cell>
          <cell r="S4">
            <v>0</v>
          </cell>
          <cell r="T4">
            <v>0</v>
          </cell>
          <cell r="U4">
            <v>0</v>
          </cell>
          <cell r="AR4">
            <v>0</v>
          </cell>
        </row>
        <row r="5">
          <cell r="G5" t="str">
            <v>Idle Pond</v>
          </cell>
          <cell r="I5" t="str">
            <v>BLUP02</v>
          </cell>
          <cell r="O5" t="str">
            <v>N</v>
          </cell>
          <cell r="P5" t="str">
            <v>Other</v>
          </cell>
          <cell r="Q5" t="str">
            <v>NA</v>
          </cell>
          <cell r="S5">
            <v>0</v>
          </cell>
          <cell r="T5">
            <v>0</v>
          </cell>
          <cell r="U5">
            <v>0</v>
          </cell>
          <cell r="AR5">
            <v>0</v>
          </cell>
        </row>
        <row r="6">
          <cell r="G6" t="str">
            <v>West Lake Pond</v>
          </cell>
          <cell r="I6" t="str">
            <v>BLUP03</v>
          </cell>
          <cell r="O6" t="str">
            <v>N</v>
          </cell>
          <cell r="P6" t="str">
            <v>Other</v>
          </cell>
          <cell r="Q6" t="str">
            <v>NA</v>
          </cell>
          <cell r="S6">
            <v>0</v>
          </cell>
          <cell r="T6">
            <v>0</v>
          </cell>
          <cell r="U6">
            <v>0</v>
          </cell>
          <cell r="AR6">
            <v>0</v>
          </cell>
        </row>
        <row r="7">
          <cell r="G7" t="str">
            <v>North Dispersal Pond</v>
          </cell>
          <cell r="I7" t="str">
            <v>BLUP04</v>
          </cell>
          <cell r="O7" t="str">
            <v>N</v>
          </cell>
          <cell r="P7" t="str">
            <v>Other</v>
          </cell>
          <cell r="Q7" t="str">
            <v>NA</v>
          </cell>
          <cell r="S7">
            <v>0</v>
          </cell>
          <cell r="T7">
            <v>0</v>
          </cell>
          <cell r="U7">
            <v>0</v>
          </cell>
          <cell r="AR7">
            <v>0</v>
          </cell>
        </row>
        <row r="8">
          <cell r="G8" t="str">
            <v>South Dispersal Pond</v>
          </cell>
          <cell r="I8" t="str">
            <v>BLUP05</v>
          </cell>
          <cell r="O8" t="str">
            <v>N</v>
          </cell>
          <cell r="P8" t="str">
            <v>Other</v>
          </cell>
          <cell r="Q8" t="str">
            <v>NA</v>
          </cell>
          <cell r="S8">
            <v>0</v>
          </cell>
          <cell r="T8">
            <v>0</v>
          </cell>
          <cell r="U8">
            <v>0</v>
          </cell>
          <cell r="AR8">
            <v>0</v>
          </cell>
        </row>
        <row r="9">
          <cell r="G9" t="str">
            <v>Negro Mag Pond</v>
          </cell>
          <cell r="I9" t="str">
            <v>BLUP06</v>
          </cell>
          <cell r="O9" t="str">
            <v>N</v>
          </cell>
          <cell r="P9" t="str">
            <v>Other</v>
          </cell>
          <cell r="Q9" t="str">
            <v>NA</v>
          </cell>
          <cell r="S9">
            <v>0</v>
          </cell>
          <cell r="T9">
            <v>0</v>
          </cell>
          <cell r="U9">
            <v>0</v>
          </cell>
          <cell r="AR9">
            <v>0</v>
          </cell>
        </row>
        <row r="10">
          <cell r="G10" t="str">
            <v>West Hills Pond</v>
          </cell>
          <cell r="I10" t="str">
            <v>BLUP07</v>
          </cell>
          <cell r="O10" t="str">
            <v>N</v>
          </cell>
          <cell r="P10" t="str">
            <v>Other</v>
          </cell>
          <cell r="Q10" t="str">
            <v>NA</v>
          </cell>
          <cell r="S10">
            <v>0</v>
          </cell>
          <cell r="T10">
            <v>0</v>
          </cell>
          <cell r="U10">
            <v>0</v>
          </cell>
          <cell r="AR10">
            <v>0</v>
          </cell>
        </row>
        <row r="11">
          <cell r="G11" t="str">
            <v>Cow Pond</v>
          </cell>
          <cell r="I11" t="str">
            <v>BLUP08</v>
          </cell>
          <cell r="O11" t="str">
            <v>N</v>
          </cell>
          <cell r="P11" t="str">
            <v>Other</v>
          </cell>
          <cell r="Q11" t="str">
            <v>NA</v>
          </cell>
          <cell r="S11">
            <v>0</v>
          </cell>
          <cell r="T11">
            <v>0</v>
          </cell>
          <cell r="U11">
            <v>0</v>
          </cell>
          <cell r="AR11">
            <v>0</v>
          </cell>
        </row>
        <row r="12">
          <cell r="G12" t="str">
            <v>12-35 Injection Well Pond</v>
          </cell>
          <cell r="I12" t="str">
            <v>BLUP09</v>
          </cell>
          <cell r="O12" t="str">
            <v>N</v>
          </cell>
          <cell r="P12" t="str">
            <v>Other</v>
          </cell>
          <cell r="Q12" t="str">
            <v>NA</v>
          </cell>
          <cell r="S12">
            <v>0</v>
          </cell>
          <cell r="T12">
            <v>0</v>
          </cell>
          <cell r="U12">
            <v>0</v>
          </cell>
          <cell r="AR12">
            <v>0</v>
          </cell>
        </row>
        <row r="13">
          <cell r="G13" t="str">
            <v>82-33 Disposal Pond</v>
          </cell>
          <cell r="I13" t="str">
            <v>BLUP10</v>
          </cell>
          <cell r="O13" t="str">
            <v>N</v>
          </cell>
          <cell r="P13" t="str">
            <v>Other</v>
          </cell>
          <cell r="Q13" t="str">
            <v>NA</v>
          </cell>
          <cell r="S13">
            <v>0</v>
          </cell>
          <cell r="T13">
            <v>0</v>
          </cell>
          <cell r="U13">
            <v>0</v>
          </cell>
          <cell r="AR13">
            <v>0</v>
          </cell>
        </row>
        <row r="14">
          <cell r="G14" t="str">
            <v>14-2 Disposal Pond</v>
          </cell>
          <cell r="I14" t="str">
            <v>BLUP11</v>
          </cell>
          <cell r="O14" t="str">
            <v>N</v>
          </cell>
          <cell r="P14" t="str">
            <v>Other</v>
          </cell>
          <cell r="Q14" t="str">
            <v>NA</v>
          </cell>
          <cell r="S14">
            <v>0</v>
          </cell>
          <cell r="T14">
            <v>0</v>
          </cell>
          <cell r="U14">
            <v>0</v>
          </cell>
          <cell r="AR14">
            <v>0</v>
          </cell>
        </row>
        <row r="15">
          <cell r="G15" t="str">
            <v>Plant Site</v>
          </cell>
          <cell r="I15" t="str">
            <v>BLUM01</v>
          </cell>
          <cell r="J15">
            <v>284919</v>
          </cell>
          <cell r="K15">
            <v>39994</v>
          </cell>
          <cell r="L15">
            <v>2037</v>
          </cell>
          <cell r="M15">
            <v>2037</v>
          </cell>
          <cell r="N15">
            <v>2038</v>
          </cell>
          <cell r="O15" t="str">
            <v>Y</v>
          </cell>
          <cell r="P15" t="str">
            <v>Other</v>
          </cell>
          <cell r="Q15" t="str">
            <v>Existing ARO</v>
          </cell>
          <cell r="R15">
            <v>2002</v>
          </cell>
          <cell r="S15">
            <v>3233725</v>
          </cell>
          <cell r="T15">
            <v>0</v>
          </cell>
          <cell r="U15">
            <v>0</v>
          </cell>
          <cell r="V15" t="str">
            <v>n/a</v>
          </cell>
          <cell r="W15" t="str">
            <v>n/a</v>
          </cell>
          <cell r="X15" t="str">
            <v>n/a</v>
          </cell>
          <cell r="Y15" t="str">
            <v>n/a</v>
          </cell>
          <cell r="Z15" t="str">
            <v>n/a</v>
          </cell>
          <cell r="AA15" t="str">
            <v>n/a</v>
          </cell>
          <cell r="AB15" t="str">
            <v>n/a</v>
          </cell>
          <cell r="AC15" t="str">
            <v>n/a</v>
          </cell>
          <cell r="AD15" t="str">
            <v>n/a</v>
          </cell>
          <cell r="AE15" t="str">
            <v>n/a</v>
          </cell>
          <cell r="AF15" t="str">
            <v>n/a</v>
          </cell>
          <cell r="AG15" t="str">
            <v>n/a</v>
          </cell>
          <cell r="AH15" t="str">
            <v>n/a</v>
          </cell>
          <cell r="AI15" t="str">
            <v>n/a</v>
          </cell>
          <cell r="AJ15" t="str">
            <v>n/a</v>
          </cell>
          <cell r="AK15" t="str">
            <v>n/a</v>
          </cell>
          <cell r="AL15" t="str">
            <v>n/a</v>
          </cell>
          <cell r="AM15" t="str">
            <v>n/a</v>
          </cell>
          <cell r="AN15" t="str">
            <v>n/a</v>
          </cell>
          <cell r="AO15" t="str">
            <v>n/a</v>
          </cell>
          <cell r="AP15" t="str">
            <v>n/a</v>
          </cell>
          <cell r="AQ15" t="str">
            <v>n/a</v>
          </cell>
          <cell r="AR15">
            <v>3233725</v>
          </cell>
        </row>
        <row r="16">
          <cell r="G16" t="str">
            <v>Steam Fields - IGC</v>
          </cell>
          <cell r="I16" t="str">
            <v>BLUM02</v>
          </cell>
          <cell r="J16">
            <v>284919</v>
          </cell>
          <cell r="K16">
            <v>41897</v>
          </cell>
          <cell r="L16">
            <v>2037</v>
          </cell>
          <cell r="M16">
            <v>2037</v>
          </cell>
          <cell r="N16">
            <v>2038</v>
          </cell>
          <cell r="O16" t="str">
            <v>Y</v>
          </cell>
          <cell r="P16" t="str">
            <v>Other</v>
          </cell>
          <cell r="Q16" t="str">
            <v>Existing ARO</v>
          </cell>
          <cell r="R16">
            <v>2013</v>
          </cell>
          <cell r="S16">
            <v>2138000</v>
          </cell>
          <cell r="T16">
            <v>0</v>
          </cell>
          <cell r="U16">
            <v>0</v>
          </cell>
          <cell r="V16" t="str">
            <v>n/a</v>
          </cell>
          <cell r="W16" t="str">
            <v>n/a</v>
          </cell>
          <cell r="X16" t="str">
            <v>n/a</v>
          </cell>
          <cell r="Y16" t="str">
            <v>n/a</v>
          </cell>
          <cell r="Z16" t="str">
            <v>n/a</v>
          </cell>
          <cell r="AA16" t="str">
            <v>n/a</v>
          </cell>
          <cell r="AB16" t="str">
            <v>n/a</v>
          </cell>
          <cell r="AC16" t="str">
            <v>n/a</v>
          </cell>
          <cell r="AD16" t="str">
            <v>n/a</v>
          </cell>
          <cell r="AE16" t="str">
            <v>n/a</v>
          </cell>
          <cell r="AF16" t="str">
            <v>n/a</v>
          </cell>
          <cell r="AG16" t="str">
            <v>n/a</v>
          </cell>
          <cell r="AH16" t="str">
            <v>n/a</v>
          </cell>
          <cell r="AI16" t="str">
            <v>n/a</v>
          </cell>
          <cell r="AJ16" t="str">
            <v>n/a</v>
          </cell>
          <cell r="AK16" t="str">
            <v>n/a</v>
          </cell>
          <cell r="AL16" t="str">
            <v>n/a</v>
          </cell>
          <cell r="AM16" t="str">
            <v>n/a</v>
          </cell>
          <cell r="AN16" t="str">
            <v>n/a</v>
          </cell>
          <cell r="AO16" t="str">
            <v>n/a</v>
          </cell>
          <cell r="AP16" t="str">
            <v>n/a</v>
          </cell>
          <cell r="AQ16" t="str">
            <v>n/a</v>
          </cell>
          <cell r="AR16">
            <v>2138000</v>
          </cell>
        </row>
        <row r="17">
          <cell r="G17" t="str">
            <v>Bottoming cycle - site restoration</v>
          </cell>
          <cell r="I17" t="str">
            <v>BLUM03</v>
          </cell>
          <cell r="J17">
            <v>284919</v>
          </cell>
          <cell r="K17">
            <v>39071</v>
          </cell>
          <cell r="L17">
            <v>2037</v>
          </cell>
          <cell r="M17">
            <v>2037</v>
          </cell>
          <cell r="N17">
            <v>2037</v>
          </cell>
          <cell r="O17" t="str">
            <v>Y</v>
          </cell>
          <cell r="P17" t="str">
            <v>Other</v>
          </cell>
          <cell r="Q17" t="str">
            <v>Existing ARO</v>
          </cell>
          <cell r="R17">
            <v>2006</v>
          </cell>
          <cell r="S17">
            <v>1207970</v>
          </cell>
          <cell r="T17">
            <v>0</v>
          </cell>
          <cell r="U17">
            <v>0</v>
          </cell>
          <cell r="V17" t="str">
            <v>n/a</v>
          </cell>
          <cell r="W17" t="str">
            <v>n/a</v>
          </cell>
          <cell r="X17" t="str">
            <v>n/a</v>
          </cell>
          <cell r="Y17" t="str">
            <v>n/a</v>
          </cell>
          <cell r="Z17" t="str">
            <v>n/a</v>
          </cell>
          <cell r="AA17" t="str">
            <v>n/a</v>
          </cell>
          <cell r="AB17" t="str">
            <v>n/a</v>
          </cell>
          <cell r="AC17" t="str">
            <v>n/a</v>
          </cell>
          <cell r="AD17" t="str">
            <v>n/a</v>
          </cell>
          <cell r="AE17" t="str">
            <v>n/a</v>
          </cell>
          <cell r="AF17" t="str">
            <v>n/a</v>
          </cell>
          <cell r="AG17" t="str">
            <v>n/a</v>
          </cell>
          <cell r="AH17" t="str">
            <v>n/a</v>
          </cell>
          <cell r="AI17" t="str">
            <v>n/a</v>
          </cell>
          <cell r="AJ17" t="str">
            <v>n/a</v>
          </cell>
          <cell r="AK17" t="str">
            <v>n/a</v>
          </cell>
          <cell r="AL17" t="str">
            <v>n/a</v>
          </cell>
          <cell r="AM17" t="str">
            <v>n/a</v>
          </cell>
          <cell r="AN17" t="str">
            <v>n/a</v>
          </cell>
          <cell r="AO17" t="str">
            <v>n/a</v>
          </cell>
          <cell r="AP17" t="str">
            <v>n/a</v>
          </cell>
          <cell r="AQ17" t="str">
            <v>n/a</v>
          </cell>
          <cell r="AR17">
            <v>1207970</v>
          </cell>
        </row>
        <row r="18">
          <cell r="G18" t="str">
            <v>Bottoming cycle - piping</v>
          </cell>
          <cell r="I18" t="str">
            <v>BLUM04</v>
          </cell>
          <cell r="J18">
            <v>284919</v>
          </cell>
          <cell r="K18">
            <v>39071</v>
          </cell>
          <cell r="L18">
            <v>2037</v>
          </cell>
          <cell r="M18">
            <v>2037</v>
          </cell>
          <cell r="N18">
            <v>2037</v>
          </cell>
          <cell r="O18" t="str">
            <v>Y</v>
          </cell>
          <cell r="P18" t="str">
            <v>Other</v>
          </cell>
          <cell r="Q18" t="str">
            <v>Existing ARO</v>
          </cell>
          <cell r="R18">
            <v>2006</v>
          </cell>
          <cell r="S18">
            <v>502430</v>
          </cell>
          <cell r="T18">
            <v>0</v>
          </cell>
          <cell r="U18">
            <v>0</v>
          </cell>
          <cell r="V18" t="str">
            <v>n/a</v>
          </cell>
          <cell r="W18" t="str">
            <v>n/a</v>
          </cell>
          <cell r="X18" t="str">
            <v>n/a</v>
          </cell>
          <cell r="Y18" t="str">
            <v>n/a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G18" t="str">
            <v>n/a</v>
          </cell>
          <cell r="AH18" t="str">
            <v>n/a</v>
          </cell>
          <cell r="AI18" t="str">
            <v>n/a</v>
          </cell>
          <cell r="AJ18" t="str">
            <v>n/a</v>
          </cell>
          <cell r="AK18" t="str">
            <v>n/a</v>
          </cell>
          <cell r="AL18" t="str">
            <v>n/a</v>
          </cell>
          <cell r="AM18" t="str">
            <v>n/a</v>
          </cell>
          <cell r="AN18" t="str">
            <v>n/a</v>
          </cell>
          <cell r="AO18" t="str">
            <v>n/a</v>
          </cell>
          <cell r="AP18" t="str">
            <v>n/a</v>
          </cell>
          <cell r="AQ18" t="str">
            <v>n/a</v>
          </cell>
          <cell r="AR18">
            <v>502430</v>
          </cell>
        </row>
        <row r="19">
          <cell r="G19" t="str">
            <v>Landfill Closure - Development Study</v>
          </cell>
          <cell r="H19" t="str">
            <v>SCAR/2011/L/001</v>
          </cell>
          <cell r="I19" t="str">
            <v>CARL01</v>
          </cell>
          <cell r="O19" t="str">
            <v>N</v>
          </cell>
          <cell r="P19" t="str">
            <v>CCR</v>
          </cell>
          <cell r="Q19" t="str">
            <v>New Due to CCR Reg</v>
          </cell>
          <cell r="S19">
            <v>0</v>
          </cell>
          <cell r="T19">
            <v>0</v>
          </cell>
          <cell r="U19">
            <v>0</v>
          </cell>
          <cell r="V19" t="str">
            <v>n/a</v>
          </cell>
          <cell r="W19" t="str">
            <v>n/a</v>
          </cell>
          <cell r="X19" t="str">
            <v>n/a</v>
          </cell>
          <cell r="Y19" t="str">
            <v>n/a</v>
          </cell>
          <cell r="Z19" t="str">
            <v>n/a</v>
          </cell>
          <cell r="AA19" t="str">
            <v>n/a</v>
          </cell>
          <cell r="AB19" t="str">
            <v>n/a</v>
          </cell>
          <cell r="AC19" t="str">
            <v>n/a</v>
          </cell>
          <cell r="AD19" t="str">
            <v>n/a</v>
          </cell>
          <cell r="AE19" t="str">
            <v>n/a</v>
          </cell>
          <cell r="AF19" t="str">
            <v>n/a</v>
          </cell>
          <cell r="AG19" t="str">
            <v>n/a</v>
          </cell>
          <cell r="AH19" t="str">
            <v>n/a</v>
          </cell>
          <cell r="AI19" t="str">
            <v>n/a</v>
          </cell>
          <cell r="AJ19" t="str">
            <v>n/a</v>
          </cell>
          <cell r="AK19" t="str">
            <v>n/a</v>
          </cell>
          <cell r="AL19" t="str">
            <v>n/a</v>
          </cell>
          <cell r="AM19" t="str">
            <v>n/a</v>
          </cell>
          <cell r="AN19" t="str">
            <v>n/a</v>
          </cell>
          <cell r="AO19" t="str">
            <v>n/a</v>
          </cell>
          <cell r="AP19" t="str">
            <v>n/a</v>
          </cell>
          <cell r="AQ19" t="str">
            <v>n/a</v>
          </cell>
          <cell r="AR19">
            <v>0</v>
          </cell>
        </row>
        <row r="20">
          <cell r="G20" t="str">
            <v>Landfill Closure - Ash Landfill</v>
          </cell>
          <cell r="H20" t="str">
            <v>10013702</v>
          </cell>
          <cell r="I20" t="str">
            <v>CARL01</v>
          </cell>
          <cell r="O20" t="str">
            <v>N</v>
          </cell>
          <cell r="P20" t="str">
            <v>CCR</v>
          </cell>
          <cell r="Q20" t="str">
            <v>New Due to CCR Reg</v>
          </cell>
          <cell r="S20">
            <v>0</v>
          </cell>
          <cell r="T20">
            <v>0</v>
          </cell>
          <cell r="U20">
            <v>0</v>
          </cell>
          <cell r="V20" t="str">
            <v>n/a</v>
          </cell>
          <cell r="W20" t="str">
            <v>n/a</v>
          </cell>
          <cell r="X20" t="str">
            <v>n/a</v>
          </cell>
          <cell r="Y20" t="str">
            <v>n/a</v>
          </cell>
          <cell r="Z20" t="str">
            <v>n/a</v>
          </cell>
          <cell r="AA20" t="str">
            <v>n/a</v>
          </cell>
          <cell r="AB20" t="str">
            <v>n/a</v>
          </cell>
          <cell r="AC20" t="str">
            <v>n/a</v>
          </cell>
          <cell r="AD20" t="str">
            <v>n/a</v>
          </cell>
          <cell r="AE20" t="str">
            <v>n/a</v>
          </cell>
          <cell r="AF20" t="str">
            <v>n/a</v>
          </cell>
          <cell r="AG20" t="str">
            <v>n/a</v>
          </cell>
          <cell r="AH20" t="str">
            <v>n/a</v>
          </cell>
          <cell r="AI20" t="str">
            <v>n/a</v>
          </cell>
          <cell r="AJ20" t="str">
            <v>n/a</v>
          </cell>
          <cell r="AK20" t="str">
            <v>n/a</v>
          </cell>
          <cell r="AL20" t="str">
            <v>n/a</v>
          </cell>
          <cell r="AM20" t="str">
            <v>n/a</v>
          </cell>
          <cell r="AN20" t="str">
            <v>n/a</v>
          </cell>
          <cell r="AO20" t="str">
            <v>n/a</v>
          </cell>
          <cell r="AP20" t="str">
            <v>n/a</v>
          </cell>
          <cell r="AQ20" t="str">
            <v>n/a</v>
          </cell>
          <cell r="AR20">
            <v>0</v>
          </cell>
        </row>
        <row r="21">
          <cell r="G21" t="str">
            <v>Raw Water Settling</v>
          </cell>
          <cell r="I21" t="str">
            <v>CARP01</v>
          </cell>
          <cell r="O21" t="str">
            <v>N</v>
          </cell>
          <cell r="P21" t="str">
            <v>Other</v>
          </cell>
          <cell r="Q21" t="str">
            <v>NA</v>
          </cell>
          <cell r="S21">
            <v>0</v>
          </cell>
          <cell r="T21">
            <v>0</v>
          </cell>
          <cell r="U21">
            <v>0</v>
          </cell>
          <cell r="AR21">
            <v>0</v>
          </cell>
        </row>
        <row r="22">
          <cell r="G22" t="str">
            <v>Waste Water Settling Pond</v>
          </cell>
          <cell r="I22" t="str">
            <v>CARP02</v>
          </cell>
          <cell r="O22" t="str">
            <v>N</v>
          </cell>
          <cell r="P22" t="str">
            <v>Other</v>
          </cell>
          <cell r="Q22" t="str">
            <v>TBD</v>
          </cell>
          <cell r="S22">
            <v>0</v>
          </cell>
          <cell r="T22">
            <v>0</v>
          </cell>
          <cell r="U22">
            <v>0</v>
          </cell>
          <cell r="AR22">
            <v>0</v>
          </cell>
        </row>
        <row r="23">
          <cell r="G23" t="str">
            <v>Asbestos - Carbon</v>
          </cell>
          <cell r="I23" t="str">
            <v>CARA01</v>
          </cell>
          <cell r="J23">
            <v>284946</v>
          </cell>
          <cell r="O23" t="str">
            <v>Complete</v>
          </cell>
          <cell r="P23" t="str">
            <v>Other</v>
          </cell>
          <cell r="Q23" t="str">
            <v>Existing ARO</v>
          </cell>
          <cell r="R23">
            <v>2015</v>
          </cell>
          <cell r="S23">
            <v>0</v>
          </cell>
          <cell r="T23">
            <v>0</v>
          </cell>
          <cell r="U23">
            <v>0</v>
          </cell>
          <cell r="V23" t="str">
            <v>n/a</v>
          </cell>
          <cell r="W23" t="str">
            <v>n/a</v>
          </cell>
          <cell r="X23" t="str">
            <v>n/a</v>
          </cell>
          <cell r="Y23" t="str">
            <v>n/a</v>
          </cell>
          <cell r="Z23" t="str">
            <v>n/a</v>
          </cell>
          <cell r="AA23" t="str">
            <v>n/a</v>
          </cell>
          <cell r="AB23" t="str">
            <v>n/a</v>
          </cell>
          <cell r="AC23" t="str">
            <v>n/a</v>
          </cell>
          <cell r="AD23" t="str">
            <v>n/a</v>
          </cell>
          <cell r="AE23" t="str">
            <v>n/a</v>
          </cell>
          <cell r="AF23" t="str">
            <v>n/a</v>
          </cell>
          <cell r="AG23" t="str">
            <v>n/a</v>
          </cell>
          <cell r="AH23" t="str">
            <v>n/a</v>
          </cell>
          <cell r="AI23" t="str">
            <v>n/a</v>
          </cell>
          <cell r="AJ23" t="str">
            <v>n/a</v>
          </cell>
          <cell r="AK23" t="str">
            <v>n/a</v>
          </cell>
          <cell r="AL23" t="str">
            <v>n/a</v>
          </cell>
          <cell r="AM23" t="str">
            <v>n/a</v>
          </cell>
          <cell r="AN23" t="str">
            <v>n/a</v>
          </cell>
          <cell r="AO23" t="str">
            <v>n/a</v>
          </cell>
          <cell r="AP23" t="str">
            <v>n/a</v>
          </cell>
          <cell r="AQ23" t="str">
            <v>n/a</v>
          </cell>
          <cell r="AR23">
            <v>0</v>
          </cell>
        </row>
        <row r="24">
          <cell r="G24" t="str">
            <v>Site Restoration</v>
          </cell>
          <cell r="I24" t="str">
            <v>CLSM01</v>
          </cell>
          <cell r="J24">
            <v>284953</v>
          </cell>
          <cell r="K24">
            <v>39721</v>
          </cell>
          <cell r="L24">
            <v>2043</v>
          </cell>
          <cell r="M24">
            <v>2044</v>
          </cell>
          <cell r="N24">
            <v>2044</v>
          </cell>
          <cell r="O24" t="str">
            <v>Y</v>
          </cell>
          <cell r="P24" t="str">
            <v>Other</v>
          </cell>
          <cell r="Q24" t="str">
            <v>Existing ARO</v>
          </cell>
          <cell r="R24">
            <v>2001</v>
          </cell>
          <cell r="S24">
            <v>5175000</v>
          </cell>
          <cell r="T24">
            <v>0</v>
          </cell>
          <cell r="U24">
            <v>0</v>
          </cell>
          <cell r="V24" t="str">
            <v>n/a</v>
          </cell>
          <cell r="W24" t="str">
            <v>n/a</v>
          </cell>
          <cell r="X24" t="str">
            <v>n/a</v>
          </cell>
          <cell r="Y24" t="str">
            <v>n/a</v>
          </cell>
          <cell r="Z24" t="str">
            <v>n/a</v>
          </cell>
          <cell r="AA24" t="str">
            <v>n/a</v>
          </cell>
          <cell r="AB24" t="str">
            <v>n/a</v>
          </cell>
          <cell r="AC24" t="str">
            <v>n/a</v>
          </cell>
          <cell r="AD24" t="str">
            <v>n/a</v>
          </cell>
          <cell r="AE24" t="str">
            <v>n/a</v>
          </cell>
          <cell r="AF24" t="str">
            <v>n/a</v>
          </cell>
          <cell r="AG24" t="str">
            <v>n/a</v>
          </cell>
          <cell r="AH24" t="str">
            <v>n/a</v>
          </cell>
          <cell r="AI24" t="str">
            <v>n/a</v>
          </cell>
          <cell r="AJ24" t="str">
            <v>n/a</v>
          </cell>
          <cell r="AK24" t="str">
            <v>n/a</v>
          </cell>
          <cell r="AL24" t="str">
            <v>n/a</v>
          </cell>
          <cell r="AM24" t="str">
            <v>n/a</v>
          </cell>
          <cell r="AN24" t="str">
            <v>n/a</v>
          </cell>
          <cell r="AO24" t="str">
            <v>n/a</v>
          </cell>
          <cell r="AP24" t="str">
            <v>n/a</v>
          </cell>
          <cell r="AQ24" t="str">
            <v>n/a</v>
          </cell>
          <cell r="AR24">
            <v>5175000</v>
          </cell>
        </row>
        <row r="25">
          <cell r="G25" t="str">
            <v>Landfill Construction - Lined Dry Ash Landfill</v>
          </cell>
          <cell r="H25" t="str">
            <v>10014313</v>
          </cell>
          <cell r="I25" t="str">
            <v>CHOL01</v>
          </cell>
          <cell r="O25" t="str">
            <v>N</v>
          </cell>
          <cell r="P25" t="str">
            <v>CCR</v>
          </cell>
          <cell r="Q25" t="str">
            <v>New Construction</v>
          </cell>
          <cell r="S25">
            <v>0</v>
          </cell>
          <cell r="T25">
            <v>0</v>
          </cell>
          <cell r="U25">
            <v>0</v>
          </cell>
          <cell r="V25" t="str">
            <v>n/a</v>
          </cell>
          <cell r="W25" t="str">
            <v>n/a</v>
          </cell>
          <cell r="X25" t="str">
            <v>n/a</v>
          </cell>
          <cell r="Y25" t="str">
            <v>n/a</v>
          </cell>
          <cell r="Z25" t="str">
            <v>n/a</v>
          </cell>
          <cell r="AA25" t="str">
            <v>n/a</v>
          </cell>
          <cell r="AB25" t="str">
            <v>n/a</v>
          </cell>
          <cell r="AC25" t="str">
            <v>n/a</v>
          </cell>
          <cell r="AD25" t="str">
            <v>n/a</v>
          </cell>
          <cell r="AE25" t="str">
            <v>n/a</v>
          </cell>
          <cell r="AF25" t="str">
            <v>n/a</v>
          </cell>
          <cell r="AG25" t="str">
            <v>n/a</v>
          </cell>
          <cell r="AH25" t="str">
            <v>n/a</v>
          </cell>
          <cell r="AI25" t="str">
            <v>n/a</v>
          </cell>
          <cell r="AJ25" t="str">
            <v>n/a</v>
          </cell>
          <cell r="AK25" t="str">
            <v>n/a</v>
          </cell>
          <cell r="AL25" t="str">
            <v>n/a</v>
          </cell>
          <cell r="AM25" t="str">
            <v>n/a</v>
          </cell>
          <cell r="AN25" t="str">
            <v>n/a</v>
          </cell>
          <cell r="AO25" t="str">
            <v>n/a</v>
          </cell>
          <cell r="AP25" t="str">
            <v>n/a</v>
          </cell>
          <cell r="AQ25" t="str">
            <v>n/a</v>
          </cell>
          <cell r="AR25">
            <v>0</v>
          </cell>
        </row>
        <row r="26">
          <cell r="G26" t="str">
            <v>Landfill Closure - Development and Construction</v>
          </cell>
          <cell r="H26" t="str">
            <v>10014314</v>
          </cell>
          <cell r="I26" t="str">
            <v>CHOL02</v>
          </cell>
          <cell r="O26" t="str">
            <v>N</v>
          </cell>
          <cell r="P26" t="str">
            <v>CCR</v>
          </cell>
          <cell r="Q26" t="str">
            <v>New Construction</v>
          </cell>
          <cell r="S26">
            <v>0</v>
          </cell>
          <cell r="T26">
            <v>0</v>
          </cell>
          <cell r="U26">
            <v>0</v>
          </cell>
          <cell r="V26" t="str">
            <v>n/a</v>
          </cell>
          <cell r="W26" t="str">
            <v>n/a</v>
          </cell>
          <cell r="X26" t="str">
            <v>n/a</v>
          </cell>
          <cell r="Y26" t="str">
            <v>n/a</v>
          </cell>
          <cell r="Z26" t="str">
            <v>n/a</v>
          </cell>
          <cell r="AA26" t="str">
            <v>n/a</v>
          </cell>
          <cell r="AB26" t="str">
            <v>n/a</v>
          </cell>
          <cell r="AC26" t="str">
            <v>n/a</v>
          </cell>
          <cell r="AD26" t="str">
            <v>n/a</v>
          </cell>
          <cell r="AE26" t="str">
            <v>n/a</v>
          </cell>
          <cell r="AF26" t="str">
            <v>n/a</v>
          </cell>
          <cell r="AG26" t="str">
            <v>n/a</v>
          </cell>
          <cell r="AH26" t="str">
            <v>n/a</v>
          </cell>
          <cell r="AI26" t="str">
            <v>n/a</v>
          </cell>
          <cell r="AJ26" t="str">
            <v>n/a</v>
          </cell>
          <cell r="AK26" t="str">
            <v>n/a</v>
          </cell>
          <cell r="AL26" t="str">
            <v>n/a</v>
          </cell>
          <cell r="AM26" t="str">
            <v>n/a</v>
          </cell>
          <cell r="AN26" t="str">
            <v>n/a</v>
          </cell>
          <cell r="AO26" t="str">
            <v>n/a</v>
          </cell>
          <cell r="AP26" t="str">
            <v>n/a</v>
          </cell>
          <cell r="AQ26" t="str">
            <v>n/a</v>
          </cell>
          <cell r="AR26">
            <v>0</v>
          </cell>
        </row>
        <row r="27">
          <cell r="G27" t="str">
            <v>Landfill Construction - Bottom Ash Pond to Monofill CY20-APS7550A</v>
          </cell>
          <cell r="H27" t="str">
            <v>10016967</v>
          </cell>
          <cell r="I27" t="str">
            <v>CHOL02</v>
          </cell>
          <cell r="O27" t="str">
            <v>N</v>
          </cell>
          <cell r="P27" t="str">
            <v>CCR</v>
          </cell>
          <cell r="Q27" t="str">
            <v>New Construction</v>
          </cell>
          <cell r="S27">
            <v>0</v>
          </cell>
          <cell r="T27">
            <v>0</v>
          </cell>
          <cell r="U27">
            <v>0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G27" t="str">
            <v>n/a</v>
          </cell>
          <cell r="AH27" t="str">
            <v>n/a</v>
          </cell>
          <cell r="AI27" t="str">
            <v>n/a</v>
          </cell>
          <cell r="AJ27" t="str">
            <v>n/a</v>
          </cell>
          <cell r="AK27" t="str">
            <v>n/a</v>
          </cell>
          <cell r="AL27" t="str">
            <v>n/a</v>
          </cell>
          <cell r="AM27" t="str">
            <v>n/a</v>
          </cell>
          <cell r="AN27" t="str">
            <v>n/a</v>
          </cell>
          <cell r="AO27" t="str">
            <v>n/a</v>
          </cell>
          <cell r="AP27" t="str">
            <v>n/a</v>
          </cell>
          <cell r="AQ27" t="str">
            <v>n/a</v>
          </cell>
          <cell r="AR27">
            <v>0</v>
          </cell>
        </row>
        <row r="28">
          <cell r="G28" t="str">
            <v>Landfill Construction - Bottom Ash Pond to Monofill  CY23-APS7550B</v>
          </cell>
          <cell r="H28" t="str">
            <v>10016968</v>
          </cell>
          <cell r="I28" t="str">
            <v>CHOL02</v>
          </cell>
          <cell r="O28" t="str">
            <v>N</v>
          </cell>
          <cell r="P28" t="str">
            <v>CCR</v>
          </cell>
          <cell r="Q28" t="str">
            <v>New Construction</v>
          </cell>
          <cell r="S28">
            <v>0</v>
          </cell>
          <cell r="T28">
            <v>0</v>
          </cell>
          <cell r="U28">
            <v>0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G28" t="str">
            <v>n/a</v>
          </cell>
          <cell r="AH28" t="str">
            <v>n/a</v>
          </cell>
          <cell r="AI28" t="str">
            <v>n/a</v>
          </cell>
          <cell r="AJ28" t="str">
            <v>n/a</v>
          </cell>
          <cell r="AK28" t="str">
            <v>n/a</v>
          </cell>
          <cell r="AL28" t="str">
            <v>n/a</v>
          </cell>
          <cell r="AM28" t="str">
            <v>n/a</v>
          </cell>
          <cell r="AN28" t="str">
            <v>n/a</v>
          </cell>
          <cell r="AO28" t="str">
            <v>n/a</v>
          </cell>
          <cell r="AP28" t="str">
            <v>n/a</v>
          </cell>
          <cell r="AQ28" t="str">
            <v>n/a</v>
          </cell>
          <cell r="AR28">
            <v>0</v>
          </cell>
        </row>
        <row r="29">
          <cell r="G29" t="str">
            <v>Landfill Construction - Bottom Ash Pond to Monofill</v>
          </cell>
          <cell r="H29" t="str">
            <v>10022061</v>
          </cell>
          <cell r="I29" t="str">
            <v>CHOL02</v>
          </cell>
          <cell r="O29" t="str">
            <v>N</v>
          </cell>
          <cell r="P29" t="str">
            <v>CCR</v>
          </cell>
          <cell r="Q29" t="str">
            <v>New Construction</v>
          </cell>
          <cell r="S29">
            <v>0</v>
          </cell>
          <cell r="T29">
            <v>0</v>
          </cell>
          <cell r="U29">
            <v>0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G29" t="str">
            <v>n/a</v>
          </cell>
          <cell r="AH29" t="str">
            <v>n/a</v>
          </cell>
          <cell r="AI29" t="str">
            <v>n/a</v>
          </cell>
          <cell r="AJ29" t="str">
            <v>n/a</v>
          </cell>
          <cell r="AK29" t="str">
            <v>n/a</v>
          </cell>
          <cell r="AL29" t="str">
            <v>n/a</v>
          </cell>
          <cell r="AM29" t="str">
            <v>n/a</v>
          </cell>
          <cell r="AN29" t="str">
            <v>n/a</v>
          </cell>
          <cell r="AO29" t="str">
            <v>n/a</v>
          </cell>
          <cell r="AP29" t="str">
            <v>n/a</v>
          </cell>
          <cell r="AQ29" t="str">
            <v>n/a</v>
          </cell>
          <cell r="AR29">
            <v>0</v>
          </cell>
        </row>
        <row r="30">
          <cell r="G30" t="str">
            <v>Landfill Construction - Bottom Ash Pond to Monofill</v>
          </cell>
          <cell r="H30" t="str">
            <v>10022062</v>
          </cell>
          <cell r="I30" t="str">
            <v>CHOL02</v>
          </cell>
          <cell r="O30" t="str">
            <v>N</v>
          </cell>
          <cell r="P30" t="str">
            <v>CCR</v>
          </cell>
          <cell r="Q30" t="str">
            <v>New Construction</v>
          </cell>
          <cell r="S30">
            <v>0</v>
          </cell>
          <cell r="T30">
            <v>0</v>
          </cell>
          <cell r="U30">
            <v>0</v>
          </cell>
          <cell r="V30" t="str">
            <v>n/a</v>
          </cell>
          <cell r="W30" t="str">
            <v>n/a</v>
          </cell>
          <cell r="X30" t="str">
            <v>n/a</v>
          </cell>
          <cell r="Y30" t="str">
            <v>n/a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G30" t="str">
            <v>n/a</v>
          </cell>
          <cell r="AH30" t="str">
            <v>n/a</v>
          </cell>
          <cell r="AI30" t="str">
            <v>n/a</v>
          </cell>
          <cell r="AJ30" t="str">
            <v>n/a</v>
          </cell>
          <cell r="AK30" t="str">
            <v>n/a</v>
          </cell>
          <cell r="AL30" t="str">
            <v>n/a</v>
          </cell>
          <cell r="AM30" t="str">
            <v>n/a</v>
          </cell>
          <cell r="AN30" t="str">
            <v>n/a</v>
          </cell>
          <cell r="AO30" t="str">
            <v>n/a</v>
          </cell>
          <cell r="AP30" t="str">
            <v>n/a</v>
          </cell>
          <cell r="AQ30" t="str">
            <v>n/a</v>
          </cell>
          <cell r="AR30">
            <v>0</v>
          </cell>
        </row>
        <row r="31">
          <cell r="G31" t="str">
            <v>Landfill Construction - Bottom Ash Pond to Monofill</v>
          </cell>
          <cell r="H31" t="str">
            <v>10022063</v>
          </cell>
          <cell r="I31" t="str">
            <v>CHOL02</v>
          </cell>
          <cell r="O31" t="str">
            <v>N</v>
          </cell>
          <cell r="P31" t="str">
            <v>CCR</v>
          </cell>
          <cell r="Q31" t="str">
            <v>New Construction</v>
          </cell>
          <cell r="S31">
            <v>0</v>
          </cell>
          <cell r="T31">
            <v>0</v>
          </cell>
          <cell r="U31">
            <v>0</v>
          </cell>
          <cell r="V31" t="str">
            <v>n/a</v>
          </cell>
          <cell r="W31" t="str">
            <v>n/a</v>
          </cell>
          <cell r="X31" t="str">
            <v>n/a</v>
          </cell>
          <cell r="Y31" t="str">
            <v>n/a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G31" t="str">
            <v>n/a</v>
          </cell>
          <cell r="AH31" t="str">
            <v>n/a</v>
          </cell>
          <cell r="AI31" t="str">
            <v>n/a</v>
          </cell>
          <cell r="AJ31" t="str">
            <v>n/a</v>
          </cell>
          <cell r="AK31" t="str">
            <v>n/a</v>
          </cell>
          <cell r="AL31" t="str">
            <v>n/a</v>
          </cell>
          <cell r="AM31" t="str">
            <v>n/a</v>
          </cell>
          <cell r="AN31" t="str">
            <v>n/a</v>
          </cell>
          <cell r="AO31" t="str">
            <v>n/a</v>
          </cell>
          <cell r="AP31" t="str">
            <v>n/a</v>
          </cell>
          <cell r="AQ31" t="str">
            <v>n/a</v>
          </cell>
          <cell r="AR31">
            <v>0</v>
          </cell>
        </row>
        <row r="32">
          <cell r="G32" t="str">
            <v xml:space="preserve">Bottom Ash Pond Closure </v>
          </cell>
          <cell r="H32" t="str">
            <v>10023042 (10013760)</v>
          </cell>
          <cell r="I32" t="str">
            <v>CHOP01</v>
          </cell>
          <cell r="J32">
            <v>284962</v>
          </cell>
          <cell r="K32">
            <v>44560</v>
          </cell>
          <cell r="M32">
            <v>2023</v>
          </cell>
          <cell r="N32">
            <v>2028</v>
          </cell>
          <cell r="O32" t="str">
            <v>Y</v>
          </cell>
          <cell r="P32" t="str">
            <v>CCR</v>
          </cell>
          <cell r="Q32" t="str">
            <v>New Due to CCR Reg</v>
          </cell>
          <cell r="R32">
            <v>2021</v>
          </cell>
          <cell r="S32">
            <v>6256370.3046000004</v>
          </cell>
          <cell r="T32">
            <v>-614327.90460000001</v>
          </cell>
          <cell r="U32">
            <v>0</v>
          </cell>
          <cell r="V32" t="str">
            <v>n/a</v>
          </cell>
          <cell r="W32" t="str">
            <v>n/a</v>
          </cell>
          <cell r="X32" t="str">
            <v>n/a</v>
          </cell>
          <cell r="Y32" t="str">
            <v>n/a</v>
          </cell>
          <cell r="Z32" t="str">
            <v>n/a</v>
          </cell>
          <cell r="AA32" t="str">
            <v>n/a</v>
          </cell>
          <cell r="AB32" t="str">
            <v>n/a</v>
          </cell>
          <cell r="AC32" t="str">
            <v>n/a</v>
          </cell>
          <cell r="AD32" t="str">
            <v>n/a</v>
          </cell>
          <cell r="AE32" t="str">
            <v>n/a</v>
          </cell>
          <cell r="AF32" t="str">
            <v>n/a</v>
          </cell>
          <cell r="AG32" t="str">
            <v>n/a</v>
          </cell>
          <cell r="AH32" t="str">
            <v>n/a</v>
          </cell>
          <cell r="AI32" t="str">
            <v>n/a</v>
          </cell>
          <cell r="AJ32" t="str">
            <v>n/a</v>
          </cell>
          <cell r="AK32" t="str">
            <v>n/a</v>
          </cell>
          <cell r="AL32" t="str">
            <v>n/a</v>
          </cell>
          <cell r="AM32" t="str">
            <v>n/a</v>
          </cell>
          <cell r="AN32" t="str">
            <v>n/a</v>
          </cell>
          <cell r="AO32" t="str">
            <v>n/a</v>
          </cell>
          <cell r="AP32" t="str">
            <v>n/a</v>
          </cell>
          <cell r="AQ32" t="str">
            <v>n/a</v>
          </cell>
          <cell r="AR32">
            <v>5642042.4000000004</v>
          </cell>
        </row>
        <row r="33">
          <cell r="G33" t="str">
            <v>Cholla Post Closure Care (All)</v>
          </cell>
          <cell r="H33" t="str">
            <v>10023041</v>
          </cell>
          <cell r="I33" t="str">
            <v>CHOP01</v>
          </cell>
          <cell r="J33">
            <v>284962</v>
          </cell>
          <cell r="K33">
            <v>43584</v>
          </cell>
          <cell r="L33" t="str">
            <v>n/a</v>
          </cell>
          <cell r="M33">
            <v>2026</v>
          </cell>
          <cell r="N33">
            <v>2058</v>
          </cell>
          <cell r="O33" t="str">
            <v>Y</v>
          </cell>
          <cell r="P33" t="str">
            <v>CCR</v>
          </cell>
          <cell r="Q33" t="str">
            <v>New Due to CCR Reg</v>
          </cell>
          <cell r="R33">
            <v>2018</v>
          </cell>
          <cell r="S33">
            <v>1933228.4400000004</v>
          </cell>
          <cell r="T33">
            <v>-351208.44000000041</v>
          </cell>
          <cell r="U33">
            <v>0</v>
          </cell>
          <cell r="V33" t="str">
            <v>n/a</v>
          </cell>
          <cell r="W33" t="str">
            <v>n/a</v>
          </cell>
          <cell r="X33" t="str">
            <v>n/a</v>
          </cell>
          <cell r="Y33" t="str">
            <v>n/a</v>
          </cell>
          <cell r="Z33" t="str">
            <v>n/a</v>
          </cell>
          <cell r="AA33" t="str">
            <v>n/a</v>
          </cell>
          <cell r="AB33" t="str">
            <v>n/a</v>
          </cell>
          <cell r="AC33" t="str">
            <v>n/a</v>
          </cell>
          <cell r="AD33" t="str">
            <v>n/a</v>
          </cell>
          <cell r="AE33" t="str">
            <v>n/a</v>
          </cell>
          <cell r="AF33" t="str">
            <v>n/a</v>
          </cell>
          <cell r="AG33" t="str">
            <v>n/a</v>
          </cell>
          <cell r="AH33" t="str">
            <v>n/a</v>
          </cell>
          <cell r="AI33" t="str">
            <v>n/a</v>
          </cell>
          <cell r="AJ33" t="str">
            <v>n/a</v>
          </cell>
          <cell r="AK33" t="str">
            <v>n/a</v>
          </cell>
          <cell r="AL33" t="str">
            <v>n/a</v>
          </cell>
          <cell r="AM33" t="str">
            <v>n/a</v>
          </cell>
          <cell r="AN33" t="str">
            <v>n/a</v>
          </cell>
          <cell r="AO33" t="str">
            <v>n/a</v>
          </cell>
          <cell r="AP33" t="str">
            <v>n/a</v>
          </cell>
          <cell r="AQ33" t="str">
            <v>n/a</v>
          </cell>
          <cell r="AR33">
            <v>1582020</v>
          </cell>
        </row>
        <row r="34">
          <cell r="G34" t="str">
            <v>Fly Ash Pond Closure</v>
          </cell>
          <cell r="H34" t="str">
            <v>10023039</v>
          </cell>
          <cell r="I34" t="str">
            <v>CHOP02</v>
          </cell>
          <cell r="J34">
            <v>284962</v>
          </cell>
          <cell r="K34">
            <v>44560</v>
          </cell>
          <cell r="M34">
            <v>2023</v>
          </cell>
          <cell r="N34">
            <v>2028</v>
          </cell>
          <cell r="O34" t="str">
            <v>Y</v>
          </cell>
          <cell r="P34" t="str">
            <v>CCR</v>
          </cell>
          <cell r="Q34" t="str">
            <v>New Due to CCR Reg</v>
          </cell>
          <cell r="R34">
            <v>2021</v>
          </cell>
          <cell r="S34">
            <v>12105897.827399999</v>
          </cell>
          <cell r="T34">
            <v>455712.97260000184</v>
          </cell>
          <cell r="U34">
            <v>0</v>
          </cell>
          <cell r="V34" t="str">
            <v>n/a</v>
          </cell>
          <cell r="W34" t="str">
            <v>n/a</v>
          </cell>
          <cell r="X34" t="str">
            <v>n/a</v>
          </cell>
          <cell r="Y34" t="str">
            <v>n/a</v>
          </cell>
          <cell r="Z34" t="str">
            <v>n/a</v>
          </cell>
          <cell r="AA34" t="str">
            <v>n/a</v>
          </cell>
          <cell r="AB34" t="str">
            <v>n/a</v>
          </cell>
          <cell r="AC34" t="str">
            <v>n/a</v>
          </cell>
          <cell r="AD34" t="str">
            <v>n/a</v>
          </cell>
          <cell r="AE34" t="str">
            <v>n/a</v>
          </cell>
          <cell r="AF34" t="str">
            <v>n/a</v>
          </cell>
          <cell r="AG34" t="str">
            <v>n/a</v>
          </cell>
          <cell r="AH34" t="str">
            <v>n/a</v>
          </cell>
          <cell r="AI34" t="str">
            <v>n/a</v>
          </cell>
          <cell r="AJ34" t="str">
            <v>n/a</v>
          </cell>
          <cell r="AK34" t="str">
            <v>n/a</v>
          </cell>
          <cell r="AL34" t="str">
            <v>n/a</v>
          </cell>
          <cell r="AM34" t="str">
            <v>n/a</v>
          </cell>
          <cell r="AN34" t="str">
            <v>n/a</v>
          </cell>
          <cell r="AO34" t="str">
            <v>n/a</v>
          </cell>
          <cell r="AP34" t="str">
            <v>n/a</v>
          </cell>
          <cell r="AQ34" t="str">
            <v>n/a</v>
          </cell>
          <cell r="AR34">
            <v>12561610.800000001</v>
          </cell>
        </row>
        <row r="35">
          <cell r="G35" t="str">
            <v>Fly Ash Dewatering - Fly Ash Pond Evaporation</v>
          </cell>
          <cell r="H35" t="str">
            <v>SCHO/2014/C/006</v>
          </cell>
          <cell r="I35" t="str">
            <v>CHOP02</v>
          </cell>
          <cell r="J35">
            <v>284962</v>
          </cell>
          <cell r="K35">
            <v>43584</v>
          </cell>
          <cell r="M35">
            <v>2017</v>
          </cell>
          <cell r="N35">
            <v>2020</v>
          </cell>
          <cell r="O35" t="str">
            <v>Y</v>
          </cell>
          <cell r="P35" t="str">
            <v>CCR</v>
          </cell>
          <cell r="Q35" t="str">
            <v>New Due to CCR Reg</v>
          </cell>
          <cell r="R35">
            <v>2018</v>
          </cell>
          <cell r="S35">
            <v>0</v>
          </cell>
          <cell r="T35">
            <v>0</v>
          </cell>
          <cell r="U35">
            <v>0</v>
          </cell>
          <cell r="V35" t="str">
            <v>n/a</v>
          </cell>
          <cell r="W35" t="str">
            <v>n/a</v>
          </cell>
          <cell r="X35" t="str">
            <v>n/a</v>
          </cell>
          <cell r="Y35" t="str">
            <v>n/a</v>
          </cell>
          <cell r="Z35" t="str">
            <v>n/a</v>
          </cell>
          <cell r="AA35" t="str">
            <v>n/a</v>
          </cell>
          <cell r="AB35" t="str">
            <v>n/a</v>
          </cell>
          <cell r="AC35" t="str">
            <v>n/a</v>
          </cell>
          <cell r="AD35" t="str">
            <v>n/a</v>
          </cell>
          <cell r="AE35" t="str">
            <v>n/a</v>
          </cell>
          <cell r="AF35" t="str">
            <v>n/a</v>
          </cell>
          <cell r="AG35" t="str">
            <v>n/a</v>
          </cell>
          <cell r="AH35" t="str">
            <v>n/a</v>
          </cell>
          <cell r="AI35" t="str">
            <v>n/a</v>
          </cell>
          <cell r="AJ35" t="str">
            <v>n/a</v>
          </cell>
          <cell r="AK35" t="str">
            <v>n/a</v>
          </cell>
          <cell r="AL35" t="str">
            <v>n/a</v>
          </cell>
          <cell r="AM35" t="str">
            <v>n/a</v>
          </cell>
          <cell r="AN35" t="str">
            <v>n/a</v>
          </cell>
          <cell r="AO35" t="str">
            <v>n/a</v>
          </cell>
          <cell r="AP35" t="str">
            <v>n/a</v>
          </cell>
          <cell r="AQ35" t="str">
            <v>n/a</v>
          </cell>
          <cell r="AR35">
            <v>0</v>
          </cell>
        </row>
        <row r="36">
          <cell r="G36" t="str">
            <v>Bottom Ash Monofill Closure</v>
          </cell>
          <cell r="H36" t="str">
            <v>10023044</v>
          </cell>
          <cell r="I36" t="str">
            <v>CHOL02</v>
          </cell>
          <cell r="J36">
            <v>284962</v>
          </cell>
          <cell r="K36">
            <v>44560</v>
          </cell>
          <cell r="M36">
            <v>2024</v>
          </cell>
          <cell r="N36">
            <v>2025</v>
          </cell>
          <cell r="O36" t="str">
            <v>Y</v>
          </cell>
          <cell r="P36" t="str">
            <v>CCR</v>
          </cell>
          <cell r="Q36" t="str">
            <v>New Due to CCR Reg</v>
          </cell>
          <cell r="R36">
            <v>2021</v>
          </cell>
          <cell r="S36">
            <v>1745178.7608683999</v>
          </cell>
          <cell r="T36">
            <v>-269435.14206839981</v>
          </cell>
          <cell r="U36">
            <v>0</v>
          </cell>
          <cell r="V36" t="str">
            <v>n/a</v>
          </cell>
          <cell r="W36" t="str">
            <v>n/a</v>
          </cell>
          <cell r="X36" t="str">
            <v>n/a</v>
          </cell>
          <cell r="Y36" t="str">
            <v>n/a</v>
          </cell>
          <cell r="Z36" t="str">
            <v>n/a</v>
          </cell>
          <cell r="AA36" t="str">
            <v>n/a</v>
          </cell>
          <cell r="AB36" t="str">
            <v>n/a</v>
          </cell>
          <cell r="AC36" t="str">
            <v>n/a</v>
          </cell>
          <cell r="AD36" t="str">
            <v>n/a</v>
          </cell>
          <cell r="AE36" t="str">
            <v>n/a</v>
          </cell>
          <cell r="AF36" t="str">
            <v>n/a</v>
          </cell>
          <cell r="AG36" t="str">
            <v>n/a</v>
          </cell>
          <cell r="AH36" t="str">
            <v>n/a</v>
          </cell>
          <cell r="AI36" t="str">
            <v>n/a</v>
          </cell>
          <cell r="AJ36" t="str">
            <v>n/a</v>
          </cell>
          <cell r="AK36" t="str">
            <v>n/a</v>
          </cell>
          <cell r="AL36" t="str">
            <v>n/a</v>
          </cell>
          <cell r="AM36" t="str">
            <v>n/a</v>
          </cell>
          <cell r="AN36" t="str">
            <v>n/a</v>
          </cell>
          <cell r="AO36" t="str">
            <v>n/a</v>
          </cell>
          <cell r="AP36" t="str">
            <v>n/a</v>
          </cell>
          <cell r="AQ36" t="str">
            <v>n/a</v>
          </cell>
          <cell r="AR36">
            <v>1475743.6188000001</v>
          </cell>
        </row>
        <row r="37">
          <cell r="G37" t="str">
            <v>Sedimentation Pond Closure</v>
          </cell>
          <cell r="H37" t="str">
            <v>SCHO/2019/C/001/CH14499R</v>
          </cell>
          <cell r="I37" t="str">
            <v>CHOP03</v>
          </cell>
          <cell r="J37">
            <v>284962</v>
          </cell>
          <cell r="K37">
            <v>44182</v>
          </cell>
          <cell r="M37">
            <v>2019</v>
          </cell>
          <cell r="N37">
            <v>2020</v>
          </cell>
          <cell r="O37" t="str">
            <v>Y</v>
          </cell>
          <cell r="P37" t="str">
            <v>CCR</v>
          </cell>
          <cell r="Q37" t="str">
            <v>New Due to CCR Reg</v>
          </cell>
          <cell r="R37">
            <v>2018</v>
          </cell>
          <cell r="S37">
            <v>366176.21039999998</v>
          </cell>
          <cell r="T37">
            <v>-66523.01039999997</v>
          </cell>
          <cell r="U37">
            <v>0</v>
          </cell>
          <cell r="V37" t="str">
            <v>n/a</v>
          </cell>
          <cell r="W37" t="str">
            <v>n/a</v>
          </cell>
          <cell r="X37" t="str">
            <v>n/a</v>
          </cell>
          <cell r="Y37" t="str">
            <v>n/a</v>
          </cell>
          <cell r="Z37" t="str">
            <v>n/a</v>
          </cell>
          <cell r="AA37" t="str">
            <v>n/a</v>
          </cell>
          <cell r="AB37" t="str">
            <v>n/a</v>
          </cell>
          <cell r="AC37" t="str">
            <v>n/a</v>
          </cell>
          <cell r="AD37" t="str">
            <v>n/a</v>
          </cell>
          <cell r="AE37" t="str">
            <v>n/a</v>
          </cell>
          <cell r="AF37" t="str">
            <v>n/a</v>
          </cell>
          <cell r="AG37" t="str">
            <v>n/a</v>
          </cell>
          <cell r="AH37" t="str">
            <v>n/a</v>
          </cell>
          <cell r="AI37" t="str">
            <v>n/a</v>
          </cell>
          <cell r="AJ37" t="str">
            <v>n/a</v>
          </cell>
          <cell r="AK37" t="str">
            <v>n/a</v>
          </cell>
          <cell r="AL37" t="str">
            <v>n/a</v>
          </cell>
          <cell r="AM37" t="str">
            <v>n/a</v>
          </cell>
          <cell r="AN37" t="str">
            <v>n/a</v>
          </cell>
          <cell r="AO37" t="str">
            <v>n/a</v>
          </cell>
          <cell r="AP37" t="str">
            <v>n/a</v>
          </cell>
          <cell r="AQ37" t="str">
            <v>n/a</v>
          </cell>
          <cell r="AR37">
            <v>299653.2</v>
          </cell>
        </row>
        <row r="38">
          <cell r="G38" t="str">
            <v>Storm Water Retention Pond Closure</v>
          </cell>
          <cell r="H38" t="str">
            <v>10028262</v>
          </cell>
          <cell r="I38" t="str">
            <v>CHOP04</v>
          </cell>
          <cell r="J38">
            <v>284962</v>
          </cell>
          <cell r="K38">
            <v>44560</v>
          </cell>
          <cell r="M38">
            <v>2026</v>
          </cell>
          <cell r="N38">
            <v>2027</v>
          </cell>
          <cell r="O38" t="str">
            <v>Y</v>
          </cell>
          <cell r="P38" t="str">
            <v>Other</v>
          </cell>
          <cell r="R38">
            <v>2021</v>
          </cell>
          <cell r="S38">
            <v>667577.51706360001</v>
          </cell>
          <cell r="T38">
            <v>0</v>
          </cell>
          <cell r="U38">
            <v>0</v>
          </cell>
          <cell r="V38" t="str">
            <v>n/a</v>
          </cell>
          <cell r="W38" t="str">
            <v>n/a</v>
          </cell>
          <cell r="X38" t="str">
            <v>n/a</v>
          </cell>
          <cell r="Y38" t="str">
            <v>n/a</v>
          </cell>
          <cell r="Z38" t="str">
            <v>n/a</v>
          </cell>
          <cell r="AA38" t="str">
            <v>n/a</v>
          </cell>
          <cell r="AB38" t="str">
            <v>n/a</v>
          </cell>
          <cell r="AC38" t="str">
            <v>n/a</v>
          </cell>
          <cell r="AD38" t="str">
            <v>n/a</v>
          </cell>
          <cell r="AE38" t="str">
            <v>n/a</v>
          </cell>
          <cell r="AF38" t="str">
            <v>n/a</v>
          </cell>
          <cell r="AG38" t="str">
            <v>n/a</v>
          </cell>
          <cell r="AH38" t="str">
            <v>n/a</v>
          </cell>
          <cell r="AI38" t="str">
            <v>n/a</v>
          </cell>
          <cell r="AJ38" t="str">
            <v>n/a</v>
          </cell>
          <cell r="AK38" t="str">
            <v>n/a</v>
          </cell>
          <cell r="AL38" t="str">
            <v>n/a</v>
          </cell>
          <cell r="AM38" t="str">
            <v>n/a</v>
          </cell>
          <cell r="AN38" t="str">
            <v>n/a</v>
          </cell>
          <cell r="AO38" t="str">
            <v>n/a</v>
          </cell>
          <cell r="AP38" t="str">
            <v>n/a</v>
          </cell>
          <cell r="AQ38" t="str">
            <v>n/a</v>
          </cell>
          <cell r="AR38">
            <v>667577.51706360001</v>
          </cell>
        </row>
        <row r="39">
          <cell r="G39" t="str">
            <v>West Area Retention Pond Closure</v>
          </cell>
          <cell r="H39" t="str">
            <v>10028263</v>
          </cell>
          <cell r="I39" t="str">
            <v>CHOP05</v>
          </cell>
          <cell r="J39">
            <v>284962</v>
          </cell>
          <cell r="K39">
            <v>44560</v>
          </cell>
          <cell r="M39">
            <v>2026</v>
          </cell>
          <cell r="N39">
            <v>2027</v>
          </cell>
          <cell r="O39" t="str">
            <v>Y</v>
          </cell>
          <cell r="P39" t="str">
            <v>Other</v>
          </cell>
          <cell r="R39">
            <v>2021</v>
          </cell>
          <cell r="S39">
            <v>182809.1138016</v>
          </cell>
          <cell r="T39">
            <v>0</v>
          </cell>
          <cell r="U39">
            <v>0</v>
          </cell>
          <cell r="V39" t="str">
            <v>n/a</v>
          </cell>
          <cell r="W39" t="str">
            <v>n/a</v>
          </cell>
          <cell r="X39" t="str">
            <v>n/a</v>
          </cell>
          <cell r="Y39" t="str">
            <v>n/a</v>
          </cell>
          <cell r="Z39" t="str">
            <v>n/a</v>
          </cell>
          <cell r="AA39" t="str">
            <v>n/a</v>
          </cell>
          <cell r="AB39" t="str">
            <v>n/a</v>
          </cell>
          <cell r="AC39" t="str">
            <v>n/a</v>
          </cell>
          <cell r="AD39" t="str">
            <v>n/a</v>
          </cell>
          <cell r="AE39" t="str">
            <v>n/a</v>
          </cell>
          <cell r="AF39" t="str">
            <v>n/a</v>
          </cell>
          <cell r="AG39" t="str">
            <v>n/a</v>
          </cell>
          <cell r="AH39" t="str">
            <v>n/a</v>
          </cell>
          <cell r="AI39" t="str">
            <v>n/a</v>
          </cell>
          <cell r="AJ39" t="str">
            <v>n/a</v>
          </cell>
          <cell r="AK39" t="str">
            <v>n/a</v>
          </cell>
          <cell r="AL39" t="str">
            <v>n/a</v>
          </cell>
          <cell r="AM39" t="str">
            <v>n/a</v>
          </cell>
          <cell r="AN39" t="str">
            <v>n/a</v>
          </cell>
          <cell r="AO39" t="str">
            <v>n/a</v>
          </cell>
          <cell r="AP39" t="str">
            <v>n/a</v>
          </cell>
          <cell r="AQ39" t="str">
            <v>n/a</v>
          </cell>
          <cell r="AR39">
            <v>182809.1138016</v>
          </cell>
        </row>
        <row r="40">
          <cell r="G40" t="str">
            <v>Evaporation Pond</v>
          </cell>
          <cell r="H40" t="str">
            <v>10028264</v>
          </cell>
          <cell r="I40" t="str">
            <v>CHOP06</v>
          </cell>
          <cell r="J40">
            <v>284962</v>
          </cell>
          <cell r="K40">
            <v>44172</v>
          </cell>
          <cell r="M40">
            <v>2021</v>
          </cell>
          <cell r="N40">
            <v>2024</v>
          </cell>
          <cell r="O40" t="str">
            <v>Y</v>
          </cell>
          <cell r="P40" t="str">
            <v>CCR</v>
          </cell>
          <cell r="R40">
            <v>2018</v>
          </cell>
          <cell r="S40">
            <v>0</v>
          </cell>
          <cell r="T40">
            <v>0</v>
          </cell>
          <cell r="U40">
            <v>0</v>
          </cell>
          <cell r="V40" t="str">
            <v>n/a</v>
          </cell>
          <cell r="W40" t="str">
            <v>n/a</v>
          </cell>
          <cell r="X40" t="str">
            <v>n/a</v>
          </cell>
          <cell r="Y40" t="str">
            <v>n/a</v>
          </cell>
          <cell r="Z40" t="str">
            <v>n/a</v>
          </cell>
          <cell r="AA40" t="str">
            <v>n/a</v>
          </cell>
          <cell r="AB40" t="str">
            <v>n/a</v>
          </cell>
          <cell r="AC40" t="str">
            <v>n/a</v>
          </cell>
          <cell r="AD40" t="str">
            <v>n/a</v>
          </cell>
          <cell r="AE40" t="str">
            <v>n/a</v>
          </cell>
          <cell r="AF40" t="str">
            <v>n/a</v>
          </cell>
          <cell r="AG40" t="str">
            <v>n/a</v>
          </cell>
          <cell r="AH40" t="str">
            <v>n/a</v>
          </cell>
          <cell r="AI40" t="str">
            <v>n/a</v>
          </cell>
          <cell r="AJ40" t="str">
            <v>n/a</v>
          </cell>
          <cell r="AK40" t="str">
            <v>n/a</v>
          </cell>
          <cell r="AL40" t="str">
            <v>n/a</v>
          </cell>
          <cell r="AM40" t="str">
            <v>n/a</v>
          </cell>
          <cell r="AN40" t="str">
            <v>n/a</v>
          </cell>
          <cell r="AO40" t="str">
            <v>n/a</v>
          </cell>
          <cell r="AP40" t="str">
            <v>n/a</v>
          </cell>
          <cell r="AQ40" t="str">
            <v>n/a</v>
          </cell>
          <cell r="AR40">
            <v>0</v>
          </cell>
        </row>
        <row r="41">
          <cell r="G41" t="str">
            <v>Asbestos - Cholla</v>
          </cell>
          <cell r="H41" t="str">
            <v>10018521</v>
          </cell>
          <cell r="I41" t="str">
            <v>CHOA01</v>
          </cell>
          <cell r="J41">
            <v>284946</v>
          </cell>
          <cell r="K41">
            <v>43350</v>
          </cell>
          <cell r="O41" t="str">
            <v>Y</v>
          </cell>
          <cell r="P41" t="str">
            <v>Other</v>
          </cell>
          <cell r="Q41" t="str">
            <v>Existing ARO</v>
          </cell>
          <cell r="R41">
            <v>2018</v>
          </cell>
          <cell r="S41">
            <v>900705.00440800004</v>
          </cell>
          <cell r="T41">
            <v>0</v>
          </cell>
          <cell r="U41">
            <v>0</v>
          </cell>
          <cell r="V41" t="str">
            <v>n/a</v>
          </cell>
          <cell r="W41" t="str">
            <v>n/a</v>
          </cell>
          <cell r="X41" t="str">
            <v>n/a</v>
          </cell>
          <cell r="Y41" t="str">
            <v>n/a</v>
          </cell>
          <cell r="Z41" t="str">
            <v>n/a</v>
          </cell>
          <cell r="AA41" t="str">
            <v>n/a</v>
          </cell>
          <cell r="AB41" t="str">
            <v>n/a</v>
          </cell>
          <cell r="AC41" t="str">
            <v>n/a</v>
          </cell>
          <cell r="AD41" t="str">
            <v>n/a</v>
          </cell>
          <cell r="AE41" t="str">
            <v>n/a</v>
          </cell>
          <cell r="AF41" t="str">
            <v>n/a</v>
          </cell>
          <cell r="AG41" t="str">
            <v>n/a</v>
          </cell>
          <cell r="AH41" t="str">
            <v>n/a</v>
          </cell>
          <cell r="AI41" t="str">
            <v>n/a</v>
          </cell>
          <cell r="AJ41" t="str">
            <v>n/a</v>
          </cell>
          <cell r="AK41" t="str">
            <v>n/a</v>
          </cell>
          <cell r="AL41" t="str">
            <v>n/a</v>
          </cell>
          <cell r="AM41" t="str">
            <v>n/a</v>
          </cell>
          <cell r="AN41" t="str">
            <v>n/a</v>
          </cell>
          <cell r="AO41" t="str">
            <v>n/a</v>
          </cell>
          <cell r="AP41" t="str">
            <v>n/a</v>
          </cell>
          <cell r="AQ41" t="str">
            <v>n/a</v>
          </cell>
          <cell r="AR41">
            <v>900705.00440800004</v>
          </cell>
        </row>
        <row r="42">
          <cell r="G42" t="str">
            <v>Pond Retrofit - Effluent Pond 3-4,  Lining"H" Cell</v>
          </cell>
          <cell r="H42" t="str">
            <v>SCOL/2013/C/017</v>
          </cell>
          <cell r="I42" t="str">
            <v>COLP01</v>
          </cell>
          <cell r="O42" t="str">
            <v>N</v>
          </cell>
          <cell r="P42" t="str">
            <v>CCR</v>
          </cell>
          <cell r="Q42" t="str">
            <v>New Due to CCR Reg</v>
          </cell>
          <cell r="S42">
            <v>0</v>
          </cell>
          <cell r="T42">
            <v>0</v>
          </cell>
          <cell r="U42">
            <v>0</v>
          </cell>
          <cell r="V42" t="str">
            <v>n/a</v>
          </cell>
          <cell r="W42" t="str">
            <v>n/a</v>
          </cell>
          <cell r="X42" t="str">
            <v>n/a</v>
          </cell>
          <cell r="Y42" t="str">
            <v>n/a</v>
          </cell>
          <cell r="Z42" t="str">
            <v>n/a</v>
          </cell>
          <cell r="AA42" t="str">
            <v>n/a</v>
          </cell>
          <cell r="AB42" t="str">
            <v>n/a</v>
          </cell>
          <cell r="AC42" t="str">
            <v>n/a</v>
          </cell>
          <cell r="AD42" t="str">
            <v>n/a</v>
          </cell>
          <cell r="AE42" t="str">
            <v>n/a</v>
          </cell>
          <cell r="AF42" t="str">
            <v>n/a</v>
          </cell>
          <cell r="AG42" t="str">
            <v>n/a</v>
          </cell>
          <cell r="AH42" t="str">
            <v>n/a</v>
          </cell>
          <cell r="AI42" t="str">
            <v>n/a</v>
          </cell>
          <cell r="AJ42" t="str">
            <v>n/a</v>
          </cell>
          <cell r="AK42" t="str">
            <v>n/a</v>
          </cell>
          <cell r="AL42" t="str">
            <v>n/a</v>
          </cell>
          <cell r="AM42" t="str">
            <v>n/a</v>
          </cell>
          <cell r="AN42" t="str">
            <v>n/a</v>
          </cell>
          <cell r="AO42" t="str">
            <v>n/a</v>
          </cell>
          <cell r="AP42" t="str">
            <v>n/a</v>
          </cell>
          <cell r="AQ42" t="str">
            <v>n/a</v>
          </cell>
          <cell r="AR42">
            <v>0</v>
          </cell>
        </row>
        <row r="43">
          <cell r="G43" t="str">
            <v>Pond Retrofit - Effluent Pond 3-4,  Lining"J" Cell</v>
          </cell>
          <cell r="H43" t="str">
            <v>SCOL/2014/C/007</v>
          </cell>
          <cell r="I43" t="str">
            <v>COLP02</v>
          </cell>
          <cell r="O43" t="str">
            <v>N</v>
          </cell>
          <cell r="P43" t="str">
            <v>CCR</v>
          </cell>
          <cell r="Q43" t="str">
            <v>New Due to CCR Reg</v>
          </cell>
          <cell r="S43">
            <v>0</v>
          </cell>
          <cell r="T43">
            <v>0</v>
          </cell>
          <cell r="U43">
            <v>0</v>
          </cell>
          <cell r="V43" t="str">
            <v>n/a</v>
          </cell>
          <cell r="W43" t="str">
            <v>n/a</v>
          </cell>
          <cell r="X43" t="str">
            <v>n/a</v>
          </cell>
          <cell r="Y43" t="str">
            <v>n/a</v>
          </cell>
          <cell r="Z43" t="str">
            <v>n/a</v>
          </cell>
          <cell r="AA43" t="str">
            <v>n/a</v>
          </cell>
          <cell r="AB43" t="str">
            <v>n/a</v>
          </cell>
          <cell r="AC43" t="str">
            <v>n/a</v>
          </cell>
          <cell r="AD43" t="str">
            <v>n/a</v>
          </cell>
          <cell r="AE43" t="str">
            <v>n/a</v>
          </cell>
          <cell r="AF43" t="str">
            <v>n/a</v>
          </cell>
          <cell r="AG43" t="str">
            <v>n/a</v>
          </cell>
          <cell r="AH43" t="str">
            <v>n/a</v>
          </cell>
          <cell r="AI43" t="str">
            <v>n/a</v>
          </cell>
          <cell r="AJ43" t="str">
            <v>n/a</v>
          </cell>
          <cell r="AK43" t="str">
            <v>n/a</v>
          </cell>
          <cell r="AL43" t="str">
            <v>n/a</v>
          </cell>
          <cell r="AM43" t="str">
            <v>n/a</v>
          </cell>
          <cell r="AN43" t="str">
            <v>n/a</v>
          </cell>
          <cell r="AO43" t="str">
            <v>n/a</v>
          </cell>
          <cell r="AP43" t="str">
            <v>n/a</v>
          </cell>
          <cell r="AQ43" t="str">
            <v>n/a</v>
          </cell>
          <cell r="AR43">
            <v>0</v>
          </cell>
        </row>
        <row r="44">
          <cell r="G44" t="str">
            <v>Pond Closure - Bottom Ash Pond</v>
          </cell>
          <cell r="H44" t="str">
            <v>10013765</v>
          </cell>
          <cell r="I44" t="str">
            <v>COLP03</v>
          </cell>
          <cell r="O44" t="str">
            <v>N</v>
          </cell>
          <cell r="P44" t="str">
            <v>CCR</v>
          </cell>
          <cell r="Q44" t="str">
            <v>New Due to CCR Reg</v>
          </cell>
          <cell r="S44">
            <v>0</v>
          </cell>
          <cell r="T44">
            <v>0</v>
          </cell>
          <cell r="U44">
            <v>0</v>
          </cell>
          <cell r="V44" t="str">
            <v>n/a</v>
          </cell>
          <cell r="W44" t="str">
            <v>n/a</v>
          </cell>
          <cell r="X44" t="str">
            <v>n/a</v>
          </cell>
          <cell r="Y44" t="str">
            <v>n/a</v>
          </cell>
          <cell r="Z44" t="str">
            <v>n/a</v>
          </cell>
          <cell r="AA44" t="str">
            <v>n/a</v>
          </cell>
          <cell r="AB44" t="str">
            <v>n/a</v>
          </cell>
          <cell r="AC44" t="str">
            <v>n/a</v>
          </cell>
          <cell r="AD44" t="str">
            <v>n/a</v>
          </cell>
          <cell r="AE44" t="str">
            <v>n/a</v>
          </cell>
          <cell r="AF44" t="str">
            <v>n/a</v>
          </cell>
          <cell r="AG44" t="str">
            <v>n/a</v>
          </cell>
          <cell r="AH44" t="str">
            <v>n/a</v>
          </cell>
          <cell r="AI44" t="str">
            <v>n/a</v>
          </cell>
          <cell r="AJ44" t="str">
            <v>n/a</v>
          </cell>
          <cell r="AK44" t="str">
            <v>n/a</v>
          </cell>
          <cell r="AL44" t="str">
            <v>n/a</v>
          </cell>
          <cell r="AM44" t="str">
            <v>n/a</v>
          </cell>
          <cell r="AN44" t="str">
            <v>n/a</v>
          </cell>
          <cell r="AO44" t="str">
            <v>n/a</v>
          </cell>
          <cell r="AP44" t="str">
            <v>n/a</v>
          </cell>
          <cell r="AQ44" t="str">
            <v>n/a</v>
          </cell>
          <cell r="AR44">
            <v>0</v>
          </cell>
        </row>
        <row r="45">
          <cell r="G45" t="str">
            <v>Pond Ongoing Management CCB Pond - 5-7yr Cell</v>
          </cell>
          <cell r="H45" t="str">
            <v>10013767</v>
          </cell>
          <cell r="I45" t="str">
            <v>COLP04</v>
          </cell>
          <cell r="O45" t="str">
            <v>N</v>
          </cell>
          <cell r="P45" t="str">
            <v>CCR</v>
          </cell>
          <cell r="Q45" t="str">
            <v>New Construction</v>
          </cell>
          <cell r="S45">
            <v>0</v>
          </cell>
          <cell r="T45">
            <v>0</v>
          </cell>
          <cell r="U45">
            <v>0</v>
          </cell>
          <cell r="V45" t="str">
            <v>n/a</v>
          </cell>
          <cell r="W45" t="str">
            <v>n/a</v>
          </cell>
          <cell r="X45" t="str">
            <v>n/a</v>
          </cell>
          <cell r="Y45" t="str">
            <v>n/a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n/a</v>
          </cell>
          <cell r="AD45" t="str">
            <v>n/a</v>
          </cell>
          <cell r="AE45" t="str">
            <v>n/a</v>
          </cell>
          <cell r="AF45" t="str">
            <v>n/a</v>
          </cell>
          <cell r="AG45" t="str">
            <v>n/a</v>
          </cell>
          <cell r="AH45" t="str">
            <v>n/a</v>
          </cell>
          <cell r="AI45" t="str">
            <v>n/a</v>
          </cell>
          <cell r="AJ45" t="str">
            <v>n/a</v>
          </cell>
          <cell r="AK45" t="str">
            <v>n/a</v>
          </cell>
          <cell r="AL45" t="str">
            <v>n/a</v>
          </cell>
          <cell r="AM45" t="str">
            <v>n/a</v>
          </cell>
          <cell r="AN45" t="str">
            <v>n/a</v>
          </cell>
          <cell r="AO45" t="str">
            <v>n/a</v>
          </cell>
          <cell r="AP45" t="str">
            <v>n/a</v>
          </cell>
          <cell r="AQ45" t="str">
            <v>n/a</v>
          </cell>
          <cell r="AR45">
            <v>0</v>
          </cell>
        </row>
        <row r="46">
          <cell r="G46" t="str">
            <v>Bottom Ash Pond Modification</v>
          </cell>
          <cell r="H46" t="str">
            <v>10015529</v>
          </cell>
          <cell r="I46" t="str">
            <v>COLP05</v>
          </cell>
          <cell r="O46" t="str">
            <v>N</v>
          </cell>
          <cell r="P46" t="str">
            <v>CCR</v>
          </cell>
          <cell r="Q46" t="str">
            <v>New Construction</v>
          </cell>
          <cell r="S46">
            <v>0</v>
          </cell>
          <cell r="T46">
            <v>0</v>
          </cell>
          <cell r="U46">
            <v>0</v>
          </cell>
          <cell r="V46" t="str">
            <v>n/a</v>
          </cell>
          <cell r="W46" t="str">
            <v>n/a</v>
          </cell>
          <cell r="X46" t="str">
            <v>n/a</v>
          </cell>
          <cell r="Y46" t="str">
            <v>n/a</v>
          </cell>
          <cell r="Z46" t="str">
            <v>n/a</v>
          </cell>
          <cell r="AA46" t="str">
            <v>n/a</v>
          </cell>
          <cell r="AB46" t="str">
            <v>n/a</v>
          </cell>
          <cell r="AC46" t="str">
            <v>n/a</v>
          </cell>
          <cell r="AD46" t="str">
            <v>n/a</v>
          </cell>
          <cell r="AE46" t="str">
            <v>n/a</v>
          </cell>
          <cell r="AF46" t="str">
            <v>n/a</v>
          </cell>
          <cell r="AG46" t="str">
            <v>n/a</v>
          </cell>
          <cell r="AH46" t="str">
            <v>n/a</v>
          </cell>
          <cell r="AI46" t="str">
            <v>n/a</v>
          </cell>
          <cell r="AJ46" t="str">
            <v>n/a</v>
          </cell>
          <cell r="AK46" t="str">
            <v>n/a</v>
          </cell>
          <cell r="AL46" t="str">
            <v>n/a</v>
          </cell>
          <cell r="AM46" t="str">
            <v>n/a</v>
          </cell>
          <cell r="AN46" t="str">
            <v>n/a</v>
          </cell>
          <cell r="AO46" t="str">
            <v>n/a</v>
          </cell>
          <cell r="AP46" t="str">
            <v>n/a</v>
          </cell>
          <cell r="AQ46" t="str">
            <v>n/a</v>
          </cell>
          <cell r="AR46">
            <v>0</v>
          </cell>
        </row>
        <row r="47">
          <cell r="G47" t="str">
            <v>Pond Construction - Pond Lining CY15</v>
          </cell>
          <cell r="H47" t="str">
            <v>10016920</v>
          </cell>
          <cell r="I47" t="str">
            <v>COLP06</v>
          </cell>
          <cell r="O47" t="str">
            <v>N</v>
          </cell>
          <cell r="P47" t="str">
            <v>CCR</v>
          </cell>
          <cell r="Q47" t="str">
            <v>New Construction</v>
          </cell>
          <cell r="S47">
            <v>0</v>
          </cell>
          <cell r="T47">
            <v>0</v>
          </cell>
          <cell r="U47">
            <v>0</v>
          </cell>
          <cell r="V47" t="str">
            <v>n/a</v>
          </cell>
          <cell r="W47" t="str">
            <v>n/a</v>
          </cell>
          <cell r="X47" t="str">
            <v>n/a</v>
          </cell>
          <cell r="Y47" t="str">
            <v>n/a</v>
          </cell>
          <cell r="Z47" t="str">
            <v>n/a</v>
          </cell>
          <cell r="AA47" t="str">
            <v>n/a</v>
          </cell>
          <cell r="AB47" t="str">
            <v>n/a</v>
          </cell>
          <cell r="AC47" t="str">
            <v>n/a</v>
          </cell>
          <cell r="AD47" t="str">
            <v>n/a</v>
          </cell>
          <cell r="AE47" t="str">
            <v>n/a</v>
          </cell>
          <cell r="AF47" t="str">
            <v>n/a</v>
          </cell>
          <cell r="AG47" t="str">
            <v>n/a</v>
          </cell>
          <cell r="AH47" t="str">
            <v>n/a</v>
          </cell>
          <cell r="AI47" t="str">
            <v>n/a</v>
          </cell>
          <cell r="AJ47" t="str">
            <v>n/a</v>
          </cell>
          <cell r="AK47" t="str">
            <v>n/a</v>
          </cell>
          <cell r="AL47" t="str">
            <v>n/a</v>
          </cell>
          <cell r="AM47" t="str">
            <v>n/a</v>
          </cell>
          <cell r="AN47" t="str">
            <v>n/a</v>
          </cell>
          <cell r="AO47" t="str">
            <v>n/a</v>
          </cell>
          <cell r="AP47" t="str">
            <v>n/a</v>
          </cell>
          <cell r="AQ47" t="str">
            <v>n/a</v>
          </cell>
          <cell r="AR47">
            <v>0</v>
          </cell>
        </row>
        <row r="48">
          <cell r="G48" t="str">
            <v>Pond Construction - Pond Lining CY17</v>
          </cell>
          <cell r="H48" t="str">
            <v>10016921</v>
          </cell>
          <cell r="I48" t="str">
            <v>COLP07</v>
          </cell>
          <cell r="O48" t="str">
            <v>N</v>
          </cell>
          <cell r="P48" t="str">
            <v>CCR</v>
          </cell>
          <cell r="Q48" t="str">
            <v>New Construction</v>
          </cell>
          <cell r="S48">
            <v>0</v>
          </cell>
          <cell r="T48">
            <v>0</v>
          </cell>
          <cell r="U48">
            <v>0</v>
          </cell>
          <cell r="V48" t="str">
            <v>n/a</v>
          </cell>
          <cell r="W48" t="str">
            <v>n/a</v>
          </cell>
          <cell r="X48" t="str">
            <v>n/a</v>
          </cell>
          <cell r="Y48" t="str">
            <v>n/a</v>
          </cell>
          <cell r="Z48" t="str">
            <v>n/a</v>
          </cell>
          <cell r="AA48" t="str">
            <v>n/a</v>
          </cell>
          <cell r="AB48" t="str">
            <v>n/a</v>
          </cell>
          <cell r="AC48" t="str">
            <v>n/a</v>
          </cell>
          <cell r="AD48" t="str">
            <v>n/a</v>
          </cell>
          <cell r="AE48" t="str">
            <v>n/a</v>
          </cell>
          <cell r="AF48" t="str">
            <v>n/a</v>
          </cell>
          <cell r="AG48" t="str">
            <v>n/a</v>
          </cell>
          <cell r="AH48" t="str">
            <v>n/a</v>
          </cell>
          <cell r="AI48" t="str">
            <v>n/a</v>
          </cell>
          <cell r="AJ48" t="str">
            <v>n/a</v>
          </cell>
          <cell r="AK48" t="str">
            <v>n/a</v>
          </cell>
          <cell r="AL48" t="str">
            <v>n/a</v>
          </cell>
          <cell r="AM48" t="str">
            <v>n/a</v>
          </cell>
          <cell r="AN48" t="str">
            <v>n/a</v>
          </cell>
          <cell r="AO48" t="str">
            <v>n/a</v>
          </cell>
          <cell r="AP48" t="str">
            <v>n/a</v>
          </cell>
          <cell r="AQ48" t="str">
            <v>n/a</v>
          </cell>
          <cell r="AR48">
            <v>0</v>
          </cell>
        </row>
        <row r="49">
          <cell r="G49" t="str">
            <v>Pond Closure - 5-7yr Cell</v>
          </cell>
          <cell r="H49" t="str">
            <v>10013768</v>
          </cell>
          <cell r="I49" t="str">
            <v>COLP08</v>
          </cell>
          <cell r="O49" t="str">
            <v>N</v>
          </cell>
          <cell r="P49" t="str">
            <v>CCR</v>
          </cell>
          <cell r="Q49" t="str">
            <v>Planned ARO</v>
          </cell>
          <cell r="S49">
            <v>0</v>
          </cell>
          <cell r="T49">
            <v>0</v>
          </cell>
          <cell r="U49">
            <v>0</v>
          </cell>
          <cell r="V49" t="str">
            <v>n/a</v>
          </cell>
          <cell r="W49" t="str">
            <v>n/a</v>
          </cell>
          <cell r="X49" t="str">
            <v>n/a</v>
          </cell>
          <cell r="Y49" t="str">
            <v>n/a</v>
          </cell>
          <cell r="Z49" t="str">
            <v>n/a</v>
          </cell>
          <cell r="AA49" t="str">
            <v>n/a</v>
          </cell>
          <cell r="AB49" t="str">
            <v>n/a</v>
          </cell>
          <cell r="AC49" t="str">
            <v>n/a</v>
          </cell>
          <cell r="AD49" t="str">
            <v>n/a</v>
          </cell>
          <cell r="AE49" t="str">
            <v>n/a</v>
          </cell>
          <cell r="AF49" t="str">
            <v>n/a</v>
          </cell>
          <cell r="AG49" t="str">
            <v>n/a</v>
          </cell>
          <cell r="AH49" t="str">
            <v>n/a</v>
          </cell>
          <cell r="AI49" t="str">
            <v>n/a</v>
          </cell>
          <cell r="AJ49" t="str">
            <v>n/a</v>
          </cell>
          <cell r="AK49" t="str">
            <v>n/a</v>
          </cell>
          <cell r="AL49" t="str">
            <v>n/a</v>
          </cell>
          <cell r="AM49" t="str">
            <v>n/a</v>
          </cell>
          <cell r="AN49" t="str">
            <v>n/a</v>
          </cell>
          <cell r="AO49" t="str">
            <v>n/a</v>
          </cell>
          <cell r="AP49" t="str">
            <v>n/a</v>
          </cell>
          <cell r="AQ49" t="str">
            <v>n/a</v>
          </cell>
          <cell r="AR49">
            <v>0</v>
          </cell>
        </row>
        <row r="50">
          <cell r="G50" t="str">
            <v>Pond Retrofit - U5 Scrubber Aux Bldg Drain Pond Lining CY16-17</v>
          </cell>
          <cell r="H50" t="str">
            <v>10018638</v>
          </cell>
          <cell r="I50" t="str">
            <v>COLP09</v>
          </cell>
          <cell r="O50" t="str">
            <v>N</v>
          </cell>
          <cell r="P50" t="str">
            <v>CCR</v>
          </cell>
          <cell r="Q50" t="str">
            <v>Planned ARO</v>
          </cell>
          <cell r="S50">
            <v>0</v>
          </cell>
          <cell r="T50">
            <v>0</v>
          </cell>
          <cell r="U50">
            <v>0</v>
          </cell>
          <cell r="V50" t="str">
            <v>n/a</v>
          </cell>
          <cell r="W50" t="str">
            <v>n/a</v>
          </cell>
          <cell r="X50" t="str">
            <v>n/a</v>
          </cell>
          <cell r="Y50" t="str">
            <v>n/a</v>
          </cell>
          <cell r="Z50" t="str">
            <v>n/a</v>
          </cell>
          <cell r="AA50" t="str">
            <v>n/a</v>
          </cell>
          <cell r="AB50" t="str">
            <v>n/a</v>
          </cell>
          <cell r="AC50" t="str">
            <v>n/a</v>
          </cell>
          <cell r="AD50" t="str">
            <v>n/a</v>
          </cell>
          <cell r="AE50" t="str">
            <v>n/a</v>
          </cell>
          <cell r="AF50" t="str">
            <v>n/a</v>
          </cell>
          <cell r="AG50" t="str">
            <v>n/a</v>
          </cell>
          <cell r="AH50" t="str">
            <v>n/a</v>
          </cell>
          <cell r="AI50" t="str">
            <v>n/a</v>
          </cell>
          <cell r="AJ50" t="str">
            <v>n/a</v>
          </cell>
          <cell r="AK50" t="str">
            <v>n/a</v>
          </cell>
          <cell r="AL50" t="str">
            <v>n/a</v>
          </cell>
          <cell r="AM50" t="str">
            <v>n/a</v>
          </cell>
          <cell r="AN50" t="str">
            <v>n/a</v>
          </cell>
          <cell r="AO50" t="str">
            <v>n/a</v>
          </cell>
          <cell r="AP50" t="str">
            <v>n/a</v>
          </cell>
          <cell r="AQ50" t="str">
            <v>n/a</v>
          </cell>
          <cell r="AR50">
            <v>0</v>
          </cell>
        </row>
        <row r="51">
          <cell r="G51" t="str">
            <v>Pond Retrofit - U5 Scrubber Aux Bldg Drain Pond Lining CY19-20</v>
          </cell>
          <cell r="H51" t="str">
            <v>10018639</v>
          </cell>
          <cell r="I51" t="str">
            <v>COLP10</v>
          </cell>
          <cell r="O51" t="str">
            <v>N</v>
          </cell>
          <cell r="P51" t="str">
            <v>CCR</v>
          </cell>
          <cell r="Q51" t="str">
            <v>Planned ARO</v>
          </cell>
          <cell r="S51">
            <v>0</v>
          </cell>
          <cell r="T51">
            <v>0</v>
          </cell>
          <cell r="U51">
            <v>0</v>
          </cell>
          <cell r="V51" t="str">
            <v>n/a</v>
          </cell>
          <cell r="W51" t="str">
            <v>n/a</v>
          </cell>
          <cell r="X51" t="str">
            <v>n/a</v>
          </cell>
          <cell r="Y51" t="str">
            <v>n/a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 t="str">
            <v>n/a</v>
          </cell>
          <cell r="AE51" t="str">
            <v>n/a</v>
          </cell>
          <cell r="AF51" t="str">
            <v>n/a</v>
          </cell>
          <cell r="AG51" t="str">
            <v>n/a</v>
          </cell>
          <cell r="AH51" t="str">
            <v>n/a</v>
          </cell>
          <cell r="AI51" t="str">
            <v>n/a</v>
          </cell>
          <cell r="AJ51" t="str">
            <v>n/a</v>
          </cell>
          <cell r="AK51" t="str">
            <v>n/a</v>
          </cell>
          <cell r="AL51" t="str">
            <v>n/a</v>
          </cell>
          <cell r="AM51" t="str">
            <v>n/a</v>
          </cell>
          <cell r="AN51" t="str">
            <v>n/a</v>
          </cell>
          <cell r="AO51" t="str">
            <v>n/a</v>
          </cell>
          <cell r="AP51" t="str">
            <v>n/a</v>
          </cell>
          <cell r="AQ51" t="str">
            <v>n/a</v>
          </cell>
          <cell r="AR51">
            <v>0</v>
          </cell>
        </row>
        <row r="52">
          <cell r="G52" t="str">
            <v>Pond Retrofit - U5 Scrubber Aux Bldg Drain Pond Lining CY22</v>
          </cell>
          <cell r="H52" t="str">
            <v>10018640</v>
          </cell>
          <cell r="I52" t="str">
            <v>COLP11</v>
          </cell>
          <cell r="O52" t="str">
            <v>N</v>
          </cell>
          <cell r="P52" t="str">
            <v>CCR</v>
          </cell>
          <cell r="Q52" t="str">
            <v>Planned ARO</v>
          </cell>
          <cell r="S52">
            <v>0</v>
          </cell>
          <cell r="T52">
            <v>0</v>
          </cell>
          <cell r="U52">
            <v>0</v>
          </cell>
          <cell r="V52" t="str">
            <v>n/a</v>
          </cell>
          <cell r="W52" t="str">
            <v>n/a</v>
          </cell>
          <cell r="X52" t="str">
            <v>n/a</v>
          </cell>
          <cell r="Y52" t="str">
            <v>n/a</v>
          </cell>
          <cell r="Z52" t="str">
            <v>n/a</v>
          </cell>
          <cell r="AA52" t="str">
            <v>n/a</v>
          </cell>
          <cell r="AB52" t="str">
            <v>n/a</v>
          </cell>
          <cell r="AC52" t="str">
            <v>n/a</v>
          </cell>
          <cell r="AD52" t="str">
            <v>n/a</v>
          </cell>
          <cell r="AE52" t="str">
            <v>n/a</v>
          </cell>
          <cell r="AF52" t="str">
            <v>n/a</v>
          </cell>
          <cell r="AG52" t="str">
            <v>n/a</v>
          </cell>
          <cell r="AH52" t="str">
            <v>n/a</v>
          </cell>
          <cell r="AI52" t="str">
            <v>n/a</v>
          </cell>
          <cell r="AJ52" t="str">
            <v>n/a</v>
          </cell>
          <cell r="AK52" t="str">
            <v>n/a</v>
          </cell>
          <cell r="AL52" t="str">
            <v>n/a</v>
          </cell>
          <cell r="AM52" t="str">
            <v>n/a</v>
          </cell>
          <cell r="AN52" t="str">
            <v>n/a</v>
          </cell>
          <cell r="AO52" t="str">
            <v>n/a</v>
          </cell>
          <cell r="AP52" t="str">
            <v>n/a</v>
          </cell>
          <cell r="AQ52" t="str">
            <v>n/a</v>
          </cell>
          <cell r="AR52">
            <v>0</v>
          </cell>
        </row>
        <row r="53">
          <cell r="G53" t="str">
            <v>Pond Closure - 5-7 yr cell</v>
          </cell>
          <cell r="H53" t="str">
            <v>1022054</v>
          </cell>
          <cell r="I53" t="str">
            <v>COLP12</v>
          </cell>
          <cell r="O53" t="str">
            <v>N</v>
          </cell>
          <cell r="P53" t="str">
            <v>CCR</v>
          </cell>
          <cell r="Q53" t="str">
            <v>Planned ARO</v>
          </cell>
          <cell r="S53">
            <v>0</v>
          </cell>
          <cell r="T53">
            <v>0</v>
          </cell>
          <cell r="U53">
            <v>0</v>
          </cell>
          <cell r="V53" t="str">
            <v>n/a</v>
          </cell>
          <cell r="W53" t="str">
            <v>n/a</v>
          </cell>
          <cell r="X53" t="str">
            <v>n/a</v>
          </cell>
          <cell r="Y53" t="str">
            <v>n/a</v>
          </cell>
          <cell r="Z53" t="str">
            <v>n/a</v>
          </cell>
          <cell r="AA53" t="str">
            <v>n/a</v>
          </cell>
          <cell r="AB53" t="str">
            <v>n/a</v>
          </cell>
          <cell r="AC53" t="str">
            <v>n/a</v>
          </cell>
          <cell r="AD53" t="str">
            <v>n/a</v>
          </cell>
          <cell r="AE53" t="str">
            <v>n/a</v>
          </cell>
          <cell r="AF53" t="str">
            <v>n/a</v>
          </cell>
          <cell r="AG53" t="str">
            <v>n/a</v>
          </cell>
          <cell r="AH53" t="str">
            <v>n/a</v>
          </cell>
          <cell r="AI53" t="str">
            <v>n/a</v>
          </cell>
          <cell r="AJ53" t="str">
            <v>n/a</v>
          </cell>
          <cell r="AK53" t="str">
            <v>n/a</v>
          </cell>
          <cell r="AL53" t="str">
            <v>n/a</v>
          </cell>
          <cell r="AM53" t="str">
            <v>n/a</v>
          </cell>
          <cell r="AN53" t="str">
            <v>n/a</v>
          </cell>
          <cell r="AO53" t="str">
            <v>n/a</v>
          </cell>
          <cell r="AP53" t="str">
            <v>n/a</v>
          </cell>
          <cell r="AQ53" t="str">
            <v>n/a</v>
          </cell>
          <cell r="AR53">
            <v>0</v>
          </cell>
        </row>
        <row r="54">
          <cell r="G54" t="str">
            <v>Pond Construction - 5-7 yr cell</v>
          </cell>
          <cell r="H54" t="str">
            <v>1022060</v>
          </cell>
          <cell r="I54" t="str">
            <v>COLP13</v>
          </cell>
          <cell r="O54" t="str">
            <v>N</v>
          </cell>
          <cell r="P54" t="str">
            <v>CCR</v>
          </cell>
          <cell r="Q54" t="str">
            <v>New Construction</v>
          </cell>
          <cell r="S54">
            <v>0</v>
          </cell>
          <cell r="T54">
            <v>0</v>
          </cell>
          <cell r="U54">
            <v>0</v>
          </cell>
          <cell r="V54" t="str">
            <v>n/a</v>
          </cell>
          <cell r="W54" t="str">
            <v>n/a</v>
          </cell>
          <cell r="X54" t="str">
            <v>n/a</v>
          </cell>
          <cell r="Y54" t="str">
            <v>n/a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G54" t="str">
            <v>n/a</v>
          </cell>
          <cell r="AH54" t="str">
            <v>n/a</v>
          </cell>
          <cell r="AI54" t="str">
            <v>n/a</v>
          </cell>
          <cell r="AJ54" t="str">
            <v>n/a</v>
          </cell>
          <cell r="AK54" t="str">
            <v>n/a</v>
          </cell>
          <cell r="AL54" t="str">
            <v>n/a</v>
          </cell>
          <cell r="AM54" t="str">
            <v>n/a</v>
          </cell>
          <cell r="AN54" t="str">
            <v>n/a</v>
          </cell>
          <cell r="AO54" t="str">
            <v>n/a</v>
          </cell>
          <cell r="AP54" t="str">
            <v>n/a</v>
          </cell>
          <cell r="AQ54" t="str">
            <v>n/a</v>
          </cell>
          <cell r="AR54">
            <v>0</v>
          </cell>
        </row>
        <row r="55">
          <cell r="G55" t="str">
            <v>Asbestos - Colstrip</v>
          </cell>
          <cell r="I55" t="str">
            <v>COLA01</v>
          </cell>
          <cell r="J55">
            <v>284946</v>
          </cell>
          <cell r="K55">
            <v>43901</v>
          </cell>
          <cell r="O55" t="str">
            <v>Y</v>
          </cell>
          <cell r="P55" t="str">
            <v>Other</v>
          </cell>
          <cell r="Q55" t="str">
            <v>Existing ARO</v>
          </cell>
          <cell r="R55">
            <v>2020</v>
          </cell>
          <cell r="S55">
            <v>131493.67660000001</v>
          </cell>
          <cell r="T55">
            <v>0</v>
          </cell>
          <cell r="U55">
            <v>0</v>
          </cell>
          <cell r="V55" t="str">
            <v>n/a</v>
          </cell>
          <cell r="W55" t="str">
            <v>n/a</v>
          </cell>
          <cell r="X55" t="str">
            <v>n/a</v>
          </cell>
          <cell r="Y55" t="str">
            <v>n/a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G55" t="str">
            <v>n/a</v>
          </cell>
          <cell r="AH55" t="str">
            <v>n/a</v>
          </cell>
          <cell r="AI55" t="str">
            <v>n/a</v>
          </cell>
          <cell r="AJ55" t="str">
            <v>n/a</v>
          </cell>
          <cell r="AK55" t="str">
            <v>n/a</v>
          </cell>
          <cell r="AL55" t="str">
            <v>n/a</v>
          </cell>
          <cell r="AM55" t="str">
            <v>n/a</v>
          </cell>
          <cell r="AN55" t="str">
            <v>n/a</v>
          </cell>
          <cell r="AO55" t="str">
            <v>n/a</v>
          </cell>
          <cell r="AP55" t="str">
            <v>n/a</v>
          </cell>
          <cell r="AQ55" t="str">
            <v>n/a</v>
          </cell>
          <cell r="AR55">
            <v>131493.67660000001</v>
          </cell>
        </row>
        <row r="56">
          <cell r="G56" t="str">
            <v>Close EHP J Cell</v>
          </cell>
          <cell r="H56" t="str">
            <v>SCOL/2106/C/004</v>
          </cell>
          <cell r="J56">
            <v>284920</v>
          </cell>
          <cell r="K56">
            <v>43586</v>
          </cell>
          <cell r="M56">
            <v>2016</v>
          </cell>
          <cell r="N56">
            <v>2017</v>
          </cell>
          <cell r="O56" t="str">
            <v>Complete</v>
          </cell>
          <cell r="P56" t="str">
            <v>CCR</v>
          </cell>
          <cell r="Q56" t="str">
            <v>New Due to CCR Reg</v>
          </cell>
          <cell r="R56">
            <v>2016</v>
          </cell>
          <cell r="S56">
            <v>0</v>
          </cell>
          <cell r="T56">
            <v>0</v>
          </cell>
          <cell r="U56">
            <v>0</v>
          </cell>
          <cell r="V56" t="str">
            <v>n/a</v>
          </cell>
          <cell r="W56" t="str">
            <v>n/a</v>
          </cell>
          <cell r="X56" t="str">
            <v>n/a</v>
          </cell>
          <cell r="Y56" t="str">
            <v>n/a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  <cell r="AG56" t="str">
            <v>n/a</v>
          </cell>
          <cell r="AH56" t="str">
            <v>n/a</v>
          </cell>
          <cell r="AI56" t="str">
            <v>n/a</v>
          </cell>
          <cell r="AJ56" t="str">
            <v>n/a</v>
          </cell>
          <cell r="AK56" t="str">
            <v>n/a</v>
          </cell>
          <cell r="AL56" t="str">
            <v>n/a</v>
          </cell>
          <cell r="AM56" t="str">
            <v>n/a</v>
          </cell>
          <cell r="AN56" t="str">
            <v>n/a</v>
          </cell>
          <cell r="AO56" t="str">
            <v>n/a</v>
          </cell>
          <cell r="AP56" t="str">
            <v>n/a</v>
          </cell>
          <cell r="AQ56" t="str">
            <v>n/a</v>
          </cell>
          <cell r="AR56">
            <v>0</v>
          </cell>
        </row>
        <row r="57">
          <cell r="G57" t="str">
            <v>Design/Close A Cell Closure</v>
          </cell>
          <cell r="H57" t="str">
            <v>10024896</v>
          </cell>
          <cell r="J57">
            <v>284920</v>
          </cell>
          <cell r="K57">
            <v>43586</v>
          </cell>
          <cell r="M57">
            <v>2016</v>
          </cell>
          <cell r="N57">
            <v>2017</v>
          </cell>
          <cell r="O57" t="str">
            <v>Complete</v>
          </cell>
          <cell r="P57" t="str">
            <v>CCR</v>
          </cell>
          <cell r="Q57" t="str">
            <v>New Due to CCR Reg</v>
          </cell>
          <cell r="R57">
            <v>2016</v>
          </cell>
          <cell r="S57">
            <v>0</v>
          </cell>
          <cell r="T57">
            <v>0</v>
          </cell>
          <cell r="U57">
            <v>0</v>
          </cell>
          <cell r="V57" t="str">
            <v>n/a</v>
          </cell>
          <cell r="W57" t="str">
            <v>n/a</v>
          </cell>
          <cell r="X57" t="str">
            <v>n/a</v>
          </cell>
          <cell r="Y57" t="str">
            <v>n/a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  <cell r="AG57" t="str">
            <v>n/a</v>
          </cell>
          <cell r="AH57" t="str">
            <v>n/a</v>
          </cell>
          <cell r="AI57" t="str">
            <v>n/a</v>
          </cell>
          <cell r="AJ57" t="str">
            <v>n/a</v>
          </cell>
          <cell r="AK57" t="str">
            <v>n/a</v>
          </cell>
          <cell r="AL57" t="str">
            <v>n/a</v>
          </cell>
          <cell r="AM57" t="str">
            <v>n/a</v>
          </cell>
          <cell r="AN57" t="str">
            <v>n/a</v>
          </cell>
          <cell r="AO57" t="str">
            <v>n/a</v>
          </cell>
          <cell r="AP57" t="str">
            <v>n/a</v>
          </cell>
          <cell r="AQ57" t="str">
            <v>n/a</v>
          </cell>
          <cell r="AR57">
            <v>0</v>
          </cell>
        </row>
        <row r="58">
          <cell r="G58" t="str">
            <v>Forced Evaporation</v>
          </cell>
          <cell r="H58" t="str">
            <v>SCOL/2018/C/028</v>
          </cell>
          <cell r="J58">
            <v>284920</v>
          </cell>
          <cell r="K58">
            <v>43999</v>
          </cell>
          <cell r="M58">
            <v>2018</v>
          </cell>
          <cell r="N58">
            <v>2022</v>
          </cell>
          <cell r="O58" t="str">
            <v>Y</v>
          </cell>
          <cell r="P58" t="str">
            <v>CCR</v>
          </cell>
          <cell r="Q58" t="str">
            <v>New Due to CCR Reg</v>
          </cell>
          <cell r="R58">
            <v>2020</v>
          </cell>
          <cell r="S58">
            <v>62040</v>
          </cell>
          <cell r="T58">
            <v>0</v>
          </cell>
          <cell r="U58">
            <v>0</v>
          </cell>
          <cell r="V58" t="str">
            <v>n/a</v>
          </cell>
          <cell r="W58" t="str">
            <v>n/a</v>
          </cell>
          <cell r="X58" t="str">
            <v>n/a</v>
          </cell>
          <cell r="Y58" t="str">
            <v>n/a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  <cell r="AG58" t="str">
            <v>n/a</v>
          </cell>
          <cell r="AH58" t="str">
            <v>n/a</v>
          </cell>
          <cell r="AI58" t="str">
            <v>n/a</v>
          </cell>
          <cell r="AJ58" t="str">
            <v>n/a</v>
          </cell>
          <cell r="AK58" t="str">
            <v>n/a</v>
          </cell>
          <cell r="AL58" t="str">
            <v>n/a</v>
          </cell>
          <cell r="AM58" t="str">
            <v>n/a</v>
          </cell>
          <cell r="AN58" t="str">
            <v>n/a</v>
          </cell>
          <cell r="AO58" t="str">
            <v>n/a</v>
          </cell>
          <cell r="AP58" t="str">
            <v>n/a</v>
          </cell>
          <cell r="AQ58" t="str">
            <v>n/a</v>
          </cell>
          <cell r="AR58">
            <v>62040</v>
          </cell>
        </row>
        <row r="59">
          <cell r="G59" t="str">
            <v>Design/Close G Cell Closure</v>
          </cell>
          <cell r="H59" t="str">
            <v>SCOL/2016/C/048; SCOL/2017/C/045/C25220R</v>
          </cell>
          <cell r="J59">
            <v>284920</v>
          </cell>
          <cell r="K59">
            <v>43999</v>
          </cell>
          <cell r="M59">
            <v>2024</v>
          </cell>
          <cell r="N59">
            <v>2024</v>
          </cell>
          <cell r="O59" t="str">
            <v>Y</v>
          </cell>
          <cell r="P59" t="str">
            <v>CCR</v>
          </cell>
          <cell r="Q59" t="str">
            <v>New Due to CCR Reg</v>
          </cell>
          <cell r="R59">
            <v>2020</v>
          </cell>
          <cell r="S59">
            <v>545952</v>
          </cell>
          <cell r="T59">
            <v>0</v>
          </cell>
          <cell r="U59">
            <v>0</v>
          </cell>
          <cell r="V59" t="str">
            <v>n/a</v>
          </cell>
          <cell r="W59" t="str">
            <v>n/a</v>
          </cell>
          <cell r="X59" t="str">
            <v>n/a</v>
          </cell>
          <cell r="Y59" t="str">
            <v>n/a</v>
          </cell>
          <cell r="Z59" t="str">
            <v>n/a</v>
          </cell>
          <cell r="AA59" t="str">
            <v>n/a</v>
          </cell>
          <cell r="AB59" t="str">
            <v>n/a</v>
          </cell>
          <cell r="AC59" t="str">
            <v>n/a</v>
          </cell>
          <cell r="AD59" t="str">
            <v>n/a</v>
          </cell>
          <cell r="AE59" t="str">
            <v>n/a</v>
          </cell>
          <cell r="AF59" t="str">
            <v>n/a</v>
          </cell>
          <cell r="AG59" t="str">
            <v>n/a</v>
          </cell>
          <cell r="AH59" t="str">
            <v>n/a</v>
          </cell>
          <cell r="AI59" t="str">
            <v>n/a</v>
          </cell>
          <cell r="AJ59" t="str">
            <v>n/a</v>
          </cell>
          <cell r="AK59" t="str">
            <v>n/a</v>
          </cell>
          <cell r="AL59" t="str">
            <v>n/a</v>
          </cell>
          <cell r="AM59" t="str">
            <v>n/a</v>
          </cell>
          <cell r="AN59" t="str">
            <v>n/a</v>
          </cell>
          <cell r="AO59" t="str">
            <v>n/a</v>
          </cell>
          <cell r="AP59" t="str">
            <v>n/a</v>
          </cell>
          <cell r="AQ59" t="str">
            <v>n/a</v>
          </cell>
          <cell r="AR59">
            <v>545952</v>
          </cell>
        </row>
        <row r="60">
          <cell r="G60" t="str">
            <v>Design/Close EHP B Cell Closure</v>
          </cell>
          <cell r="H60" t="str">
            <v>SCOL/2018/C/044</v>
          </cell>
          <cell r="J60">
            <v>284920</v>
          </cell>
          <cell r="K60">
            <v>43999</v>
          </cell>
          <cell r="M60">
            <v>2022</v>
          </cell>
          <cell r="N60">
            <v>2022</v>
          </cell>
          <cell r="O60" t="str">
            <v>Y</v>
          </cell>
          <cell r="P60" t="str">
            <v>CCR</v>
          </cell>
          <cell r="Q60" t="str">
            <v>New Due to CCR Reg</v>
          </cell>
          <cell r="R60">
            <v>2020</v>
          </cell>
          <cell r="S60">
            <v>816860</v>
          </cell>
          <cell r="T60">
            <v>0</v>
          </cell>
          <cell r="U60">
            <v>0</v>
          </cell>
          <cell r="V60" t="str">
            <v>n/a</v>
          </cell>
          <cell r="W60" t="str">
            <v>n/a</v>
          </cell>
          <cell r="X60" t="str">
            <v>n/a</v>
          </cell>
          <cell r="Y60" t="str">
            <v>n/a</v>
          </cell>
          <cell r="Z60" t="str">
            <v>n/a</v>
          </cell>
          <cell r="AA60" t="str">
            <v>n/a</v>
          </cell>
          <cell r="AB60" t="str">
            <v>n/a</v>
          </cell>
          <cell r="AC60" t="str">
            <v>n/a</v>
          </cell>
          <cell r="AD60" t="str">
            <v>n/a</v>
          </cell>
          <cell r="AE60" t="str">
            <v>n/a</v>
          </cell>
          <cell r="AF60" t="str">
            <v>n/a</v>
          </cell>
          <cell r="AG60" t="str">
            <v>n/a</v>
          </cell>
          <cell r="AH60" t="str">
            <v>n/a</v>
          </cell>
          <cell r="AI60" t="str">
            <v>n/a</v>
          </cell>
          <cell r="AJ60" t="str">
            <v>n/a</v>
          </cell>
          <cell r="AK60" t="str">
            <v>n/a</v>
          </cell>
          <cell r="AL60" t="str">
            <v>n/a</v>
          </cell>
          <cell r="AM60" t="str">
            <v>n/a</v>
          </cell>
          <cell r="AN60" t="str">
            <v>n/a</v>
          </cell>
          <cell r="AO60" t="str">
            <v>n/a</v>
          </cell>
          <cell r="AP60" t="str">
            <v>n/a</v>
          </cell>
          <cell r="AQ60" t="str">
            <v>n/a</v>
          </cell>
          <cell r="AR60">
            <v>816860</v>
          </cell>
        </row>
        <row r="61">
          <cell r="G61" t="str">
            <v>Colstrip Post Closure Care (All)</v>
          </cell>
          <cell r="H61" t="str">
            <v>10025342</v>
          </cell>
          <cell r="J61">
            <v>284920</v>
          </cell>
          <cell r="K61">
            <v>43999</v>
          </cell>
          <cell r="L61" t="str">
            <v>n/a</v>
          </cell>
          <cell r="M61">
            <v>2020</v>
          </cell>
          <cell r="N61">
            <v>2071</v>
          </cell>
          <cell r="O61" t="str">
            <v>Y</v>
          </cell>
          <cell r="P61" t="str">
            <v>CCR</v>
          </cell>
          <cell r="Q61" t="str">
            <v>New Due to CCR Reg</v>
          </cell>
          <cell r="R61">
            <v>2020</v>
          </cell>
          <cell r="S61">
            <v>1158410.8800000008</v>
          </cell>
          <cell r="T61">
            <v>0</v>
          </cell>
          <cell r="U61">
            <v>0</v>
          </cell>
          <cell r="V61" t="str">
            <v>n/a</v>
          </cell>
          <cell r="W61" t="str">
            <v>n/a</v>
          </cell>
          <cell r="X61" t="str">
            <v>n/a</v>
          </cell>
          <cell r="Y61" t="str">
            <v>n/a</v>
          </cell>
          <cell r="Z61" t="str">
            <v>n/a</v>
          </cell>
          <cell r="AA61" t="str">
            <v>n/a</v>
          </cell>
          <cell r="AB61" t="str">
            <v>n/a</v>
          </cell>
          <cell r="AC61" t="str">
            <v>n/a</v>
          </cell>
          <cell r="AD61" t="str">
            <v>n/a</v>
          </cell>
          <cell r="AE61" t="str">
            <v>n/a</v>
          </cell>
          <cell r="AF61" t="str">
            <v>n/a</v>
          </cell>
          <cell r="AG61" t="str">
            <v>n/a</v>
          </cell>
          <cell r="AH61" t="str">
            <v>n/a</v>
          </cell>
          <cell r="AI61" t="str">
            <v>n/a</v>
          </cell>
          <cell r="AJ61" t="str">
            <v>n/a</v>
          </cell>
          <cell r="AK61" t="str">
            <v>n/a</v>
          </cell>
          <cell r="AL61" t="str">
            <v>n/a</v>
          </cell>
          <cell r="AM61" t="str">
            <v>n/a</v>
          </cell>
          <cell r="AN61" t="str">
            <v>n/a</v>
          </cell>
          <cell r="AO61" t="str">
            <v>n/a</v>
          </cell>
          <cell r="AP61" t="str">
            <v>n/a</v>
          </cell>
          <cell r="AQ61" t="str">
            <v>n/a</v>
          </cell>
          <cell r="AR61">
            <v>1158410.8800000008</v>
          </cell>
        </row>
        <row r="62">
          <cell r="G62" t="str">
            <v>Design/Close Plant Area Bottom Ash Pond</v>
          </cell>
          <cell r="H62" t="str">
            <v>SCOL/2019/C/004</v>
          </cell>
          <cell r="J62">
            <v>284920</v>
          </cell>
          <cell r="K62">
            <v>43999</v>
          </cell>
          <cell r="M62">
            <v>2019</v>
          </cell>
          <cell r="N62">
            <v>2019</v>
          </cell>
          <cell r="O62" t="str">
            <v>Y</v>
          </cell>
          <cell r="P62" t="str">
            <v>CCR</v>
          </cell>
          <cell r="Q62" t="str">
            <v>New Due to CCR Reg</v>
          </cell>
          <cell r="R62">
            <v>2020</v>
          </cell>
          <cell r="S62">
            <v>0</v>
          </cell>
          <cell r="T62">
            <v>0</v>
          </cell>
          <cell r="U62">
            <v>0</v>
          </cell>
          <cell r="V62" t="str">
            <v>n/a</v>
          </cell>
          <cell r="W62" t="str">
            <v>n/a</v>
          </cell>
          <cell r="X62" t="str">
            <v>n/a</v>
          </cell>
          <cell r="Y62" t="str">
            <v>n/a</v>
          </cell>
          <cell r="Z62" t="str">
            <v>n/a</v>
          </cell>
          <cell r="AA62" t="str">
            <v>n/a</v>
          </cell>
          <cell r="AB62" t="str">
            <v>n/a</v>
          </cell>
          <cell r="AC62" t="str">
            <v>n/a</v>
          </cell>
          <cell r="AD62" t="str">
            <v>n/a</v>
          </cell>
          <cell r="AE62" t="str">
            <v>n/a</v>
          </cell>
          <cell r="AF62" t="str">
            <v>n/a</v>
          </cell>
          <cell r="AG62" t="str">
            <v>n/a</v>
          </cell>
          <cell r="AH62" t="str">
            <v>n/a</v>
          </cell>
          <cell r="AI62" t="str">
            <v>n/a</v>
          </cell>
          <cell r="AJ62" t="str">
            <v>n/a</v>
          </cell>
          <cell r="AK62" t="str">
            <v>n/a</v>
          </cell>
          <cell r="AL62" t="str">
            <v>n/a</v>
          </cell>
          <cell r="AM62" t="str">
            <v>n/a</v>
          </cell>
          <cell r="AN62" t="str">
            <v>n/a</v>
          </cell>
          <cell r="AO62" t="str">
            <v>n/a</v>
          </cell>
          <cell r="AP62" t="str">
            <v>n/a</v>
          </cell>
          <cell r="AQ62" t="str">
            <v>n/a</v>
          </cell>
          <cell r="AR62">
            <v>0</v>
          </cell>
        </row>
        <row r="63">
          <cell r="G63" t="str">
            <v>Design/Close EHP D/E Cells</v>
          </cell>
          <cell r="H63" t="str">
            <v>10024899</v>
          </cell>
          <cell r="J63">
            <v>284920</v>
          </cell>
          <cell r="K63">
            <v>43999</v>
          </cell>
          <cell r="M63">
            <v>2021</v>
          </cell>
          <cell r="N63">
            <v>2021</v>
          </cell>
          <cell r="O63" t="str">
            <v>Y</v>
          </cell>
          <cell r="P63" t="str">
            <v>CCR</v>
          </cell>
          <cell r="Q63" t="str">
            <v>New Due to CCR Reg</v>
          </cell>
          <cell r="R63">
            <v>2020</v>
          </cell>
          <cell r="S63">
            <v>878900</v>
          </cell>
          <cell r="T63">
            <v>0</v>
          </cell>
          <cell r="U63">
            <v>0</v>
          </cell>
          <cell r="V63" t="str">
            <v>n/a</v>
          </cell>
          <cell r="W63" t="str">
            <v>n/a</v>
          </cell>
          <cell r="X63" t="str">
            <v>n/a</v>
          </cell>
          <cell r="Y63" t="str">
            <v>n/a</v>
          </cell>
          <cell r="Z63" t="str">
            <v>n/a</v>
          </cell>
          <cell r="AA63" t="str">
            <v>n/a</v>
          </cell>
          <cell r="AB63" t="str">
            <v>n/a</v>
          </cell>
          <cell r="AC63" t="str">
            <v>n/a</v>
          </cell>
          <cell r="AD63" t="str">
            <v>n/a</v>
          </cell>
          <cell r="AE63" t="str">
            <v>n/a</v>
          </cell>
          <cell r="AF63" t="str">
            <v>n/a</v>
          </cell>
          <cell r="AG63" t="str">
            <v>n/a</v>
          </cell>
          <cell r="AH63" t="str">
            <v>n/a</v>
          </cell>
          <cell r="AI63" t="str">
            <v>n/a</v>
          </cell>
          <cell r="AJ63" t="str">
            <v>n/a</v>
          </cell>
          <cell r="AK63" t="str">
            <v>n/a</v>
          </cell>
          <cell r="AL63" t="str">
            <v>n/a</v>
          </cell>
          <cell r="AM63" t="str">
            <v>n/a</v>
          </cell>
          <cell r="AN63" t="str">
            <v>n/a</v>
          </cell>
          <cell r="AO63" t="str">
            <v>n/a</v>
          </cell>
          <cell r="AP63" t="str">
            <v>n/a</v>
          </cell>
          <cell r="AQ63" t="str">
            <v>n/a</v>
          </cell>
          <cell r="AR63">
            <v>878900</v>
          </cell>
        </row>
        <row r="64">
          <cell r="G64" t="str">
            <v>Design/Close EHP C Cell Closure</v>
          </cell>
          <cell r="H64" t="str">
            <v>10025344</v>
          </cell>
          <cell r="J64">
            <v>284920</v>
          </cell>
          <cell r="K64">
            <v>43999</v>
          </cell>
          <cell r="M64">
            <v>2023</v>
          </cell>
          <cell r="N64">
            <v>2024</v>
          </cell>
          <cell r="O64" t="str">
            <v>Y</v>
          </cell>
          <cell r="P64" t="str">
            <v>CCR</v>
          </cell>
          <cell r="Q64" t="str">
            <v>New Due to CCR Reg</v>
          </cell>
          <cell r="R64">
            <v>2020</v>
          </cell>
          <cell r="S64">
            <v>739310</v>
          </cell>
          <cell r="T64">
            <v>0</v>
          </cell>
          <cell r="U64">
            <v>0</v>
          </cell>
          <cell r="V64" t="str">
            <v>n/a</v>
          </cell>
          <cell r="W64" t="str">
            <v>n/a</v>
          </cell>
          <cell r="X64" t="str">
            <v>n/a</v>
          </cell>
          <cell r="Y64" t="str">
            <v>n/a</v>
          </cell>
          <cell r="Z64" t="str">
            <v>n/a</v>
          </cell>
          <cell r="AA64" t="str">
            <v>n/a</v>
          </cell>
          <cell r="AB64" t="str">
            <v>n/a</v>
          </cell>
          <cell r="AC64" t="str">
            <v>n/a</v>
          </cell>
          <cell r="AD64" t="str">
            <v>n/a</v>
          </cell>
          <cell r="AE64" t="str">
            <v>n/a</v>
          </cell>
          <cell r="AF64" t="str">
            <v>n/a</v>
          </cell>
          <cell r="AG64" t="str">
            <v>n/a</v>
          </cell>
          <cell r="AH64" t="str">
            <v>n/a</v>
          </cell>
          <cell r="AI64" t="str">
            <v>n/a</v>
          </cell>
          <cell r="AJ64" t="str">
            <v>n/a</v>
          </cell>
          <cell r="AK64" t="str">
            <v>n/a</v>
          </cell>
          <cell r="AL64" t="str">
            <v>n/a</v>
          </cell>
          <cell r="AM64" t="str">
            <v>n/a</v>
          </cell>
          <cell r="AN64" t="str">
            <v>n/a</v>
          </cell>
          <cell r="AO64" t="str">
            <v>n/a</v>
          </cell>
          <cell r="AP64" t="str">
            <v>n/a</v>
          </cell>
          <cell r="AQ64" t="str">
            <v>n/a</v>
          </cell>
          <cell r="AR64">
            <v>739310</v>
          </cell>
        </row>
        <row r="65">
          <cell r="G65" t="str">
            <v>Design/Close EHP J-1 Cell</v>
          </cell>
          <cell r="H65" t="str">
            <v>10024900</v>
          </cell>
          <cell r="J65">
            <v>284920</v>
          </cell>
          <cell r="K65">
            <v>43999</v>
          </cell>
          <cell r="M65">
            <v>2024</v>
          </cell>
          <cell r="N65">
            <v>2025</v>
          </cell>
          <cell r="O65" t="str">
            <v>Y</v>
          </cell>
          <cell r="P65" t="str">
            <v>CCR</v>
          </cell>
          <cell r="Q65" t="str">
            <v>New Due to CCR Reg</v>
          </cell>
          <cell r="R65">
            <v>2020</v>
          </cell>
          <cell r="S65">
            <v>1240800</v>
          </cell>
          <cell r="T65">
            <v>0</v>
          </cell>
          <cell r="U65">
            <v>0</v>
          </cell>
          <cell r="V65" t="str">
            <v>n/a</v>
          </cell>
          <cell r="W65" t="str">
            <v>n/a</v>
          </cell>
          <cell r="X65" t="str">
            <v>n/a</v>
          </cell>
          <cell r="Y65" t="str">
            <v>n/a</v>
          </cell>
          <cell r="Z65" t="str">
            <v>n/a</v>
          </cell>
          <cell r="AA65" t="str">
            <v>n/a</v>
          </cell>
          <cell r="AB65" t="str">
            <v>n/a</v>
          </cell>
          <cell r="AC65" t="str">
            <v>n/a</v>
          </cell>
          <cell r="AD65" t="str">
            <v>n/a</v>
          </cell>
          <cell r="AE65" t="str">
            <v>n/a</v>
          </cell>
          <cell r="AF65" t="str">
            <v>n/a</v>
          </cell>
          <cell r="AG65" t="str">
            <v>n/a</v>
          </cell>
          <cell r="AH65" t="str">
            <v>n/a</v>
          </cell>
          <cell r="AI65" t="str">
            <v>n/a</v>
          </cell>
          <cell r="AJ65" t="str">
            <v>n/a</v>
          </cell>
          <cell r="AK65" t="str">
            <v>n/a</v>
          </cell>
          <cell r="AL65" t="str">
            <v>n/a</v>
          </cell>
          <cell r="AM65" t="str">
            <v>n/a</v>
          </cell>
          <cell r="AN65" t="str">
            <v>n/a</v>
          </cell>
          <cell r="AO65" t="str">
            <v>n/a</v>
          </cell>
          <cell r="AP65" t="str">
            <v>n/a</v>
          </cell>
          <cell r="AQ65" t="str">
            <v>n/a</v>
          </cell>
          <cell r="AR65">
            <v>1240800</v>
          </cell>
        </row>
        <row r="66">
          <cell r="G66" t="str">
            <v>Design/Close C/G</v>
          </cell>
          <cell r="H66" t="str">
            <v>10025057</v>
          </cell>
          <cell r="J66">
            <v>284920</v>
          </cell>
          <cell r="K66">
            <v>43999</v>
          </cell>
          <cell r="M66">
            <v>2040</v>
          </cell>
          <cell r="N66">
            <v>2041</v>
          </cell>
          <cell r="O66" t="str">
            <v>Y</v>
          </cell>
          <cell r="P66" t="str">
            <v>CCR</v>
          </cell>
          <cell r="Q66" t="str">
            <v>New Due to CCR Reg</v>
          </cell>
          <cell r="R66">
            <v>2020</v>
          </cell>
          <cell r="S66">
            <v>1935648</v>
          </cell>
          <cell r="T66">
            <v>0</v>
          </cell>
          <cell r="U66">
            <v>0</v>
          </cell>
          <cell r="V66" t="str">
            <v>n/a</v>
          </cell>
          <cell r="W66" t="str">
            <v>n/a</v>
          </cell>
          <cell r="X66" t="str">
            <v>n/a</v>
          </cell>
          <cell r="Y66" t="str">
            <v>n/a</v>
          </cell>
          <cell r="Z66" t="str">
            <v>n/a</v>
          </cell>
          <cell r="AA66" t="str">
            <v>n/a</v>
          </cell>
          <cell r="AB66" t="str">
            <v>n/a</v>
          </cell>
          <cell r="AC66" t="str">
            <v>n/a</v>
          </cell>
          <cell r="AD66" t="str">
            <v>n/a</v>
          </cell>
          <cell r="AE66" t="str">
            <v>n/a</v>
          </cell>
          <cell r="AF66" t="str">
            <v>n/a</v>
          </cell>
          <cell r="AG66" t="str">
            <v>n/a</v>
          </cell>
          <cell r="AH66" t="str">
            <v>n/a</v>
          </cell>
          <cell r="AI66" t="str">
            <v>n/a</v>
          </cell>
          <cell r="AJ66" t="str">
            <v>n/a</v>
          </cell>
          <cell r="AK66" t="str">
            <v>n/a</v>
          </cell>
          <cell r="AL66" t="str">
            <v>n/a</v>
          </cell>
          <cell r="AM66" t="str">
            <v>n/a</v>
          </cell>
          <cell r="AN66" t="str">
            <v>n/a</v>
          </cell>
          <cell r="AO66" t="str">
            <v>n/a</v>
          </cell>
          <cell r="AP66" t="str">
            <v>n/a</v>
          </cell>
          <cell r="AQ66" t="str">
            <v>n/a</v>
          </cell>
          <cell r="AR66">
            <v>1935648</v>
          </cell>
        </row>
        <row r="67">
          <cell r="G67" t="str">
            <v>Monitoring</v>
          </cell>
          <cell r="H67" t="str">
            <v>10025293</v>
          </cell>
          <cell r="J67">
            <v>284920</v>
          </cell>
          <cell r="K67">
            <v>43999</v>
          </cell>
          <cell r="M67">
            <v>2041</v>
          </cell>
          <cell r="N67">
            <v>2055</v>
          </cell>
          <cell r="O67" t="str">
            <v>Y</v>
          </cell>
          <cell r="P67" t="str">
            <v>CCR</v>
          </cell>
          <cell r="Q67" t="str">
            <v>New Due to CCR Reg</v>
          </cell>
          <cell r="R67">
            <v>2020</v>
          </cell>
          <cell r="S67">
            <v>0</v>
          </cell>
          <cell r="T67">
            <v>0</v>
          </cell>
          <cell r="U67">
            <v>0</v>
          </cell>
          <cell r="V67" t="str">
            <v>n/a</v>
          </cell>
          <cell r="W67" t="str">
            <v>n/a</v>
          </cell>
          <cell r="X67" t="str">
            <v>n/a</v>
          </cell>
          <cell r="Y67" t="str">
            <v>n/a</v>
          </cell>
          <cell r="Z67" t="str">
            <v>n/a</v>
          </cell>
          <cell r="AA67" t="str">
            <v>n/a</v>
          </cell>
          <cell r="AB67" t="str">
            <v>n/a</v>
          </cell>
          <cell r="AC67" t="str">
            <v>n/a</v>
          </cell>
          <cell r="AD67" t="str">
            <v>n/a</v>
          </cell>
          <cell r="AE67" t="str">
            <v>n/a</v>
          </cell>
          <cell r="AF67" t="str">
            <v>n/a</v>
          </cell>
          <cell r="AG67" t="str">
            <v>n/a</v>
          </cell>
          <cell r="AH67" t="str">
            <v>n/a</v>
          </cell>
          <cell r="AI67" t="str">
            <v>n/a</v>
          </cell>
          <cell r="AJ67" t="str">
            <v>n/a</v>
          </cell>
          <cell r="AK67" t="str">
            <v>n/a</v>
          </cell>
          <cell r="AL67" t="str">
            <v>n/a</v>
          </cell>
          <cell r="AM67" t="str">
            <v>n/a</v>
          </cell>
          <cell r="AN67" t="str">
            <v>n/a</v>
          </cell>
          <cell r="AO67" t="str">
            <v>n/a</v>
          </cell>
          <cell r="AP67" t="str">
            <v>n/a</v>
          </cell>
          <cell r="AQ67" t="str">
            <v>n/a</v>
          </cell>
          <cell r="AR67">
            <v>0</v>
          </cell>
        </row>
        <row r="68">
          <cell r="G68" t="str">
            <v>Design/Close EHP New Clearwell</v>
          </cell>
          <cell r="H68" t="str">
            <v>10027594</v>
          </cell>
          <cell r="J68">
            <v>284920</v>
          </cell>
          <cell r="K68">
            <v>43999</v>
          </cell>
          <cell r="M68">
            <v>2039</v>
          </cell>
          <cell r="N68">
            <v>2040</v>
          </cell>
          <cell r="O68" t="str">
            <v>Y</v>
          </cell>
          <cell r="P68" t="str">
            <v>CCR</v>
          </cell>
          <cell r="R68">
            <v>2020</v>
          </cell>
          <cell r="S68">
            <v>0</v>
          </cell>
          <cell r="T68">
            <v>0</v>
          </cell>
          <cell r="U68">
            <v>0</v>
          </cell>
          <cell r="V68" t="str">
            <v>n/a</v>
          </cell>
          <cell r="W68" t="str">
            <v>n/a</v>
          </cell>
          <cell r="X68" t="str">
            <v>n/a</v>
          </cell>
          <cell r="Y68" t="str">
            <v>n/a</v>
          </cell>
          <cell r="Z68" t="str">
            <v>n/a</v>
          </cell>
          <cell r="AA68" t="str">
            <v>n/a</v>
          </cell>
          <cell r="AB68" t="str">
            <v>n/a</v>
          </cell>
          <cell r="AC68" t="str">
            <v>n/a</v>
          </cell>
          <cell r="AD68" t="str">
            <v>n/a</v>
          </cell>
          <cell r="AE68" t="str">
            <v>n/a</v>
          </cell>
          <cell r="AF68" t="str">
            <v>n/a</v>
          </cell>
          <cell r="AG68" t="str">
            <v>n/a</v>
          </cell>
          <cell r="AH68" t="str">
            <v>n/a</v>
          </cell>
          <cell r="AI68" t="str">
            <v>n/a</v>
          </cell>
          <cell r="AJ68" t="str">
            <v>n/a</v>
          </cell>
          <cell r="AK68" t="str">
            <v>n/a</v>
          </cell>
          <cell r="AL68" t="str">
            <v>n/a</v>
          </cell>
          <cell r="AM68" t="str">
            <v>n/a</v>
          </cell>
          <cell r="AN68" t="str">
            <v>n/a</v>
          </cell>
          <cell r="AO68" t="str">
            <v>n/a</v>
          </cell>
          <cell r="AP68" t="str">
            <v>n/a</v>
          </cell>
          <cell r="AQ68" t="str">
            <v>n/a</v>
          </cell>
          <cell r="AR68">
            <v>0</v>
          </cell>
        </row>
        <row r="69">
          <cell r="G69" t="str">
            <v>Close 3&amp;4 North Plant Drain Pond</v>
          </cell>
          <cell r="H69" t="str">
            <v>10027620</v>
          </cell>
          <cell r="J69">
            <v>284920</v>
          </cell>
          <cell r="K69">
            <v>43999</v>
          </cell>
          <cell r="M69">
            <v>2040</v>
          </cell>
          <cell r="N69">
            <v>2040</v>
          </cell>
          <cell r="O69" t="str">
            <v>Y</v>
          </cell>
          <cell r="P69" t="str">
            <v>CCR</v>
          </cell>
          <cell r="R69">
            <v>2020</v>
          </cell>
          <cell r="S69">
            <v>22748</v>
          </cell>
          <cell r="T69">
            <v>0</v>
          </cell>
          <cell r="U69">
            <v>0</v>
          </cell>
          <cell r="V69" t="str">
            <v>n/a</v>
          </cell>
          <cell r="W69" t="str">
            <v>n/a</v>
          </cell>
          <cell r="X69" t="str">
            <v>n/a</v>
          </cell>
          <cell r="Y69" t="str">
            <v>n/a</v>
          </cell>
          <cell r="Z69" t="str">
            <v>n/a</v>
          </cell>
          <cell r="AA69" t="str">
            <v>n/a</v>
          </cell>
          <cell r="AB69" t="str">
            <v>n/a</v>
          </cell>
          <cell r="AC69" t="str">
            <v>n/a</v>
          </cell>
          <cell r="AD69" t="str">
            <v>n/a</v>
          </cell>
          <cell r="AE69" t="str">
            <v>n/a</v>
          </cell>
          <cell r="AF69" t="str">
            <v>n/a</v>
          </cell>
          <cell r="AG69" t="str">
            <v>n/a</v>
          </cell>
          <cell r="AH69" t="str">
            <v>n/a</v>
          </cell>
          <cell r="AI69" t="str">
            <v>n/a</v>
          </cell>
          <cell r="AJ69" t="str">
            <v>n/a</v>
          </cell>
          <cell r="AK69" t="str">
            <v>n/a</v>
          </cell>
          <cell r="AL69" t="str">
            <v>n/a</v>
          </cell>
          <cell r="AM69" t="str">
            <v>n/a</v>
          </cell>
          <cell r="AN69" t="str">
            <v>n/a</v>
          </cell>
          <cell r="AO69" t="str">
            <v>n/a</v>
          </cell>
          <cell r="AP69" t="str">
            <v>n/a</v>
          </cell>
          <cell r="AQ69" t="str">
            <v>n/a</v>
          </cell>
          <cell r="AR69">
            <v>22748</v>
          </cell>
        </row>
        <row r="70">
          <cell r="G70" t="str">
            <v>Close EHP F Cell for post-close stormwater mgmt</v>
          </cell>
          <cell r="H70" t="str">
            <v>10027621</v>
          </cell>
          <cell r="J70">
            <v>284920</v>
          </cell>
          <cell r="K70">
            <v>43999</v>
          </cell>
          <cell r="M70">
            <v>2040</v>
          </cell>
          <cell r="N70">
            <v>2040</v>
          </cell>
          <cell r="O70" t="str">
            <v>Y</v>
          </cell>
          <cell r="P70" t="str">
            <v>CCR</v>
          </cell>
          <cell r="R70">
            <v>2020</v>
          </cell>
          <cell r="S70">
            <v>51700</v>
          </cell>
          <cell r="T70">
            <v>0</v>
          </cell>
          <cell r="U70">
            <v>0</v>
          </cell>
          <cell r="V70" t="str">
            <v>n/a</v>
          </cell>
          <cell r="W70" t="str">
            <v>n/a</v>
          </cell>
          <cell r="X70" t="str">
            <v>n/a</v>
          </cell>
          <cell r="Y70" t="str">
            <v>n/a</v>
          </cell>
          <cell r="Z70" t="str">
            <v>n/a</v>
          </cell>
          <cell r="AA70" t="str">
            <v>n/a</v>
          </cell>
          <cell r="AB70" t="str">
            <v>n/a</v>
          </cell>
          <cell r="AC70" t="str">
            <v>n/a</v>
          </cell>
          <cell r="AD70" t="str">
            <v>n/a</v>
          </cell>
          <cell r="AE70" t="str">
            <v>n/a</v>
          </cell>
          <cell r="AF70" t="str">
            <v>n/a</v>
          </cell>
          <cell r="AG70" t="str">
            <v>n/a</v>
          </cell>
          <cell r="AH70" t="str">
            <v>n/a</v>
          </cell>
          <cell r="AI70" t="str">
            <v>n/a</v>
          </cell>
          <cell r="AJ70" t="str">
            <v>n/a</v>
          </cell>
          <cell r="AK70" t="str">
            <v>n/a</v>
          </cell>
          <cell r="AL70" t="str">
            <v>n/a</v>
          </cell>
          <cell r="AM70" t="str">
            <v>n/a</v>
          </cell>
          <cell r="AN70" t="str">
            <v>n/a</v>
          </cell>
          <cell r="AO70" t="str">
            <v>n/a</v>
          </cell>
          <cell r="AP70" t="str">
            <v>n/a</v>
          </cell>
          <cell r="AQ70" t="str">
            <v>n/a</v>
          </cell>
          <cell r="AR70">
            <v>51700</v>
          </cell>
        </row>
        <row r="71">
          <cell r="G71" t="str">
            <v>Close EHP H Cell for post-close stormwater mgmt</v>
          </cell>
          <cell r="H71" t="str">
            <v>10027622</v>
          </cell>
          <cell r="J71">
            <v>284920</v>
          </cell>
          <cell r="K71">
            <v>43999</v>
          </cell>
          <cell r="M71">
            <v>2040</v>
          </cell>
          <cell r="N71">
            <v>2040</v>
          </cell>
          <cell r="O71" t="str">
            <v>Y</v>
          </cell>
          <cell r="P71" t="str">
            <v>CCR</v>
          </cell>
          <cell r="R71">
            <v>2020</v>
          </cell>
          <cell r="S71">
            <v>51700</v>
          </cell>
          <cell r="T71">
            <v>0</v>
          </cell>
          <cell r="U71">
            <v>0</v>
          </cell>
          <cell r="V71" t="str">
            <v>n/a</v>
          </cell>
          <cell r="W71" t="str">
            <v>n/a</v>
          </cell>
          <cell r="X71" t="str">
            <v>n/a</v>
          </cell>
          <cell r="Y71" t="str">
            <v>n/a</v>
          </cell>
          <cell r="Z71" t="str">
            <v>n/a</v>
          </cell>
          <cell r="AA71" t="str">
            <v>n/a</v>
          </cell>
          <cell r="AB71" t="str">
            <v>n/a</v>
          </cell>
          <cell r="AC71" t="str">
            <v>n/a</v>
          </cell>
          <cell r="AD71" t="str">
            <v>n/a</v>
          </cell>
          <cell r="AE71" t="str">
            <v>n/a</v>
          </cell>
          <cell r="AF71" t="str">
            <v>n/a</v>
          </cell>
          <cell r="AG71" t="str">
            <v>n/a</v>
          </cell>
          <cell r="AH71" t="str">
            <v>n/a</v>
          </cell>
          <cell r="AI71" t="str">
            <v>n/a</v>
          </cell>
          <cell r="AJ71" t="str">
            <v>n/a</v>
          </cell>
          <cell r="AK71" t="str">
            <v>n/a</v>
          </cell>
          <cell r="AL71" t="str">
            <v>n/a</v>
          </cell>
          <cell r="AM71" t="str">
            <v>n/a</v>
          </cell>
          <cell r="AN71" t="str">
            <v>n/a</v>
          </cell>
          <cell r="AO71" t="str">
            <v>n/a</v>
          </cell>
          <cell r="AP71" t="str">
            <v>n/a</v>
          </cell>
          <cell r="AQ71" t="str">
            <v>n/a</v>
          </cell>
          <cell r="AR71">
            <v>51700</v>
          </cell>
        </row>
        <row r="72">
          <cell r="G72" t="str">
            <v>Close Scrubber Pipeline &amp; Drain Ponds</v>
          </cell>
          <cell r="H72" t="str">
            <v>10027623</v>
          </cell>
          <cell r="J72">
            <v>284920</v>
          </cell>
          <cell r="K72">
            <v>43999</v>
          </cell>
          <cell r="M72">
            <v>2040</v>
          </cell>
          <cell r="N72">
            <v>2040</v>
          </cell>
          <cell r="O72" t="str">
            <v>Y</v>
          </cell>
          <cell r="P72" t="str">
            <v>CCR</v>
          </cell>
          <cell r="R72">
            <v>2020</v>
          </cell>
          <cell r="S72">
            <v>19646</v>
          </cell>
          <cell r="T72">
            <v>0</v>
          </cell>
          <cell r="U72">
            <v>0</v>
          </cell>
          <cell r="V72" t="str">
            <v>n/a</v>
          </cell>
          <cell r="W72" t="str">
            <v>n/a</v>
          </cell>
          <cell r="X72" t="str">
            <v>n/a</v>
          </cell>
          <cell r="Y72" t="str">
            <v>n/a</v>
          </cell>
          <cell r="Z72" t="str">
            <v>n/a</v>
          </cell>
          <cell r="AA72" t="str">
            <v>n/a</v>
          </cell>
          <cell r="AB72" t="str">
            <v>n/a</v>
          </cell>
          <cell r="AC72" t="str">
            <v>n/a</v>
          </cell>
          <cell r="AD72" t="str">
            <v>n/a</v>
          </cell>
          <cell r="AE72" t="str">
            <v>n/a</v>
          </cell>
          <cell r="AF72" t="str">
            <v>n/a</v>
          </cell>
          <cell r="AG72" t="str">
            <v>n/a</v>
          </cell>
          <cell r="AH72" t="str">
            <v>n/a</v>
          </cell>
          <cell r="AI72" t="str">
            <v>n/a</v>
          </cell>
          <cell r="AJ72" t="str">
            <v>n/a</v>
          </cell>
          <cell r="AK72" t="str">
            <v>n/a</v>
          </cell>
          <cell r="AL72" t="str">
            <v>n/a</v>
          </cell>
          <cell r="AM72" t="str">
            <v>n/a</v>
          </cell>
          <cell r="AN72" t="str">
            <v>n/a</v>
          </cell>
          <cell r="AO72" t="str">
            <v>n/a</v>
          </cell>
          <cell r="AP72" t="str">
            <v>n/a</v>
          </cell>
          <cell r="AQ72" t="str">
            <v>n/a</v>
          </cell>
          <cell r="AR72">
            <v>19646</v>
          </cell>
        </row>
        <row r="73">
          <cell r="G73" t="str">
            <v>Close SWP-1 (old 3&amp;4 Wash Tray Pond)</v>
          </cell>
          <cell r="H73" t="str">
            <v>10027624</v>
          </cell>
          <cell r="J73">
            <v>284920</v>
          </cell>
          <cell r="K73">
            <v>43999</v>
          </cell>
          <cell r="M73">
            <v>2040</v>
          </cell>
          <cell r="N73">
            <v>2040</v>
          </cell>
          <cell r="O73" t="str">
            <v>Y</v>
          </cell>
          <cell r="P73" t="str">
            <v>CCR</v>
          </cell>
          <cell r="R73">
            <v>2020</v>
          </cell>
          <cell r="S73">
            <v>72380</v>
          </cell>
          <cell r="T73">
            <v>0</v>
          </cell>
          <cell r="U73">
            <v>0</v>
          </cell>
          <cell r="V73" t="str">
            <v>n/a</v>
          </cell>
          <cell r="W73" t="str">
            <v>n/a</v>
          </cell>
          <cell r="X73" t="str">
            <v>n/a</v>
          </cell>
          <cell r="Y73" t="str">
            <v>n/a</v>
          </cell>
          <cell r="Z73" t="str">
            <v>n/a</v>
          </cell>
          <cell r="AA73" t="str">
            <v>n/a</v>
          </cell>
          <cell r="AB73" t="str">
            <v>n/a</v>
          </cell>
          <cell r="AC73" t="str">
            <v>n/a</v>
          </cell>
          <cell r="AD73" t="str">
            <v>n/a</v>
          </cell>
          <cell r="AE73" t="str">
            <v>n/a</v>
          </cell>
          <cell r="AF73" t="str">
            <v>n/a</v>
          </cell>
          <cell r="AG73" t="str">
            <v>n/a</v>
          </cell>
          <cell r="AH73" t="str">
            <v>n/a</v>
          </cell>
          <cell r="AI73" t="str">
            <v>n/a</v>
          </cell>
          <cell r="AJ73" t="str">
            <v>n/a</v>
          </cell>
          <cell r="AK73" t="str">
            <v>n/a</v>
          </cell>
          <cell r="AL73" t="str">
            <v>n/a</v>
          </cell>
          <cell r="AM73" t="str">
            <v>n/a</v>
          </cell>
          <cell r="AN73" t="str">
            <v>n/a</v>
          </cell>
          <cell r="AO73" t="str">
            <v>n/a</v>
          </cell>
          <cell r="AP73" t="str">
            <v>n/a</v>
          </cell>
          <cell r="AQ73" t="str">
            <v>n/a</v>
          </cell>
          <cell r="AR73">
            <v>72380</v>
          </cell>
        </row>
        <row r="74">
          <cell r="G74" t="str">
            <v>Close SWP-2 (old 3&amp;4 Scrubber DC Pond)</v>
          </cell>
          <cell r="H74" t="str">
            <v>10027625</v>
          </cell>
          <cell r="J74">
            <v>284920</v>
          </cell>
          <cell r="K74">
            <v>43999</v>
          </cell>
          <cell r="M74">
            <v>2040</v>
          </cell>
          <cell r="N74">
            <v>2040</v>
          </cell>
          <cell r="O74" t="str">
            <v>Y</v>
          </cell>
          <cell r="P74" t="str">
            <v>CCR</v>
          </cell>
          <cell r="R74">
            <v>2020</v>
          </cell>
          <cell r="S74">
            <v>53768</v>
          </cell>
          <cell r="T74">
            <v>0</v>
          </cell>
          <cell r="U74">
            <v>0</v>
          </cell>
          <cell r="V74" t="str">
            <v>n/a</v>
          </cell>
          <cell r="W74" t="str">
            <v>n/a</v>
          </cell>
          <cell r="X74" t="str">
            <v>n/a</v>
          </cell>
          <cell r="Y74" t="str">
            <v>n/a</v>
          </cell>
          <cell r="Z74" t="str">
            <v>n/a</v>
          </cell>
          <cell r="AA74" t="str">
            <v>n/a</v>
          </cell>
          <cell r="AB74" t="str">
            <v>n/a</v>
          </cell>
          <cell r="AC74" t="str">
            <v>n/a</v>
          </cell>
          <cell r="AD74" t="str">
            <v>n/a</v>
          </cell>
          <cell r="AE74" t="str">
            <v>n/a</v>
          </cell>
          <cell r="AF74" t="str">
            <v>n/a</v>
          </cell>
          <cell r="AG74" t="str">
            <v>n/a</v>
          </cell>
          <cell r="AH74" t="str">
            <v>n/a</v>
          </cell>
          <cell r="AI74" t="str">
            <v>n/a</v>
          </cell>
          <cell r="AJ74" t="str">
            <v>n/a</v>
          </cell>
          <cell r="AK74" t="str">
            <v>n/a</v>
          </cell>
          <cell r="AL74" t="str">
            <v>n/a</v>
          </cell>
          <cell r="AM74" t="str">
            <v>n/a</v>
          </cell>
          <cell r="AN74" t="str">
            <v>n/a</v>
          </cell>
          <cell r="AO74" t="str">
            <v>n/a</v>
          </cell>
          <cell r="AP74" t="str">
            <v>n/a</v>
          </cell>
          <cell r="AQ74" t="str">
            <v>n/a</v>
          </cell>
          <cell r="AR74">
            <v>53768</v>
          </cell>
        </row>
        <row r="75">
          <cell r="G75" t="str">
            <v>Close Brine Concentrator Solids Disposal Area</v>
          </cell>
          <cell r="H75" t="str">
            <v>10027626</v>
          </cell>
          <cell r="J75">
            <v>284920</v>
          </cell>
          <cell r="K75">
            <v>43999</v>
          </cell>
          <cell r="M75">
            <v>2028</v>
          </cell>
          <cell r="N75">
            <v>2040</v>
          </cell>
          <cell r="O75" t="str">
            <v>Y</v>
          </cell>
          <cell r="P75" t="str">
            <v>CCR</v>
          </cell>
          <cell r="R75">
            <v>2020</v>
          </cell>
          <cell r="S75">
            <v>850657.22060000012</v>
          </cell>
          <cell r="T75">
            <v>0</v>
          </cell>
          <cell r="U75">
            <v>0</v>
          </cell>
          <cell r="V75" t="str">
            <v>n/a</v>
          </cell>
          <cell r="W75" t="str">
            <v>n/a</v>
          </cell>
          <cell r="X75" t="str">
            <v>n/a</v>
          </cell>
          <cell r="Y75" t="str">
            <v>n/a</v>
          </cell>
          <cell r="Z75" t="str">
            <v>n/a</v>
          </cell>
          <cell r="AA75" t="str">
            <v>n/a</v>
          </cell>
          <cell r="AB75" t="str">
            <v>n/a</v>
          </cell>
          <cell r="AC75" t="str">
            <v>n/a</v>
          </cell>
          <cell r="AD75" t="str">
            <v>n/a</v>
          </cell>
          <cell r="AE75" t="str">
            <v>n/a</v>
          </cell>
          <cell r="AF75" t="str">
            <v>n/a</v>
          </cell>
          <cell r="AG75" t="str">
            <v>n/a</v>
          </cell>
          <cell r="AH75" t="str">
            <v>n/a</v>
          </cell>
          <cell r="AI75" t="str">
            <v>n/a</v>
          </cell>
          <cell r="AJ75" t="str">
            <v>n/a</v>
          </cell>
          <cell r="AK75" t="str">
            <v>n/a</v>
          </cell>
          <cell r="AL75" t="str">
            <v>n/a</v>
          </cell>
          <cell r="AM75" t="str">
            <v>n/a</v>
          </cell>
          <cell r="AN75" t="str">
            <v>n/a</v>
          </cell>
          <cell r="AO75" t="str">
            <v>n/a</v>
          </cell>
          <cell r="AP75" t="str">
            <v>n/a</v>
          </cell>
          <cell r="AQ75" t="str">
            <v>n/a</v>
          </cell>
          <cell r="AR75">
            <v>850657.22060000012</v>
          </cell>
        </row>
        <row r="76">
          <cell r="G76" t="str">
            <v>Close Sediment Retention Pond</v>
          </cell>
          <cell r="H76" t="str">
            <v>10027627</v>
          </cell>
          <cell r="J76">
            <v>284920</v>
          </cell>
          <cell r="K76">
            <v>43999</v>
          </cell>
          <cell r="M76">
            <v>2040</v>
          </cell>
          <cell r="N76">
            <v>2040</v>
          </cell>
          <cell r="O76" t="str">
            <v>Y</v>
          </cell>
          <cell r="P76" t="str">
            <v>CCR</v>
          </cell>
          <cell r="R76">
            <v>2020</v>
          </cell>
          <cell r="S76">
            <v>31874.638223999998</v>
          </cell>
          <cell r="T76">
            <v>0</v>
          </cell>
          <cell r="U76">
            <v>0</v>
          </cell>
          <cell r="V76" t="str">
            <v>n/a</v>
          </cell>
          <cell r="W76" t="str">
            <v>n/a</v>
          </cell>
          <cell r="X76" t="str">
            <v>n/a</v>
          </cell>
          <cell r="Y76" t="str">
            <v>n/a</v>
          </cell>
          <cell r="Z76" t="str">
            <v>n/a</v>
          </cell>
          <cell r="AA76" t="str">
            <v>n/a</v>
          </cell>
          <cell r="AB76" t="str">
            <v>n/a</v>
          </cell>
          <cell r="AC76" t="str">
            <v>n/a</v>
          </cell>
          <cell r="AD76" t="str">
            <v>n/a</v>
          </cell>
          <cell r="AE76" t="str">
            <v>n/a</v>
          </cell>
          <cell r="AF76" t="str">
            <v>n/a</v>
          </cell>
          <cell r="AG76" t="str">
            <v>n/a</v>
          </cell>
          <cell r="AH76" t="str">
            <v>n/a</v>
          </cell>
          <cell r="AI76" t="str">
            <v>n/a</v>
          </cell>
          <cell r="AJ76" t="str">
            <v>n/a</v>
          </cell>
          <cell r="AK76" t="str">
            <v>n/a</v>
          </cell>
          <cell r="AL76" t="str">
            <v>n/a</v>
          </cell>
          <cell r="AM76" t="str">
            <v>n/a</v>
          </cell>
          <cell r="AN76" t="str">
            <v>n/a</v>
          </cell>
          <cell r="AO76" t="str">
            <v>n/a</v>
          </cell>
          <cell r="AP76" t="str">
            <v>n/a</v>
          </cell>
          <cell r="AQ76" t="str">
            <v>n/a</v>
          </cell>
          <cell r="AR76">
            <v>31874.638223999998</v>
          </cell>
        </row>
        <row r="77">
          <cell r="G77" t="str">
            <v>Close North Plant Sediment Retention Pond</v>
          </cell>
          <cell r="H77" t="str">
            <v>10027628</v>
          </cell>
          <cell r="J77">
            <v>284920</v>
          </cell>
          <cell r="K77">
            <v>43999</v>
          </cell>
          <cell r="M77">
            <v>2040</v>
          </cell>
          <cell r="N77">
            <v>2040</v>
          </cell>
          <cell r="O77" t="str">
            <v>Y</v>
          </cell>
          <cell r="P77" t="str">
            <v>CCR</v>
          </cell>
          <cell r="R77">
            <v>2020</v>
          </cell>
          <cell r="S77">
            <v>2043.2460400000002</v>
          </cell>
          <cell r="T77">
            <v>0</v>
          </cell>
          <cell r="U77">
            <v>0</v>
          </cell>
          <cell r="V77" t="str">
            <v>n/a</v>
          </cell>
          <cell r="W77" t="str">
            <v>n/a</v>
          </cell>
          <cell r="X77" t="str">
            <v>n/a</v>
          </cell>
          <cell r="Y77" t="str">
            <v>n/a</v>
          </cell>
          <cell r="Z77" t="str">
            <v>n/a</v>
          </cell>
          <cell r="AA77" t="str">
            <v>n/a</v>
          </cell>
          <cell r="AB77" t="str">
            <v>n/a</v>
          </cell>
          <cell r="AC77" t="str">
            <v>n/a</v>
          </cell>
          <cell r="AD77" t="str">
            <v>n/a</v>
          </cell>
          <cell r="AE77" t="str">
            <v>n/a</v>
          </cell>
          <cell r="AF77" t="str">
            <v>n/a</v>
          </cell>
          <cell r="AG77" t="str">
            <v>n/a</v>
          </cell>
          <cell r="AH77" t="str">
            <v>n/a</v>
          </cell>
          <cell r="AI77" t="str">
            <v>n/a</v>
          </cell>
          <cell r="AJ77" t="str">
            <v>n/a</v>
          </cell>
          <cell r="AK77" t="str">
            <v>n/a</v>
          </cell>
          <cell r="AL77" t="str">
            <v>n/a</v>
          </cell>
          <cell r="AM77" t="str">
            <v>n/a</v>
          </cell>
          <cell r="AN77" t="str">
            <v>n/a</v>
          </cell>
          <cell r="AO77" t="str">
            <v>n/a</v>
          </cell>
          <cell r="AP77" t="str">
            <v>n/a</v>
          </cell>
          <cell r="AQ77" t="str">
            <v>n/a</v>
          </cell>
          <cell r="AR77">
            <v>2043.2460400000002</v>
          </cell>
        </row>
        <row r="78">
          <cell r="G78" t="str">
            <v>Design/Close Capture Sys Trtmnt Solids Disp</v>
          </cell>
          <cell r="J78">
            <v>284920</v>
          </cell>
          <cell r="K78">
            <v>43999</v>
          </cell>
          <cell r="M78">
            <v>2048</v>
          </cell>
          <cell r="N78">
            <v>2052</v>
          </cell>
          <cell r="O78" t="str">
            <v>Y</v>
          </cell>
          <cell r="P78" t="str">
            <v>CCR</v>
          </cell>
          <cell r="R78">
            <v>2020</v>
          </cell>
          <cell r="S78">
            <v>723800</v>
          </cell>
          <cell r="T78">
            <v>0</v>
          </cell>
          <cell r="U78">
            <v>0</v>
          </cell>
          <cell r="V78" t="str">
            <v>n/a</v>
          </cell>
          <cell r="W78" t="str">
            <v>n/a</v>
          </cell>
          <cell r="X78" t="str">
            <v>n/a</v>
          </cell>
          <cell r="Y78" t="str">
            <v>n/a</v>
          </cell>
          <cell r="Z78" t="str">
            <v>n/a</v>
          </cell>
          <cell r="AA78" t="str">
            <v>n/a</v>
          </cell>
          <cell r="AB78" t="str">
            <v>n/a</v>
          </cell>
          <cell r="AC78" t="str">
            <v>n/a</v>
          </cell>
          <cell r="AD78" t="str">
            <v>n/a</v>
          </cell>
          <cell r="AE78" t="str">
            <v>n/a</v>
          </cell>
          <cell r="AF78" t="str">
            <v>n/a</v>
          </cell>
          <cell r="AG78" t="str">
            <v>n/a</v>
          </cell>
          <cell r="AH78" t="str">
            <v>n/a</v>
          </cell>
          <cell r="AI78" t="str">
            <v>n/a</v>
          </cell>
          <cell r="AJ78" t="str">
            <v>n/a</v>
          </cell>
          <cell r="AK78" t="str">
            <v>n/a</v>
          </cell>
          <cell r="AL78" t="str">
            <v>n/a</v>
          </cell>
          <cell r="AM78" t="str">
            <v>n/a</v>
          </cell>
          <cell r="AN78" t="str">
            <v>n/a</v>
          </cell>
          <cell r="AO78" t="str">
            <v>n/a</v>
          </cell>
          <cell r="AP78" t="str">
            <v>n/a</v>
          </cell>
          <cell r="AQ78" t="str">
            <v>n/a</v>
          </cell>
          <cell r="AR78">
            <v>723800</v>
          </cell>
        </row>
        <row r="79">
          <cell r="G79" t="str">
            <v>Close No. Portion EHP A Cell for post-close SW Mgmt</v>
          </cell>
          <cell r="J79">
            <v>284920</v>
          </cell>
          <cell r="K79">
            <v>43999</v>
          </cell>
          <cell r="M79">
            <v>2040</v>
          </cell>
          <cell r="N79">
            <v>2040</v>
          </cell>
          <cell r="O79" t="str">
            <v>Y</v>
          </cell>
          <cell r="P79" t="str">
            <v>CCR</v>
          </cell>
          <cell r="Q79" t="str">
            <v>New Due to CCR Reg</v>
          </cell>
          <cell r="R79">
            <v>2020</v>
          </cell>
          <cell r="S79">
            <v>25850</v>
          </cell>
          <cell r="T79">
            <v>0</v>
          </cell>
          <cell r="U79">
            <v>0</v>
          </cell>
          <cell r="V79" t="str">
            <v>n/a</v>
          </cell>
          <cell r="W79" t="str">
            <v>n/a</v>
          </cell>
          <cell r="X79" t="str">
            <v>n/a</v>
          </cell>
          <cell r="Y79" t="str">
            <v>n/a</v>
          </cell>
          <cell r="Z79" t="str">
            <v>n/a</v>
          </cell>
          <cell r="AA79" t="str">
            <v>n/a</v>
          </cell>
          <cell r="AB79" t="str">
            <v>n/a</v>
          </cell>
          <cell r="AC79" t="str">
            <v>n/a</v>
          </cell>
          <cell r="AD79" t="str">
            <v>n/a</v>
          </cell>
          <cell r="AE79" t="str">
            <v>n/a</v>
          </cell>
          <cell r="AF79" t="str">
            <v>n/a</v>
          </cell>
          <cell r="AG79" t="str">
            <v>n/a</v>
          </cell>
          <cell r="AH79" t="str">
            <v>n/a</v>
          </cell>
          <cell r="AI79" t="str">
            <v>n/a</v>
          </cell>
          <cell r="AJ79" t="str">
            <v>n/a</v>
          </cell>
          <cell r="AK79" t="str">
            <v>n/a</v>
          </cell>
          <cell r="AL79" t="str">
            <v>n/a</v>
          </cell>
          <cell r="AM79" t="str">
            <v>n/a</v>
          </cell>
          <cell r="AN79" t="str">
            <v>n/a</v>
          </cell>
          <cell r="AO79" t="str">
            <v>n/a</v>
          </cell>
          <cell r="AP79" t="str">
            <v>n/a</v>
          </cell>
          <cell r="AQ79" t="str">
            <v>n/a</v>
          </cell>
          <cell r="AR79">
            <v>25850</v>
          </cell>
        </row>
        <row r="80">
          <cell r="G80" t="str">
            <v>All Units Area GW - Entire Plant Site - ERL or ARO???</v>
          </cell>
          <cell r="J80">
            <v>284920</v>
          </cell>
          <cell r="K80">
            <v>42816</v>
          </cell>
          <cell r="O80" t="str">
            <v>B</v>
          </cell>
          <cell r="P80" t="str">
            <v>CCR</v>
          </cell>
          <cell r="Q80" t="str">
            <v>New Due to CCR Reg</v>
          </cell>
          <cell r="R80">
            <v>2015</v>
          </cell>
          <cell r="S80">
            <v>0</v>
          </cell>
          <cell r="T80">
            <v>0</v>
          </cell>
          <cell r="U80">
            <v>0</v>
          </cell>
          <cell r="V80" t="str">
            <v>n/a</v>
          </cell>
          <cell r="W80" t="str">
            <v>n/a</v>
          </cell>
          <cell r="X80" t="str">
            <v>n/a</v>
          </cell>
          <cell r="Y80" t="str">
            <v>n/a</v>
          </cell>
          <cell r="Z80" t="str">
            <v>n/a</v>
          </cell>
          <cell r="AA80" t="str">
            <v>n/a</v>
          </cell>
          <cell r="AB80" t="str">
            <v>n/a</v>
          </cell>
          <cell r="AC80" t="str">
            <v>n/a</v>
          </cell>
          <cell r="AD80" t="str">
            <v>n/a</v>
          </cell>
          <cell r="AE80" t="str">
            <v>n/a</v>
          </cell>
          <cell r="AF80" t="str">
            <v>n/a</v>
          </cell>
          <cell r="AG80" t="str">
            <v>n/a</v>
          </cell>
          <cell r="AH80" t="str">
            <v>n/a</v>
          </cell>
          <cell r="AI80" t="str">
            <v>n/a</v>
          </cell>
          <cell r="AJ80" t="str">
            <v>n/a</v>
          </cell>
          <cell r="AK80" t="str">
            <v>n/a</v>
          </cell>
          <cell r="AL80" t="str">
            <v>n/a</v>
          </cell>
          <cell r="AM80" t="str">
            <v>n/a</v>
          </cell>
          <cell r="AN80" t="str">
            <v>n/a</v>
          </cell>
          <cell r="AO80" t="str">
            <v>n/a</v>
          </cell>
          <cell r="AP80" t="str">
            <v>n/a</v>
          </cell>
          <cell r="AQ80" t="str">
            <v>n/a</v>
          </cell>
          <cell r="AR80">
            <v>0</v>
          </cell>
        </row>
        <row r="81">
          <cell r="G81" t="str">
            <v>Asbestos - Craig</v>
          </cell>
          <cell r="H81" t="str">
            <v>10018518</v>
          </cell>
          <cell r="I81" t="str">
            <v>CRAA01</v>
          </cell>
          <cell r="J81">
            <v>284946</v>
          </cell>
          <cell r="K81">
            <v>42909</v>
          </cell>
          <cell r="O81" t="str">
            <v>Y</v>
          </cell>
          <cell r="P81" t="str">
            <v>Other</v>
          </cell>
          <cell r="Q81" t="str">
            <v>Existing ARO</v>
          </cell>
          <cell r="R81">
            <v>2004</v>
          </cell>
          <cell r="S81">
            <v>101756.45699999999</v>
          </cell>
          <cell r="T81">
            <v>422309.21656000009</v>
          </cell>
          <cell r="U81">
            <v>0</v>
          </cell>
          <cell r="V81" t="str">
            <v>n/a</v>
          </cell>
          <cell r="W81" t="str">
            <v>n/a</v>
          </cell>
          <cell r="X81" t="str">
            <v>n/a</v>
          </cell>
          <cell r="Y81" t="str">
            <v>n/a</v>
          </cell>
          <cell r="Z81" t="str">
            <v>n/a</v>
          </cell>
          <cell r="AA81" t="str">
            <v>n/a</v>
          </cell>
          <cell r="AB81" t="str">
            <v>n/a</v>
          </cell>
          <cell r="AC81" t="str">
            <v>n/a</v>
          </cell>
          <cell r="AD81" t="str">
            <v>n/a</v>
          </cell>
          <cell r="AE81" t="str">
            <v>n/a</v>
          </cell>
          <cell r="AF81" t="str">
            <v>n/a</v>
          </cell>
          <cell r="AG81" t="str">
            <v>n/a</v>
          </cell>
          <cell r="AH81" t="str">
            <v>n/a</v>
          </cell>
          <cell r="AI81" t="str">
            <v>n/a</v>
          </cell>
          <cell r="AJ81" t="str">
            <v>n/a</v>
          </cell>
          <cell r="AK81" t="str">
            <v>n/a</v>
          </cell>
          <cell r="AL81" t="str">
            <v>n/a</v>
          </cell>
          <cell r="AM81" t="str">
            <v>n/a</v>
          </cell>
          <cell r="AN81" t="str">
            <v>n/a</v>
          </cell>
          <cell r="AO81" t="str">
            <v>n/a</v>
          </cell>
          <cell r="AP81" t="str">
            <v>n/a</v>
          </cell>
          <cell r="AQ81" t="str">
            <v>n/a</v>
          </cell>
          <cell r="AR81">
            <v>524065.67356000008</v>
          </cell>
        </row>
        <row r="82">
          <cell r="G82" t="str">
            <v>Landfill Closure - Ash/Scrubber Waste Landfill (Trapper Mine)</v>
          </cell>
          <cell r="H82" t="str">
            <v>10013769</v>
          </cell>
          <cell r="I82" t="str">
            <v>CRAL01</v>
          </cell>
          <cell r="O82" t="str">
            <v>N</v>
          </cell>
          <cell r="P82" t="str">
            <v>CCR</v>
          </cell>
          <cell r="Q82" t="str">
            <v>New Due to CCR Reg</v>
          </cell>
          <cell r="S82">
            <v>0</v>
          </cell>
          <cell r="T82">
            <v>0</v>
          </cell>
          <cell r="U82">
            <v>0</v>
          </cell>
          <cell r="V82" t="str">
            <v>n/a</v>
          </cell>
          <cell r="W82" t="str">
            <v>n/a</v>
          </cell>
          <cell r="X82" t="str">
            <v>n/a</v>
          </cell>
          <cell r="Y82" t="str">
            <v>n/a</v>
          </cell>
          <cell r="Z82" t="str">
            <v>n/a</v>
          </cell>
          <cell r="AA82" t="str">
            <v>n/a</v>
          </cell>
          <cell r="AB82" t="str">
            <v>n/a</v>
          </cell>
          <cell r="AC82" t="str">
            <v>n/a</v>
          </cell>
          <cell r="AD82" t="str">
            <v>n/a</v>
          </cell>
          <cell r="AE82" t="str">
            <v>n/a</v>
          </cell>
          <cell r="AF82" t="str">
            <v>n/a</v>
          </cell>
          <cell r="AG82" t="str">
            <v>n/a</v>
          </cell>
          <cell r="AH82" t="str">
            <v>n/a</v>
          </cell>
          <cell r="AI82" t="str">
            <v>n/a</v>
          </cell>
          <cell r="AJ82" t="str">
            <v>n/a</v>
          </cell>
          <cell r="AK82" t="str">
            <v>n/a</v>
          </cell>
          <cell r="AL82" t="str">
            <v>n/a</v>
          </cell>
          <cell r="AM82" t="str">
            <v>n/a</v>
          </cell>
          <cell r="AN82" t="str">
            <v>n/a</v>
          </cell>
          <cell r="AO82" t="str">
            <v>n/a</v>
          </cell>
          <cell r="AP82" t="str">
            <v>n/a</v>
          </cell>
          <cell r="AQ82" t="str">
            <v>n/a</v>
          </cell>
          <cell r="AR82">
            <v>0</v>
          </cell>
        </row>
        <row r="83">
          <cell r="G83" t="str">
            <v>Landfill Construction - 5-7yr Cell (Trapper Mine)</v>
          </cell>
          <cell r="H83" t="str">
            <v>10013770</v>
          </cell>
          <cell r="I83" t="str">
            <v>CRAL02</v>
          </cell>
          <cell r="O83" t="str">
            <v>N</v>
          </cell>
          <cell r="P83" t="str">
            <v>CCR</v>
          </cell>
          <cell r="Q83" t="str">
            <v>New Construction</v>
          </cell>
          <cell r="S83">
            <v>0</v>
          </cell>
          <cell r="T83">
            <v>0</v>
          </cell>
          <cell r="U83">
            <v>0</v>
          </cell>
          <cell r="V83" t="str">
            <v>n/a</v>
          </cell>
          <cell r="W83" t="str">
            <v>n/a</v>
          </cell>
          <cell r="X83" t="str">
            <v>n/a</v>
          </cell>
          <cell r="Y83" t="str">
            <v>n/a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n/a</v>
          </cell>
          <cell r="AD83" t="str">
            <v>n/a</v>
          </cell>
          <cell r="AE83" t="str">
            <v>n/a</v>
          </cell>
          <cell r="AF83" t="str">
            <v>n/a</v>
          </cell>
          <cell r="AG83" t="str">
            <v>n/a</v>
          </cell>
          <cell r="AH83" t="str">
            <v>n/a</v>
          </cell>
          <cell r="AI83" t="str">
            <v>n/a</v>
          </cell>
          <cell r="AJ83" t="str">
            <v>n/a</v>
          </cell>
          <cell r="AK83" t="str">
            <v>n/a</v>
          </cell>
          <cell r="AL83" t="str">
            <v>n/a</v>
          </cell>
          <cell r="AM83" t="str">
            <v>n/a</v>
          </cell>
          <cell r="AN83" t="str">
            <v>n/a</v>
          </cell>
          <cell r="AO83" t="str">
            <v>n/a</v>
          </cell>
          <cell r="AP83" t="str">
            <v>n/a</v>
          </cell>
          <cell r="AQ83" t="str">
            <v>n/a</v>
          </cell>
          <cell r="AR83">
            <v>0</v>
          </cell>
        </row>
        <row r="84">
          <cell r="G84" t="str">
            <v>Landfill Ongoing Management - 5-7yr Cell (Trapper Mine)</v>
          </cell>
          <cell r="H84" t="str">
            <v>10013771</v>
          </cell>
          <cell r="I84" t="str">
            <v>CRAL03</v>
          </cell>
          <cell r="O84" t="str">
            <v>N</v>
          </cell>
          <cell r="P84" t="str">
            <v>CCR</v>
          </cell>
          <cell r="Q84" t="str">
            <v>New Construction</v>
          </cell>
          <cell r="S84">
            <v>0</v>
          </cell>
          <cell r="T84">
            <v>0</v>
          </cell>
          <cell r="U84">
            <v>0</v>
          </cell>
          <cell r="V84" t="str">
            <v>n/a</v>
          </cell>
          <cell r="W84" t="str">
            <v>n/a</v>
          </cell>
          <cell r="X84" t="str">
            <v>n/a</v>
          </cell>
          <cell r="Y84" t="str">
            <v>n/a</v>
          </cell>
          <cell r="Z84" t="str">
            <v>n/a</v>
          </cell>
          <cell r="AA84" t="str">
            <v>n/a</v>
          </cell>
          <cell r="AB84" t="str">
            <v>n/a</v>
          </cell>
          <cell r="AC84" t="str">
            <v>n/a</v>
          </cell>
          <cell r="AD84" t="str">
            <v>n/a</v>
          </cell>
          <cell r="AE84" t="str">
            <v>n/a</v>
          </cell>
          <cell r="AF84" t="str">
            <v>n/a</v>
          </cell>
          <cell r="AG84" t="str">
            <v>n/a</v>
          </cell>
          <cell r="AH84" t="str">
            <v>n/a</v>
          </cell>
          <cell r="AI84" t="str">
            <v>n/a</v>
          </cell>
          <cell r="AJ84" t="str">
            <v>n/a</v>
          </cell>
          <cell r="AK84" t="str">
            <v>n/a</v>
          </cell>
          <cell r="AL84" t="str">
            <v>n/a</v>
          </cell>
          <cell r="AM84" t="str">
            <v>n/a</v>
          </cell>
          <cell r="AN84" t="str">
            <v>n/a</v>
          </cell>
          <cell r="AO84" t="str">
            <v>n/a</v>
          </cell>
          <cell r="AP84" t="str">
            <v>n/a</v>
          </cell>
          <cell r="AQ84" t="str">
            <v>n/a</v>
          </cell>
          <cell r="AR84">
            <v>0</v>
          </cell>
        </row>
        <row r="85">
          <cell r="G85" t="str">
            <v>Landfill Closure - 5-7yr Cell (Trapper Mine)</v>
          </cell>
          <cell r="H85" t="str">
            <v>10013772</v>
          </cell>
          <cell r="I85" t="str">
            <v>CRAL04</v>
          </cell>
          <cell r="O85" t="str">
            <v>N</v>
          </cell>
          <cell r="P85" t="str">
            <v>CCR</v>
          </cell>
          <cell r="Q85" t="str">
            <v>Planned ARO</v>
          </cell>
          <cell r="S85">
            <v>0</v>
          </cell>
          <cell r="T85">
            <v>0</v>
          </cell>
          <cell r="U85">
            <v>0</v>
          </cell>
          <cell r="V85" t="str">
            <v>n/a</v>
          </cell>
          <cell r="W85" t="str">
            <v>n/a</v>
          </cell>
          <cell r="X85" t="str">
            <v>n/a</v>
          </cell>
          <cell r="Y85" t="str">
            <v>n/a</v>
          </cell>
          <cell r="Z85" t="str">
            <v>n/a</v>
          </cell>
          <cell r="AA85" t="str">
            <v>n/a</v>
          </cell>
          <cell r="AB85" t="str">
            <v>n/a</v>
          </cell>
          <cell r="AC85" t="str">
            <v>n/a</v>
          </cell>
          <cell r="AD85" t="str">
            <v>n/a</v>
          </cell>
          <cell r="AE85" t="str">
            <v>n/a</v>
          </cell>
          <cell r="AF85" t="str">
            <v>n/a</v>
          </cell>
          <cell r="AG85" t="str">
            <v>n/a</v>
          </cell>
          <cell r="AH85" t="str">
            <v>n/a</v>
          </cell>
          <cell r="AI85" t="str">
            <v>n/a</v>
          </cell>
          <cell r="AJ85" t="str">
            <v>n/a</v>
          </cell>
          <cell r="AK85" t="str">
            <v>n/a</v>
          </cell>
          <cell r="AL85" t="str">
            <v>n/a</v>
          </cell>
          <cell r="AM85" t="str">
            <v>n/a</v>
          </cell>
          <cell r="AN85" t="str">
            <v>n/a</v>
          </cell>
          <cell r="AO85" t="str">
            <v>n/a</v>
          </cell>
          <cell r="AP85" t="str">
            <v>n/a</v>
          </cell>
          <cell r="AQ85" t="str">
            <v>n/a</v>
          </cell>
          <cell r="AR85">
            <v>0</v>
          </cell>
        </row>
        <row r="86">
          <cell r="G86" t="str">
            <v>Landfill Construction - 5-7 yr cell</v>
          </cell>
          <cell r="H86" t="str">
            <v>10018315</v>
          </cell>
          <cell r="I86" t="str">
            <v>CRAL05</v>
          </cell>
          <cell r="O86" t="str">
            <v>N</v>
          </cell>
          <cell r="P86" t="str">
            <v>CCR</v>
          </cell>
          <cell r="Q86" t="str">
            <v>New Construction</v>
          </cell>
          <cell r="S86">
            <v>0</v>
          </cell>
          <cell r="T86">
            <v>0</v>
          </cell>
          <cell r="U86">
            <v>0</v>
          </cell>
          <cell r="V86" t="str">
            <v>n/a</v>
          </cell>
          <cell r="W86" t="str">
            <v>n/a</v>
          </cell>
          <cell r="X86" t="str">
            <v>n/a</v>
          </cell>
          <cell r="Y86" t="str">
            <v>n/a</v>
          </cell>
          <cell r="Z86" t="str">
            <v>n/a</v>
          </cell>
          <cell r="AA86" t="str">
            <v>n/a</v>
          </cell>
          <cell r="AB86" t="str">
            <v>n/a</v>
          </cell>
          <cell r="AC86" t="str">
            <v>n/a</v>
          </cell>
          <cell r="AD86" t="str">
            <v>n/a</v>
          </cell>
          <cell r="AE86" t="str">
            <v>n/a</v>
          </cell>
          <cell r="AF86" t="str">
            <v>n/a</v>
          </cell>
          <cell r="AG86" t="str">
            <v>n/a</v>
          </cell>
          <cell r="AH86" t="str">
            <v>n/a</v>
          </cell>
          <cell r="AI86" t="str">
            <v>n/a</v>
          </cell>
          <cell r="AJ86" t="str">
            <v>n/a</v>
          </cell>
          <cell r="AK86" t="str">
            <v>n/a</v>
          </cell>
          <cell r="AL86" t="str">
            <v>n/a</v>
          </cell>
          <cell r="AM86" t="str">
            <v>n/a</v>
          </cell>
          <cell r="AN86" t="str">
            <v>n/a</v>
          </cell>
          <cell r="AO86" t="str">
            <v>n/a</v>
          </cell>
          <cell r="AP86" t="str">
            <v>n/a</v>
          </cell>
          <cell r="AQ86" t="str">
            <v>n/a</v>
          </cell>
          <cell r="AR86">
            <v>0</v>
          </cell>
        </row>
        <row r="87">
          <cell r="G87" t="str">
            <v>Landfill Closure - 5-7 yr cell</v>
          </cell>
          <cell r="H87" t="str">
            <v>10022053</v>
          </cell>
          <cell r="I87" t="str">
            <v>CRAL06</v>
          </cell>
          <cell r="O87" t="str">
            <v>N</v>
          </cell>
          <cell r="P87" t="str">
            <v>CCR</v>
          </cell>
          <cell r="Q87" t="str">
            <v>Planned ARO</v>
          </cell>
          <cell r="S87">
            <v>0</v>
          </cell>
          <cell r="T87">
            <v>0</v>
          </cell>
          <cell r="U87">
            <v>0</v>
          </cell>
          <cell r="V87" t="str">
            <v>n/a</v>
          </cell>
          <cell r="W87" t="str">
            <v>n/a</v>
          </cell>
          <cell r="X87" t="str">
            <v>n/a</v>
          </cell>
          <cell r="Y87" t="str">
            <v>n/a</v>
          </cell>
          <cell r="Z87" t="str">
            <v>n/a</v>
          </cell>
          <cell r="AA87" t="str">
            <v>n/a</v>
          </cell>
          <cell r="AB87" t="str">
            <v>n/a</v>
          </cell>
          <cell r="AC87" t="str">
            <v>n/a</v>
          </cell>
          <cell r="AD87" t="str">
            <v>n/a</v>
          </cell>
          <cell r="AE87" t="str">
            <v>n/a</v>
          </cell>
          <cell r="AF87" t="str">
            <v>n/a</v>
          </cell>
          <cell r="AG87" t="str">
            <v>n/a</v>
          </cell>
          <cell r="AH87" t="str">
            <v>n/a</v>
          </cell>
          <cell r="AI87" t="str">
            <v>n/a</v>
          </cell>
          <cell r="AJ87" t="str">
            <v>n/a</v>
          </cell>
          <cell r="AK87" t="str">
            <v>n/a</v>
          </cell>
          <cell r="AL87" t="str">
            <v>n/a</v>
          </cell>
          <cell r="AM87" t="str">
            <v>n/a</v>
          </cell>
          <cell r="AN87" t="str">
            <v>n/a</v>
          </cell>
          <cell r="AO87" t="str">
            <v>n/a</v>
          </cell>
          <cell r="AP87" t="str">
            <v>n/a</v>
          </cell>
          <cell r="AQ87" t="str">
            <v>n/a</v>
          </cell>
          <cell r="AR87">
            <v>0</v>
          </cell>
        </row>
        <row r="88">
          <cell r="G88" t="str">
            <v>Evaporation Pond</v>
          </cell>
          <cell r="I88" t="str">
            <v>CCKP01</v>
          </cell>
          <cell r="J88">
            <v>284944</v>
          </cell>
          <cell r="K88">
            <v>38412</v>
          </cell>
          <cell r="L88">
            <v>2045</v>
          </cell>
          <cell r="M88">
            <v>2045</v>
          </cell>
          <cell r="N88">
            <v>2045</v>
          </cell>
          <cell r="O88" t="str">
            <v>Y</v>
          </cell>
          <cell r="P88" t="str">
            <v>Other</v>
          </cell>
          <cell r="Q88" t="str">
            <v>Existing ARO</v>
          </cell>
          <cell r="R88">
            <v>2005</v>
          </cell>
          <cell r="S88">
            <v>837230.83400000003</v>
          </cell>
          <cell r="T88">
            <v>0</v>
          </cell>
          <cell r="U88">
            <v>0</v>
          </cell>
          <cell r="AR88">
            <v>837230.83400000003</v>
          </cell>
        </row>
        <row r="89">
          <cell r="G89" t="str">
            <v>Landfill Closure - Expansion #2</v>
          </cell>
          <cell r="H89" t="str">
            <v>SDVJ/2012/C/027</v>
          </cell>
          <cell r="I89" t="str">
            <v>DVJL01</v>
          </cell>
          <cell r="J89">
            <v>284921</v>
          </cell>
          <cell r="K89">
            <v>44280</v>
          </cell>
          <cell r="L89">
            <v>2027</v>
          </cell>
          <cell r="M89">
            <v>2028</v>
          </cell>
          <cell r="N89">
            <v>2029</v>
          </cell>
          <cell r="O89" t="str">
            <v>Y</v>
          </cell>
          <cell r="P89" t="str">
            <v>CCR</v>
          </cell>
          <cell r="Q89" t="str">
            <v>Existing ARO</v>
          </cell>
          <cell r="R89">
            <v>2020</v>
          </cell>
          <cell r="S89">
            <v>2838462.1839999999</v>
          </cell>
          <cell r="T89">
            <v>0</v>
          </cell>
          <cell r="U89">
            <v>0</v>
          </cell>
          <cell r="V89" t="str">
            <v>n/a</v>
          </cell>
          <cell r="W89" t="str">
            <v>n/a</v>
          </cell>
          <cell r="X89" t="str">
            <v>n/a</v>
          </cell>
          <cell r="Y89" t="str">
            <v>n/a</v>
          </cell>
          <cell r="Z89" t="str">
            <v>n/a</v>
          </cell>
          <cell r="AA89" t="str">
            <v>n/a</v>
          </cell>
          <cell r="AB89" t="str">
            <v>n/a</v>
          </cell>
          <cell r="AC89" t="str">
            <v>n/a</v>
          </cell>
          <cell r="AD89" t="str">
            <v>n/a</v>
          </cell>
          <cell r="AE89" t="str">
            <v>n/a</v>
          </cell>
          <cell r="AF89" t="str">
            <v>n/a</v>
          </cell>
          <cell r="AG89" t="str">
            <v>n/a</v>
          </cell>
          <cell r="AH89" t="str">
            <v>n/a</v>
          </cell>
          <cell r="AI89" t="str">
            <v>n/a</v>
          </cell>
          <cell r="AJ89" t="str">
            <v>n/a</v>
          </cell>
          <cell r="AK89" t="str">
            <v>n/a</v>
          </cell>
          <cell r="AL89" t="str">
            <v>n/a</v>
          </cell>
          <cell r="AM89" t="str">
            <v>n/a</v>
          </cell>
          <cell r="AN89" t="str">
            <v>n/a</v>
          </cell>
          <cell r="AO89" t="str">
            <v>n/a</v>
          </cell>
          <cell r="AP89" t="str">
            <v>n/a</v>
          </cell>
          <cell r="AQ89" t="str">
            <v>n/a</v>
          </cell>
          <cell r="AR89">
            <v>2838462.1839999999</v>
          </cell>
        </row>
        <row r="90">
          <cell r="G90" t="str">
            <v>Landfill Closure - Expansion #3</v>
          </cell>
          <cell r="H90" t="str">
            <v>10013719</v>
          </cell>
          <cell r="I90" t="str">
            <v>DVJL01</v>
          </cell>
          <cell r="J90">
            <v>284921</v>
          </cell>
          <cell r="K90">
            <v>44280</v>
          </cell>
          <cell r="L90">
            <v>2027</v>
          </cell>
          <cell r="M90">
            <v>2028</v>
          </cell>
          <cell r="N90">
            <v>2029</v>
          </cell>
          <cell r="O90" t="str">
            <v>Y</v>
          </cell>
          <cell r="P90" t="str">
            <v>CCR</v>
          </cell>
          <cell r="Q90" t="str">
            <v>Existing ARO</v>
          </cell>
          <cell r="R90">
            <v>2020</v>
          </cell>
          <cell r="S90">
            <v>2930615.622</v>
          </cell>
          <cell r="T90">
            <v>0</v>
          </cell>
          <cell r="U90">
            <v>0</v>
          </cell>
          <cell r="V90" t="str">
            <v>n/a</v>
          </cell>
          <cell r="W90" t="str">
            <v>n/a</v>
          </cell>
          <cell r="X90" t="str">
            <v>n/a</v>
          </cell>
          <cell r="Y90" t="str">
            <v>n/a</v>
          </cell>
          <cell r="Z90" t="str">
            <v>n/a</v>
          </cell>
          <cell r="AA90" t="str">
            <v>n/a</v>
          </cell>
          <cell r="AB90" t="str">
            <v>n/a</v>
          </cell>
          <cell r="AC90" t="str">
            <v>n/a</v>
          </cell>
          <cell r="AD90" t="str">
            <v>n/a</v>
          </cell>
          <cell r="AE90" t="str">
            <v>n/a</v>
          </cell>
          <cell r="AF90" t="str">
            <v>n/a</v>
          </cell>
          <cell r="AG90" t="str">
            <v>n/a</v>
          </cell>
          <cell r="AH90" t="str">
            <v>n/a</v>
          </cell>
          <cell r="AI90" t="str">
            <v>n/a</v>
          </cell>
          <cell r="AJ90" t="str">
            <v>n/a</v>
          </cell>
          <cell r="AK90" t="str">
            <v>n/a</v>
          </cell>
          <cell r="AL90" t="str">
            <v>n/a</v>
          </cell>
          <cell r="AM90" t="str">
            <v>n/a</v>
          </cell>
          <cell r="AN90" t="str">
            <v>n/a</v>
          </cell>
          <cell r="AO90" t="str">
            <v>n/a</v>
          </cell>
          <cell r="AP90" t="str">
            <v>n/a</v>
          </cell>
          <cell r="AQ90" t="str">
            <v>n/a</v>
          </cell>
          <cell r="AR90">
            <v>2930615.622</v>
          </cell>
        </row>
        <row r="91">
          <cell r="G91" t="str">
            <v>Post-Closure for Expansion Landfill - Stage 2</v>
          </cell>
          <cell r="I91" t="str">
            <v>DVJL01</v>
          </cell>
          <cell r="J91">
            <v>284921</v>
          </cell>
          <cell r="O91" t="str">
            <v>Complete</v>
          </cell>
          <cell r="P91" t="str">
            <v>CCR</v>
          </cell>
          <cell r="Q91" t="str">
            <v>Existing ARO</v>
          </cell>
          <cell r="R91">
            <v>2015</v>
          </cell>
          <cell r="S91">
            <v>0</v>
          </cell>
          <cell r="T91">
            <v>0</v>
          </cell>
          <cell r="U91">
            <v>0</v>
          </cell>
          <cell r="V91" t="str">
            <v>n/a</v>
          </cell>
          <cell r="W91" t="str">
            <v>n/a</v>
          </cell>
          <cell r="X91" t="str">
            <v>n/a</v>
          </cell>
          <cell r="Y91" t="str">
            <v>n/a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n/a</v>
          </cell>
          <cell r="AD91" t="str">
            <v>n/a</v>
          </cell>
          <cell r="AE91" t="str">
            <v>n/a</v>
          </cell>
          <cell r="AF91" t="str">
            <v>n/a</v>
          </cell>
          <cell r="AG91" t="str">
            <v>n/a</v>
          </cell>
          <cell r="AH91" t="str">
            <v>n/a</v>
          </cell>
          <cell r="AI91" t="str">
            <v>n/a</v>
          </cell>
          <cell r="AJ91" t="str">
            <v>n/a</v>
          </cell>
          <cell r="AK91" t="str">
            <v>n/a</v>
          </cell>
          <cell r="AL91" t="str">
            <v>n/a</v>
          </cell>
          <cell r="AM91" t="str">
            <v>n/a</v>
          </cell>
          <cell r="AN91" t="str">
            <v>n/a</v>
          </cell>
          <cell r="AO91" t="str">
            <v>n/a</v>
          </cell>
          <cell r="AP91" t="str">
            <v>n/a</v>
          </cell>
          <cell r="AQ91" t="str">
            <v>n/a</v>
          </cell>
          <cell r="AR91">
            <v>0</v>
          </cell>
        </row>
        <row r="92">
          <cell r="G92" t="str">
            <v>Landfill Construction - 5-7 yr cell- Development Study</v>
          </cell>
          <cell r="H92" t="str">
            <v>10014340</v>
          </cell>
          <cell r="I92" t="str">
            <v>DVJL01</v>
          </cell>
          <cell r="O92" t="str">
            <v>N</v>
          </cell>
          <cell r="P92" t="str">
            <v>CCR</v>
          </cell>
          <cell r="Q92" t="str">
            <v>New Construction</v>
          </cell>
          <cell r="S92">
            <v>0</v>
          </cell>
          <cell r="T92">
            <v>0</v>
          </cell>
          <cell r="U92">
            <v>0</v>
          </cell>
          <cell r="V92" t="str">
            <v>n/a</v>
          </cell>
          <cell r="W92" t="str">
            <v>n/a</v>
          </cell>
          <cell r="X92" t="str">
            <v>n/a</v>
          </cell>
          <cell r="Y92" t="str">
            <v>n/a</v>
          </cell>
          <cell r="Z92" t="str">
            <v>n/a</v>
          </cell>
          <cell r="AA92" t="str">
            <v>n/a</v>
          </cell>
          <cell r="AB92" t="str">
            <v>n/a</v>
          </cell>
          <cell r="AC92" t="str">
            <v>n/a</v>
          </cell>
          <cell r="AD92" t="str">
            <v>n/a</v>
          </cell>
          <cell r="AE92" t="str">
            <v>n/a</v>
          </cell>
          <cell r="AF92" t="str">
            <v>n/a</v>
          </cell>
          <cell r="AG92" t="str">
            <v>n/a</v>
          </cell>
          <cell r="AH92" t="str">
            <v>n/a</v>
          </cell>
          <cell r="AI92" t="str">
            <v>n/a</v>
          </cell>
          <cell r="AJ92" t="str">
            <v>n/a</v>
          </cell>
          <cell r="AK92" t="str">
            <v>n/a</v>
          </cell>
          <cell r="AL92" t="str">
            <v>n/a</v>
          </cell>
          <cell r="AM92" t="str">
            <v>n/a</v>
          </cell>
          <cell r="AN92" t="str">
            <v>n/a</v>
          </cell>
          <cell r="AO92" t="str">
            <v>n/a</v>
          </cell>
          <cell r="AP92" t="str">
            <v>n/a</v>
          </cell>
          <cell r="AQ92" t="str">
            <v>n/a</v>
          </cell>
          <cell r="AR92">
            <v>0</v>
          </cell>
        </row>
        <row r="93">
          <cell r="G93" t="str">
            <v>Landfill Construction - 5-7yr Cell</v>
          </cell>
          <cell r="H93" t="str">
            <v>10013722</v>
          </cell>
          <cell r="I93" t="str">
            <v>DVJL01</v>
          </cell>
          <cell r="O93" t="str">
            <v>N</v>
          </cell>
          <cell r="P93" t="str">
            <v>CCR</v>
          </cell>
          <cell r="Q93" t="str">
            <v>New Construction</v>
          </cell>
          <cell r="S93">
            <v>0</v>
          </cell>
          <cell r="T93">
            <v>0</v>
          </cell>
          <cell r="U93">
            <v>0</v>
          </cell>
          <cell r="V93" t="str">
            <v>n/a</v>
          </cell>
          <cell r="W93" t="str">
            <v>n/a</v>
          </cell>
          <cell r="X93" t="str">
            <v>n/a</v>
          </cell>
          <cell r="Y93" t="str">
            <v>n/a</v>
          </cell>
          <cell r="Z93" t="str">
            <v>n/a</v>
          </cell>
          <cell r="AA93" t="str">
            <v>n/a</v>
          </cell>
          <cell r="AB93" t="str">
            <v>n/a</v>
          </cell>
          <cell r="AC93" t="str">
            <v>n/a</v>
          </cell>
          <cell r="AD93" t="str">
            <v>n/a</v>
          </cell>
          <cell r="AE93" t="str">
            <v>n/a</v>
          </cell>
          <cell r="AF93" t="str">
            <v>n/a</v>
          </cell>
          <cell r="AG93" t="str">
            <v>n/a</v>
          </cell>
          <cell r="AH93" t="str">
            <v>n/a</v>
          </cell>
          <cell r="AI93" t="str">
            <v>n/a</v>
          </cell>
          <cell r="AJ93" t="str">
            <v>n/a</v>
          </cell>
          <cell r="AK93" t="str">
            <v>n/a</v>
          </cell>
          <cell r="AL93" t="str">
            <v>n/a</v>
          </cell>
          <cell r="AM93" t="str">
            <v>n/a</v>
          </cell>
          <cell r="AN93" t="str">
            <v>n/a</v>
          </cell>
          <cell r="AO93" t="str">
            <v>n/a</v>
          </cell>
          <cell r="AP93" t="str">
            <v>n/a</v>
          </cell>
          <cell r="AQ93" t="str">
            <v>n/a</v>
          </cell>
          <cell r="AR93">
            <v>0</v>
          </cell>
        </row>
        <row r="94">
          <cell r="G94" t="str">
            <v>Landfill Ongoing Management - 5-7yr Cell</v>
          </cell>
          <cell r="H94" t="str">
            <v>10013723</v>
          </cell>
          <cell r="I94" t="str">
            <v>DVJL01</v>
          </cell>
          <cell r="O94" t="str">
            <v>N</v>
          </cell>
          <cell r="P94" t="str">
            <v>CCR</v>
          </cell>
          <cell r="Q94" t="str">
            <v>Planned ARO</v>
          </cell>
          <cell r="S94">
            <v>0</v>
          </cell>
          <cell r="T94">
            <v>0</v>
          </cell>
          <cell r="U94">
            <v>0</v>
          </cell>
          <cell r="V94" t="str">
            <v>n/a</v>
          </cell>
          <cell r="W94" t="str">
            <v>n/a</v>
          </cell>
          <cell r="X94" t="str">
            <v>n/a</v>
          </cell>
          <cell r="Y94" t="str">
            <v>n/a</v>
          </cell>
          <cell r="Z94" t="str">
            <v>n/a</v>
          </cell>
          <cell r="AA94" t="str">
            <v>n/a</v>
          </cell>
          <cell r="AB94" t="str">
            <v>n/a</v>
          </cell>
          <cell r="AC94" t="str">
            <v>n/a</v>
          </cell>
          <cell r="AD94" t="str">
            <v>n/a</v>
          </cell>
          <cell r="AE94" t="str">
            <v>n/a</v>
          </cell>
          <cell r="AF94" t="str">
            <v>n/a</v>
          </cell>
          <cell r="AG94" t="str">
            <v>n/a</v>
          </cell>
          <cell r="AH94" t="str">
            <v>n/a</v>
          </cell>
          <cell r="AI94" t="str">
            <v>n/a</v>
          </cell>
          <cell r="AJ94" t="str">
            <v>n/a</v>
          </cell>
          <cell r="AK94" t="str">
            <v>n/a</v>
          </cell>
          <cell r="AL94" t="str">
            <v>n/a</v>
          </cell>
          <cell r="AM94" t="str">
            <v>n/a</v>
          </cell>
          <cell r="AN94" t="str">
            <v>n/a</v>
          </cell>
          <cell r="AO94" t="str">
            <v>n/a</v>
          </cell>
          <cell r="AP94" t="str">
            <v>n/a</v>
          </cell>
          <cell r="AQ94" t="str">
            <v>n/a</v>
          </cell>
          <cell r="AR94">
            <v>0</v>
          </cell>
        </row>
        <row r="95">
          <cell r="G95" t="str">
            <v>Landfill Closure - 5-7yr Cell</v>
          </cell>
          <cell r="H95" t="str">
            <v>10013724</v>
          </cell>
          <cell r="I95" t="str">
            <v>DVJL01</v>
          </cell>
          <cell r="O95" t="str">
            <v>N</v>
          </cell>
          <cell r="P95" t="str">
            <v>CCR</v>
          </cell>
          <cell r="Q95" t="str">
            <v>Planned ARO</v>
          </cell>
          <cell r="S95">
            <v>0</v>
          </cell>
          <cell r="T95">
            <v>0</v>
          </cell>
          <cell r="U95">
            <v>0</v>
          </cell>
          <cell r="V95" t="str">
            <v>n/a</v>
          </cell>
          <cell r="W95" t="str">
            <v>n/a</v>
          </cell>
          <cell r="X95" t="str">
            <v>n/a</v>
          </cell>
          <cell r="Y95" t="str">
            <v>n/a</v>
          </cell>
          <cell r="Z95" t="str">
            <v>n/a</v>
          </cell>
          <cell r="AA95" t="str">
            <v>n/a</v>
          </cell>
          <cell r="AB95" t="str">
            <v>n/a</v>
          </cell>
          <cell r="AC95" t="str">
            <v>n/a</v>
          </cell>
          <cell r="AD95" t="str">
            <v>n/a</v>
          </cell>
          <cell r="AE95" t="str">
            <v>n/a</v>
          </cell>
          <cell r="AF95" t="str">
            <v>n/a</v>
          </cell>
          <cell r="AG95" t="str">
            <v>n/a</v>
          </cell>
          <cell r="AH95" t="str">
            <v>n/a</v>
          </cell>
          <cell r="AI95" t="str">
            <v>n/a</v>
          </cell>
          <cell r="AJ95" t="str">
            <v>n/a</v>
          </cell>
          <cell r="AK95" t="str">
            <v>n/a</v>
          </cell>
          <cell r="AL95" t="str">
            <v>n/a</v>
          </cell>
          <cell r="AM95" t="str">
            <v>n/a</v>
          </cell>
          <cell r="AN95" t="str">
            <v>n/a</v>
          </cell>
          <cell r="AO95" t="str">
            <v>n/a</v>
          </cell>
          <cell r="AP95" t="str">
            <v>n/a</v>
          </cell>
          <cell r="AQ95" t="str">
            <v>n/a</v>
          </cell>
          <cell r="AR95">
            <v>0</v>
          </cell>
        </row>
        <row r="96">
          <cell r="G96" t="str">
            <v>Landfill Closure - 5-7yr Cell</v>
          </cell>
          <cell r="H96" t="str">
            <v>10021910</v>
          </cell>
          <cell r="I96" t="str">
            <v>DVJL01</v>
          </cell>
          <cell r="O96" t="str">
            <v>N</v>
          </cell>
          <cell r="P96" t="str">
            <v>CCR</v>
          </cell>
          <cell r="Q96" t="str">
            <v>Planned ARO</v>
          </cell>
          <cell r="S96">
            <v>0</v>
          </cell>
          <cell r="T96">
            <v>0</v>
          </cell>
          <cell r="U96">
            <v>0</v>
          </cell>
          <cell r="V96" t="str">
            <v>n/a</v>
          </cell>
          <cell r="W96" t="str">
            <v>n/a</v>
          </cell>
          <cell r="X96" t="str">
            <v>n/a</v>
          </cell>
          <cell r="Y96" t="str">
            <v>n/a</v>
          </cell>
          <cell r="Z96" t="str">
            <v>n/a</v>
          </cell>
          <cell r="AA96" t="str">
            <v>n/a</v>
          </cell>
          <cell r="AB96" t="str">
            <v>n/a</v>
          </cell>
          <cell r="AC96" t="str">
            <v>n/a</v>
          </cell>
          <cell r="AD96" t="str">
            <v>n/a</v>
          </cell>
          <cell r="AE96" t="str">
            <v>n/a</v>
          </cell>
          <cell r="AF96" t="str">
            <v>n/a</v>
          </cell>
          <cell r="AG96" t="str">
            <v>n/a</v>
          </cell>
          <cell r="AH96" t="str">
            <v>n/a</v>
          </cell>
          <cell r="AI96" t="str">
            <v>n/a</v>
          </cell>
          <cell r="AJ96" t="str">
            <v>n/a</v>
          </cell>
          <cell r="AK96" t="str">
            <v>n/a</v>
          </cell>
          <cell r="AL96" t="str">
            <v>n/a</v>
          </cell>
          <cell r="AM96" t="str">
            <v>n/a</v>
          </cell>
          <cell r="AN96" t="str">
            <v>n/a</v>
          </cell>
          <cell r="AO96" t="str">
            <v>n/a</v>
          </cell>
          <cell r="AP96" t="str">
            <v>n/a</v>
          </cell>
          <cell r="AQ96" t="str">
            <v>n/a</v>
          </cell>
          <cell r="AR96">
            <v>0</v>
          </cell>
        </row>
        <row r="97">
          <cell r="G97" t="str">
            <v>Current Landfill with 3 cell C1, C2, and C3</v>
          </cell>
          <cell r="I97" t="str">
            <v>DVJL01</v>
          </cell>
          <cell r="O97" t="str">
            <v>N</v>
          </cell>
          <cell r="P97" t="str">
            <v>CCR</v>
          </cell>
          <cell r="Q97" t="str">
            <v>Existing but likely to be deleted</v>
          </cell>
          <cell r="S97">
            <v>0</v>
          </cell>
          <cell r="T97">
            <v>0</v>
          </cell>
          <cell r="U97">
            <v>0</v>
          </cell>
          <cell r="AR97">
            <v>0</v>
          </cell>
        </row>
        <row r="98">
          <cell r="G98" t="str">
            <v>Post-Closure for Expansion Landfill - Stage 3</v>
          </cell>
          <cell r="H98" t="str">
            <v>10022956</v>
          </cell>
          <cell r="I98" t="str">
            <v>DVJL01</v>
          </cell>
          <cell r="J98">
            <v>284921</v>
          </cell>
          <cell r="K98">
            <v>42361</v>
          </cell>
          <cell r="L98" t="str">
            <v>n/a</v>
          </cell>
          <cell r="M98">
            <v>2029</v>
          </cell>
          <cell r="N98">
            <v>2058</v>
          </cell>
          <cell r="O98" t="str">
            <v>Y</v>
          </cell>
          <cell r="P98" t="str">
            <v>CCR</v>
          </cell>
          <cell r="Q98" t="str">
            <v>Existing ARO</v>
          </cell>
          <cell r="R98">
            <v>2015</v>
          </cell>
          <cell r="S98">
            <v>520447.74000000046</v>
          </cell>
          <cell r="T98">
            <v>0</v>
          </cell>
          <cell r="U98">
            <v>0</v>
          </cell>
          <cell r="V98" t="str">
            <v>n/a</v>
          </cell>
          <cell r="W98" t="str">
            <v>n/a</v>
          </cell>
          <cell r="X98" t="str">
            <v>n/a</v>
          </cell>
          <cell r="Y98" t="str">
            <v>n/a</v>
          </cell>
          <cell r="Z98" t="str">
            <v>n/a</v>
          </cell>
          <cell r="AA98" t="str">
            <v>n/a</v>
          </cell>
          <cell r="AB98" t="str">
            <v>n/a</v>
          </cell>
          <cell r="AC98" t="str">
            <v>n/a</v>
          </cell>
          <cell r="AD98" t="str">
            <v>n/a</v>
          </cell>
          <cell r="AE98" t="str">
            <v>n/a</v>
          </cell>
          <cell r="AF98" t="str">
            <v>n/a</v>
          </cell>
          <cell r="AG98" t="str">
            <v>n/a</v>
          </cell>
          <cell r="AH98" t="str">
            <v>n/a</v>
          </cell>
          <cell r="AI98" t="str">
            <v>n/a</v>
          </cell>
          <cell r="AJ98" t="str">
            <v>n/a</v>
          </cell>
          <cell r="AK98" t="str">
            <v>n/a</v>
          </cell>
          <cell r="AL98" t="str">
            <v>n/a</v>
          </cell>
          <cell r="AM98" t="str">
            <v>n/a</v>
          </cell>
          <cell r="AN98" t="str">
            <v>n/a</v>
          </cell>
          <cell r="AO98" t="str">
            <v>n/a</v>
          </cell>
          <cell r="AP98" t="str">
            <v>n/a</v>
          </cell>
          <cell r="AQ98" t="str">
            <v>n/a</v>
          </cell>
          <cell r="AR98">
            <v>520447.74000000046</v>
          </cell>
        </row>
        <row r="99">
          <cell r="G99" t="str">
            <v>Horseshoe Expansion Area</v>
          </cell>
          <cell r="I99" t="str">
            <v>DVJL02</v>
          </cell>
          <cell r="O99" t="str">
            <v>N</v>
          </cell>
          <cell r="P99" t="str">
            <v>CCR</v>
          </cell>
          <cell r="Q99" t="str">
            <v>Existing but likely to be deleted</v>
          </cell>
          <cell r="S99">
            <v>0</v>
          </cell>
          <cell r="T99">
            <v>0</v>
          </cell>
          <cell r="U99">
            <v>0</v>
          </cell>
          <cell r="AR99">
            <v>0</v>
          </cell>
        </row>
        <row r="100">
          <cell r="G100" t="str">
            <v>Landfill Closure - Horseshoe</v>
          </cell>
          <cell r="H100" t="str">
            <v>10013720, SDVJ/2019/C/045</v>
          </cell>
          <cell r="I100" t="str">
            <v>DVJL02</v>
          </cell>
          <cell r="J100">
            <v>284921</v>
          </cell>
          <cell r="K100">
            <v>44280</v>
          </cell>
          <cell r="L100">
            <v>2027</v>
          </cell>
          <cell r="M100">
            <v>2028</v>
          </cell>
          <cell r="N100">
            <v>2029</v>
          </cell>
          <cell r="O100" t="str">
            <v>Y</v>
          </cell>
          <cell r="P100" t="str">
            <v>Other</v>
          </cell>
          <cell r="Q100" t="str">
            <v>Existing ARO</v>
          </cell>
          <cell r="R100">
            <v>2020</v>
          </cell>
          <cell r="S100">
            <v>2469244.0720000002</v>
          </cell>
          <cell r="T100">
            <v>0</v>
          </cell>
          <cell r="U100">
            <v>0</v>
          </cell>
          <cell r="V100" t="str">
            <v>n/a</v>
          </cell>
          <cell r="W100" t="str">
            <v>n/a</v>
          </cell>
          <cell r="X100" t="str">
            <v>n/a</v>
          </cell>
          <cell r="Y100" t="str">
            <v>n/a</v>
          </cell>
          <cell r="Z100" t="str">
            <v>n/a</v>
          </cell>
          <cell r="AA100" t="str">
            <v>n/a</v>
          </cell>
          <cell r="AB100" t="str">
            <v>n/a</v>
          </cell>
          <cell r="AC100" t="str">
            <v>n/a</v>
          </cell>
          <cell r="AD100" t="str">
            <v>n/a</v>
          </cell>
          <cell r="AE100" t="str">
            <v>n/a</v>
          </cell>
          <cell r="AF100" t="str">
            <v>n/a</v>
          </cell>
          <cell r="AG100" t="str">
            <v>n/a</v>
          </cell>
          <cell r="AH100" t="str">
            <v>n/a</v>
          </cell>
          <cell r="AI100" t="str">
            <v>n/a</v>
          </cell>
          <cell r="AJ100" t="str">
            <v>n/a</v>
          </cell>
          <cell r="AK100" t="str">
            <v>n/a</v>
          </cell>
          <cell r="AL100" t="str">
            <v>n/a</v>
          </cell>
          <cell r="AM100" t="str">
            <v>n/a</v>
          </cell>
          <cell r="AN100" t="str">
            <v>n/a</v>
          </cell>
          <cell r="AO100" t="str">
            <v>n/a</v>
          </cell>
          <cell r="AP100" t="str">
            <v>n/a</v>
          </cell>
          <cell r="AQ100" t="str">
            <v>n/a</v>
          </cell>
          <cell r="AR100">
            <v>2469244.0720000002</v>
          </cell>
        </row>
        <row r="101">
          <cell r="G101" t="str">
            <v>South Ash Mountain</v>
          </cell>
          <cell r="I101" t="str">
            <v>DVJL03</v>
          </cell>
          <cell r="O101" t="str">
            <v>N</v>
          </cell>
          <cell r="P101" t="str">
            <v>CCR</v>
          </cell>
          <cell r="Q101" t="str">
            <v>Existing but likely to be deleted</v>
          </cell>
          <cell r="S101">
            <v>0</v>
          </cell>
          <cell r="T101">
            <v>0</v>
          </cell>
          <cell r="U101">
            <v>0</v>
          </cell>
          <cell r="AR101">
            <v>0</v>
          </cell>
        </row>
        <row r="102">
          <cell r="G102" t="str">
            <v>M-5 Area</v>
          </cell>
          <cell r="I102" t="str">
            <v>DVJL04</v>
          </cell>
          <cell r="O102" t="str">
            <v>N</v>
          </cell>
          <cell r="P102" t="str">
            <v>Other</v>
          </cell>
          <cell r="Q102" t="str">
            <v>NA</v>
          </cell>
          <cell r="S102">
            <v>0</v>
          </cell>
          <cell r="T102">
            <v>0</v>
          </cell>
          <cell r="U102">
            <v>0</v>
          </cell>
          <cell r="AR102">
            <v>0</v>
          </cell>
        </row>
        <row r="103">
          <cell r="G103" t="str">
            <v>7-2 Area</v>
          </cell>
          <cell r="I103" t="str">
            <v>DVJL05</v>
          </cell>
          <cell r="O103" t="str">
            <v>N</v>
          </cell>
          <cell r="P103" t="str">
            <v>Other</v>
          </cell>
          <cell r="Q103" t="str">
            <v>NA</v>
          </cell>
          <cell r="S103">
            <v>0</v>
          </cell>
          <cell r="T103">
            <v>0</v>
          </cell>
          <cell r="U103">
            <v>0</v>
          </cell>
          <cell r="AR103">
            <v>0</v>
          </cell>
        </row>
        <row r="104">
          <cell r="G104" t="str">
            <v>7-3 Area</v>
          </cell>
          <cell r="I104" t="str">
            <v>DVJL06</v>
          </cell>
          <cell r="O104" t="str">
            <v>N</v>
          </cell>
          <cell r="P104" t="str">
            <v>Other</v>
          </cell>
          <cell r="Q104" t="str">
            <v>NA</v>
          </cell>
          <cell r="S104">
            <v>0</v>
          </cell>
          <cell r="T104">
            <v>0</v>
          </cell>
          <cell r="U104">
            <v>0</v>
          </cell>
          <cell r="AR104">
            <v>0</v>
          </cell>
        </row>
        <row r="105">
          <cell r="G105" t="str">
            <v>Lined Pond 1A - Replace Liner/Leachate Coll.</v>
          </cell>
          <cell r="H105" t="str">
            <v>10013725 (APR needs to be split)</v>
          </cell>
          <cell r="I105" t="str">
            <v>DVJP01</v>
          </cell>
          <cell r="O105" t="str">
            <v>N</v>
          </cell>
          <cell r="P105" t="str">
            <v>CCR</v>
          </cell>
          <cell r="Q105" t="str">
            <v>New Construction</v>
          </cell>
          <cell r="S105">
            <v>0</v>
          </cell>
          <cell r="T105">
            <v>0</v>
          </cell>
          <cell r="U105">
            <v>0</v>
          </cell>
          <cell r="V105" t="str">
            <v>n/a</v>
          </cell>
          <cell r="W105" t="str">
            <v>n/a</v>
          </cell>
          <cell r="X105" t="str">
            <v>n/a</v>
          </cell>
          <cell r="Y105" t="str">
            <v>n/a</v>
          </cell>
          <cell r="Z105" t="str">
            <v>n/a</v>
          </cell>
          <cell r="AA105" t="str">
            <v>n/a</v>
          </cell>
          <cell r="AB105" t="str">
            <v>n/a</v>
          </cell>
          <cell r="AC105" t="str">
            <v>n/a</v>
          </cell>
          <cell r="AD105" t="str">
            <v>n/a</v>
          </cell>
          <cell r="AE105" t="str">
            <v>n/a</v>
          </cell>
          <cell r="AF105" t="str">
            <v>n/a</v>
          </cell>
          <cell r="AG105" t="str">
            <v>n/a</v>
          </cell>
          <cell r="AH105" t="str">
            <v>n/a</v>
          </cell>
          <cell r="AI105" t="str">
            <v>n/a</v>
          </cell>
          <cell r="AJ105" t="str">
            <v>n/a</v>
          </cell>
          <cell r="AK105" t="str">
            <v>n/a</v>
          </cell>
          <cell r="AL105" t="str">
            <v>n/a</v>
          </cell>
          <cell r="AM105" t="str">
            <v>n/a</v>
          </cell>
          <cell r="AN105" t="str">
            <v>n/a</v>
          </cell>
          <cell r="AO105" t="str">
            <v>n/a</v>
          </cell>
          <cell r="AP105" t="str">
            <v>n/a</v>
          </cell>
          <cell r="AQ105" t="str">
            <v>n/a</v>
          </cell>
          <cell r="AR105">
            <v>0</v>
          </cell>
        </row>
        <row r="106">
          <cell r="G106" t="str">
            <v>Lined Pond 1B - Replace Liner/Leachate Coll.</v>
          </cell>
          <cell r="H106" t="str">
            <v>10013726 (APR needs to be split)</v>
          </cell>
          <cell r="I106" t="str">
            <v>DVJP02</v>
          </cell>
          <cell r="O106" t="str">
            <v>N</v>
          </cell>
          <cell r="P106" t="str">
            <v>CCR</v>
          </cell>
          <cell r="Q106" t="str">
            <v>New Construction</v>
          </cell>
          <cell r="S106">
            <v>0</v>
          </cell>
          <cell r="T106">
            <v>0</v>
          </cell>
          <cell r="U106">
            <v>0</v>
          </cell>
          <cell r="V106" t="str">
            <v>n/a</v>
          </cell>
          <cell r="W106" t="str">
            <v>n/a</v>
          </cell>
          <cell r="X106" t="str">
            <v>n/a</v>
          </cell>
          <cell r="Y106" t="str">
            <v>n/a</v>
          </cell>
          <cell r="Z106" t="str">
            <v>n/a</v>
          </cell>
          <cell r="AA106" t="str">
            <v>n/a</v>
          </cell>
          <cell r="AB106" t="str">
            <v>n/a</v>
          </cell>
          <cell r="AC106" t="str">
            <v>n/a</v>
          </cell>
          <cell r="AD106" t="str">
            <v>n/a</v>
          </cell>
          <cell r="AE106" t="str">
            <v>n/a</v>
          </cell>
          <cell r="AF106" t="str">
            <v>n/a</v>
          </cell>
          <cell r="AG106" t="str">
            <v>n/a</v>
          </cell>
          <cell r="AH106" t="str">
            <v>n/a</v>
          </cell>
          <cell r="AI106" t="str">
            <v>n/a</v>
          </cell>
          <cell r="AJ106" t="str">
            <v>n/a</v>
          </cell>
          <cell r="AK106" t="str">
            <v>n/a</v>
          </cell>
          <cell r="AL106" t="str">
            <v>n/a</v>
          </cell>
          <cell r="AM106" t="str">
            <v>n/a</v>
          </cell>
          <cell r="AN106" t="str">
            <v>n/a</v>
          </cell>
          <cell r="AO106" t="str">
            <v>n/a</v>
          </cell>
          <cell r="AP106" t="str">
            <v>n/a</v>
          </cell>
          <cell r="AQ106" t="str">
            <v>n/a</v>
          </cell>
          <cell r="AR106">
            <v>0</v>
          </cell>
        </row>
        <row r="107">
          <cell r="G107" t="str">
            <v>Lined Pond 4A - Replace Liner/Install Leachate Coll.</v>
          </cell>
          <cell r="H107" t="str">
            <v>10013727</v>
          </cell>
          <cell r="I107" t="str">
            <v>DVJP03</v>
          </cell>
          <cell r="O107" t="str">
            <v>N</v>
          </cell>
          <cell r="P107" t="str">
            <v>CCR</v>
          </cell>
          <cell r="Q107" t="str">
            <v>New Construction</v>
          </cell>
          <cell r="S107">
            <v>0</v>
          </cell>
          <cell r="T107">
            <v>0</v>
          </cell>
          <cell r="U107">
            <v>0</v>
          </cell>
          <cell r="V107" t="str">
            <v>n/a</v>
          </cell>
          <cell r="W107" t="str">
            <v>n/a</v>
          </cell>
          <cell r="X107" t="str">
            <v>n/a</v>
          </cell>
          <cell r="Y107" t="str">
            <v>n/a</v>
          </cell>
          <cell r="Z107" t="str">
            <v>n/a</v>
          </cell>
          <cell r="AA107" t="str">
            <v>n/a</v>
          </cell>
          <cell r="AB107" t="str">
            <v>n/a</v>
          </cell>
          <cell r="AC107" t="str">
            <v>n/a</v>
          </cell>
          <cell r="AD107" t="str">
            <v>n/a</v>
          </cell>
          <cell r="AE107" t="str">
            <v>n/a</v>
          </cell>
          <cell r="AF107" t="str">
            <v>n/a</v>
          </cell>
          <cell r="AG107" t="str">
            <v>n/a</v>
          </cell>
          <cell r="AH107" t="str">
            <v>n/a</v>
          </cell>
          <cell r="AI107" t="str">
            <v>n/a</v>
          </cell>
          <cell r="AJ107" t="str">
            <v>n/a</v>
          </cell>
          <cell r="AK107" t="str">
            <v>n/a</v>
          </cell>
          <cell r="AL107" t="str">
            <v>n/a</v>
          </cell>
          <cell r="AM107" t="str">
            <v>n/a</v>
          </cell>
          <cell r="AN107" t="str">
            <v>n/a</v>
          </cell>
          <cell r="AO107" t="str">
            <v>n/a</v>
          </cell>
          <cell r="AP107" t="str">
            <v>n/a</v>
          </cell>
          <cell r="AQ107" t="str">
            <v>n/a</v>
          </cell>
          <cell r="AR107">
            <v>0</v>
          </cell>
        </row>
        <row r="108">
          <cell r="G108" t="str">
            <v>Lined Pond 4B - Replace Liner/Leachate Coll.</v>
          </cell>
          <cell r="H108" t="str">
            <v>10014292 (APR needs to be split)</v>
          </cell>
          <cell r="I108" t="str">
            <v>DVJP04</v>
          </cell>
          <cell r="O108" t="str">
            <v>N</v>
          </cell>
          <cell r="P108" t="str">
            <v>CCR</v>
          </cell>
          <cell r="Q108" t="str">
            <v>New Construction</v>
          </cell>
          <cell r="S108">
            <v>0</v>
          </cell>
          <cell r="T108">
            <v>0</v>
          </cell>
          <cell r="U108">
            <v>0</v>
          </cell>
          <cell r="V108" t="str">
            <v>n/a</v>
          </cell>
          <cell r="W108" t="str">
            <v>n/a</v>
          </cell>
          <cell r="X108" t="str">
            <v>n/a</v>
          </cell>
          <cell r="Y108" t="str">
            <v>n/a</v>
          </cell>
          <cell r="Z108" t="str">
            <v>n/a</v>
          </cell>
          <cell r="AA108" t="str">
            <v>n/a</v>
          </cell>
          <cell r="AB108" t="str">
            <v>n/a</v>
          </cell>
          <cell r="AC108" t="str">
            <v>n/a</v>
          </cell>
          <cell r="AD108" t="str">
            <v>n/a</v>
          </cell>
          <cell r="AE108" t="str">
            <v>n/a</v>
          </cell>
          <cell r="AF108" t="str">
            <v>n/a</v>
          </cell>
          <cell r="AG108" t="str">
            <v>n/a</v>
          </cell>
          <cell r="AH108" t="str">
            <v>n/a</v>
          </cell>
          <cell r="AI108" t="str">
            <v>n/a</v>
          </cell>
          <cell r="AJ108" t="str">
            <v>n/a</v>
          </cell>
          <cell r="AK108" t="str">
            <v>n/a</v>
          </cell>
          <cell r="AL108" t="str">
            <v>n/a</v>
          </cell>
          <cell r="AM108" t="str">
            <v>n/a</v>
          </cell>
          <cell r="AN108" t="str">
            <v>n/a</v>
          </cell>
          <cell r="AO108" t="str">
            <v>n/a</v>
          </cell>
          <cell r="AP108" t="str">
            <v>n/a</v>
          </cell>
          <cell r="AQ108" t="str">
            <v>n/a</v>
          </cell>
          <cell r="AR108">
            <v>0</v>
          </cell>
        </row>
        <row r="109">
          <cell r="G109" t="str">
            <v>1A Clear Pond/008 Outfall</v>
          </cell>
          <cell r="H109" t="str">
            <v>(APR needs to be split)</v>
          </cell>
          <cell r="I109" t="str">
            <v>DVJP05</v>
          </cell>
          <cell r="O109" t="str">
            <v>N</v>
          </cell>
          <cell r="P109" t="str">
            <v>Other</v>
          </cell>
          <cell r="Q109" t="str">
            <v>NA</v>
          </cell>
          <cell r="S109">
            <v>0</v>
          </cell>
          <cell r="T109">
            <v>0</v>
          </cell>
          <cell r="U109">
            <v>0</v>
          </cell>
          <cell r="V109" t="str">
            <v>n/a</v>
          </cell>
          <cell r="W109" t="str">
            <v>n/a</v>
          </cell>
          <cell r="X109" t="str">
            <v>n/a</v>
          </cell>
          <cell r="Y109" t="str">
            <v>n/a</v>
          </cell>
          <cell r="Z109" t="str">
            <v>n/a</v>
          </cell>
          <cell r="AA109" t="str">
            <v>n/a</v>
          </cell>
          <cell r="AB109" t="str">
            <v>n/a</v>
          </cell>
          <cell r="AC109" t="str">
            <v>n/a</v>
          </cell>
          <cell r="AD109" t="str">
            <v>n/a</v>
          </cell>
          <cell r="AE109" t="str">
            <v>n/a</v>
          </cell>
          <cell r="AF109" t="str">
            <v>n/a</v>
          </cell>
          <cell r="AG109" t="str">
            <v>n/a</v>
          </cell>
          <cell r="AH109" t="str">
            <v>n/a</v>
          </cell>
          <cell r="AI109" t="str">
            <v>n/a</v>
          </cell>
          <cell r="AJ109" t="str">
            <v>n/a</v>
          </cell>
          <cell r="AK109" t="str">
            <v>n/a</v>
          </cell>
          <cell r="AL109" t="str">
            <v>n/a</v>
          </cell>
          <cell r="AM109" t="str">
            <v>n/a</v>
          </cell>
          <cell r="AN109" t="str">
            <v>n/a</v>
          </cell>
          <cell r="AO109" t="str">
            <v>n/a</v>
          </cell>
          <cell r="AP109" t="str">
            <v>n/a</v>
          </cell>
          <cell r="AQ109" t="str">
            <v>n/a</v>
          </cell>
          <cell r="AR109">
            <v>0</v>
          </cell>
        </row>
        <row r="110">
          <cell r="G110" t="str">
            <v>1B Clear Pond/007 Outfall</v>
          </cell>
          <cell r="H110" t="str">
            <v>(APR needs to be split)</v>
          </cell>
          <cell r="I110" t="str">
            <v>DVJP06</v>
          </cell>
          <cell r="O110" t="str">
            <v>N</v>
          </cell>
          <cell r="P110" t="str">
            <v>Other</v>
          </cell>
          <cell r="Q110" t="str">
            <v>NA</v>
          </cell>
          <cell r="S110">
            <v>0</v>
          </cell>
          <cell r="T110">
            <v>0</v>
          </cell>
          <cell r="U110">
            <v>0</v>
          </cell>
          <cell r="V110" t="str">
            <v>n/a</v>
          </cell>
          <cell r="W110" t="str">
            <v>n/a</v>
          </cell>
          <cell r="X110" t="str">
            <v>n/a</v>
          </cell>
          <cell r="Y110" t="str">
            <v>n/a</v>
          </cell>
          <cell r="Z110" t="str">
            <v>n/a</v>
          </cell>
          <cell r="AA110" t="str">
            <v>n/a</v>
          </cell>
          <cell r="AB110" t="str">
            <v>n/a</v>
          </cell>
          <cell r="AC110" t="str">
            <v>n/a</v>
          </cell>
          <cell r="AD110" t="str">
            <v>n/a</v>
          </cell>
          <cell r="AE110" t="str">
            <v>n/a</v>
          </cell>
          <cell r="AF110" t="str">
            <v>n/a</v>
          </cell>
          <cell r="AG110" t="str">
            <v>n/a</v>
          </cell>
          <cell r="AH110" t="str">
            <v>n/a</v>
          </cell>
          <cell r="AI110" t="str">
            <v>n/a</v>
          </cell>
          <cell r="AJ110" t="str">
            <v>n/a</v>
          </cell>
          <cell r="AK110" t="str">
            <v>n/a</v>
          </cell>
          <cell r="AL110" t="str">
            <v>n/a</v>
          </cell>
          <cell r="AM110" t="str">
            <v>n/a</v>
          </cell>
          <cell r="AN110" t="str">
            <v>n/a</v>
          </cell>
          <cell r="AO110" t="str">
            <v>n/a</v>
          </cell>
          <cell r="AP110" t="str">
            <v>n/a</v>
          </cell>
          <cell r="AQ110" t="str">
            <v>n/a</v>
          </cell>
          <cell r="AR110">
            <v>0</v>
          </cell>
        </row>
        <row r="111">
          <cell r="G111" t="str">
            <v>Blowdown Canal</v>
          </cell>
          <cell r="I111" t="str">
            <v>DVJP07</v>
          </cell>
          <cell r="O111" t="str">
            <v>N</v>
          </cell>
          <cell r="P111" t="str">
            <v>Other</v>
          </cell>
          <cell r="Q111" t="str">
            <v>NA</v>
          </cell>
          <cell r="S111">
            <v>0</v>
          </cell>
          <cell r="T111">
            <v>0</v>
          </cell>
          <cell r="U111">
            <v>0</v>
          </cell>
          <cell r="AR111">
            <v>0</v>
          </cell>
        </row>
        <row r="112">
          <cell r="G112" t="str">
            <v>4 Clear Pond</v>
          </cell>
          <cell r="H112" t="str">
            <v>(APR needs to be split)</v>
          </cell>
          <cell r="I112" t="str">
            <v>DVJP08</v>
          </cell>
          <cell r="O112" t="str">
            <v>N</v>
          </cell>
          <cell r="P112" t="str">
            <v>CCR</v>
          </cell>
          <cell r="Q112" t="str">
            <v>TBD</v>
          </cell>
          <cell r="S112">
            <v>0</v>
          </cell>
          <cell r="T112">
            <v>0</v>
          </cell>
          <cell r="U112">
            <v>0</v>
          </cell>
          <cell r="V112" t="str">
            <v>n/a</v>
          </cell>
          <cell r="W112" t="str">
            <v>n/a</v>
          </cell>
          <cell r="X112" t="str">
            <v>n/a</v>
          </cell>
          <cell r="Y112" t="str">
            <v>n/a</v>
          </cell>
          <cell r="Z112" t="str">
            <v>n/a</v>
          </cell>
          <cell r="AA112" t="str">
            <v>n/a</v>
          </cell>
          <cell r="AB112" t="str">
            <v>n/a</v>
          </cell>
          <cell r="AC112" t="str">
            <v>n/a</v>
          </cell>
          <cell r="AD112" t="str">
            <v>n/a</v>
          </cell>
          <cell r="AE112" t="str">
            <v>n/a</v>
          </cell>
          <cell r="AF112" t="str">
            <v>n/a</v>
          </cell>
          <cell r="AG112" t="str">
            <v>n/a</v>
          </cell>
          <cell r="AH112" t="str">
            <v>n/a</v>
          </cell>
          <cell r="AI112" t="str">
            <v>n/a</v>
          </cell>
          <cell r="AJ112" t="str">
            <v>n/a</v>
          </cell>
          <cell r="AK112" t="str">
            <v>n/a</v>
          </cell>
          <cell r="AL112" t="str">
            <v>n/a</v>
          </cell>
          <cell r="AM112" t="str">
            <v>n/a</v>
          </cell>
          <cell r="AN112" t="str">
            <v>n/a</v>
          </cell>
          <cell r="AO112" t="str">
            <v>n/a</v>
          </cell>
          <cell r="AP112" t="str">
            <v>n/a</v>
          </cell>
          <cell r="AQ112" t="str">
            <v>n/a</v>
          </cell>
          <cell r="AR112">
            <v>0</v>
          </cell>
        </row>
        <row r="113">
          <cell r="G113" t="str">
            <v>Pond Liner replacement/leachate collection - Development Study</v>
          </cell>
          <cell r="H113" t="str">
            <v>10014341</v>
          </cell>
          <cell r="I113" t="str">
            <v>For DVJP01-DVJP04</v>
          </cell>
          <cell r="O113" t="str">
            <v>N</v>
          </cell>
          <cell r="P113" t="str">
            <v>CCR</v>
          </cell>
          <cell r="Q113" t="str">
            <v>New Construction</v>
          </cell>
          <cell r="S113">
            <v>0</v>
          </cell>
          <cell r="T113">
            <v>0</v>
          </cell>
          <cell r="U113">
            <v>0</v>
          </cell>
          <cell r="V113" t="str">
            <v>n/a</v>
          </cell>
          <cell r="W113" t="str">
            <v>n/a</v>
          </cell>
          <cell r="X113" t="str">
            <v>n/a</v>
          </cell>
          <cell r="Y113" t="str">
            <v>n/a</v>
          </cell>
          <cell r="Z113" t="str">
            <v>n/a</v>
          </cell>
          <cell r="AA113" t="str">
            <v>n/a</v>
          </cell>
          <cell r="AB113" t="str">
            <v>n/a</v>
          </cell>
          <cell r="AC113" t="str">
            <v>n/a</v>
          </cell>
          <cell r="AD113" t="str">
            <v>n/a</v>
          </cell>
          <cell r="AE113" t="str">
            <v>n/a</v>
          </cell>
          <cell r="AF113" t="str">
            <v>n/a</v>
          </cell>
          <cell r="AG113" t="str">
            <v>n/a</v>
          </cell>
          <cell r="AH113" t="str">
            <v>n/a</v>
          </cell>
          <cell r="AI113" t="str">
            <v>n/a</v>
          </cell>
          <cell r="AJ113" t="str">
            <v>n/a</v>
          </cell>
          <cell r="AK113" t="str">
            <v>n/a</v>
          </cell>
          <cell r="AL113" t="str">
            <v>n/a</v>
          </cell>
          <cell r="AM113" t="str">
            <v>n/a</v>
          </cell>
          <cell r="AN113" t="str">
            <v>n/a</v>
          </cell>
          <cell r="AO113" t="str">
            <v>n/a</v>
          </cell>
          <cell r="AP113" t="str">
            <v>n/a</v>
          </cell>
          <cell r="AQ113" t="str">
            <v>n/a</v>
          </cell>
          <cell r="AR113">
            <v>0</v>
          </cell>
        </row>
        <row r="114">
          <cell r="G114" t="str">
            <v>Post-Closure for Horseshoe Landfill</v>
          </cell>
          <cell r="H114" t="str">
            <v>10022909</v>
          </cell>
          <cell r="I114" t="str">
            <v>DVJL02</v>
          </cell>
          <cell r="J114">
            <v>284921</v>
          </cell>
          <cell r="K114">
            <v>43901</v>
          </cell>
          <cell r="L114" t="str">
            <v>n/a</v>
          </cell>
          <cell r="M114">
            <v>2030</v>
          </cell>
          <cell r="N114">
            <v>2059</v>
          </cell>
          <cell r="O114" t="str">
            <v>Y</v>
          </cell>
          <cell r="P114" t="str">
            <v>Other</v>
          </cell>
          <cell r="Q114" t="str">
            <v>Existing ARO</v>
          </cell>
          <cell r="R114">
            <v>2020</v>
          </cell>
          <cell r="S114">
            <v>468399.83999999985</v>
          </cell>
          <cell r="T114">
            <v>0</v>
          </cell>
          <cell r="U114">
            <v>0</v>
          </cell>
          <cell r="V114" t="str">
            <v>n/a</v>
          </cell>
          <cell r="W114" t="str">
            <v>n/a</v>
          </cell>
          <cell r="X114" t="str">
            <v>n/a</v>
          </cell>
          <cell r="Y114" t="str">
            <v>n/a</v>
          </cell>
          <cell r="Z114" t="str">
            <v>n/a</v>
          </cell>
          <cell r="AA114" t="str">
            <v>n/a</v>
          </cell>
          <cell r="AB114" t="str">
            <v>n/a</v>
          </cell>
          <cell r="AC114" t="str">
            <v>n/a</v>
          </cell>
          <cell r="AD114" t="str">
            <v>n/a</v>
          </cell>
          <cell r="AE114" t="str">
            <v>n/a</v>
          </cell>
          <cell r="AF114" t="str">
            <v>n/a</v>
          </cell>
          <cell r="AG114" t="str">
            <v>n/a</v>
          </cell>
          <cell r="AH114" t="str">
            <v>n/a</v>
          </cell>
          <cell r="AI114" t="str">
            <v>n/a</v>
          </cell>
          <cell r="AJ114" t="str">
            <v>n/a</v>
          </cell>
          <cell r="AK114" t="str">
            <v>n/a</v>
          </cell>
          <cell r="AL114" t="str">
            <v>n/a</v>
          </cell>
          <cell r="AM114" t="str">
            <v>n/a</v>
          </cell>
          <cell r="AN114" t="str">
            <v>n/a</v>
          </cell>
          <cell r="AO114" t="str">
            <v>n/a</v>
          </cell>
          <cell r="AP114" t="str">
            <v>n/a</v>
          </cell>
          <cell r="AQ114" t="str">
            <v>n/a</v>
          </cell>
          <cell r="AR114">
            <v>468399.83999999985</v>
          </cell>
        </row>
        <row r="115">
          <cell r="G115" t="str">
            <v>Landfill Closure - South Ash Mountain</v>
          </cell>
          <cell r="H115" t="str">
            <v>SDVJ/2015/C/039</v>
          </cell>
          <cell r="I115" t="str">
            <v>DVJL03</v>
          </cell>
          <cell r="J115">
            <v>284921</v>
          </cell>
          <cell r="K115">
            <v>42348</v>
          </cell>
          <cell r="L115">
            <v>2015</v>
          </cell>
          <cell r="M115">
            <v>2015</v>
          </cell>
          <cell r="N115">
            <v>2015</v>
          </cell>
          <cell r="O115" t="str">
            <v>Complete</v>
          </cell>
          <cell r="P115" t="str">
            <v>CCR</v>
          </cell>
          <cell r="Q115" t="str">
            <v>Existing ARO</v>
          </cell>
          <cell r="R115">
            <v>2015</v>
          </cell>
          <cell r="S115">
            <v>0</v>
          </cell>
          <cell r="T115">
            <v>0</v>
          </cell>
          <cell r="U115">
            <v>0</v>
          </cell>
          <cell r="V115" t="str">
            <v>n/a</v>
          </cell>
          <cell r="W115" t="str">
            <v>n/a</v>
          </cell>
          <cell r="X115" t="str">
            <v>n/a</v>
          </cell>
          <cell r="Y115" t="str">
            <v>n/a</v>
          </cell>
          <cell r="Z115" t="str">
            <v>n/a</v>
          </cell>
          <cell r="AA115" t="str">
            <v>n/a</v>
          </cell>
          <cell r="AB115" t="str">
            <v>n/a</v>
          </cell>
          <cell r="AC115" t="str">
            <v>n/a</v>
          </cell>
          <cell r="AD115" t="str">
            <v>n/a</v>
          </cell>
          <cell r="AE115" t="str">
            <v>n/a</v>
          </cell>
          <cell r="AF115" t="str">
            <v>n/a</v>
          </cell>
          <cell r="AG115" t="str">
            <v>n/a</v>
          </cell>
          <cell r="AH115" t="str">
            <v>n/a</v>
          </cell>
          <cell r="AI115" t="str">
            <v>n/a</v>
          </cell>
          <cell r="AJ115" t="str">
            <v>n/a</v>
          </cell>
          <cell r="AK115" t="str">
            <v>n/a</v>
          </cell>
          <cell r="AL115" t="str">
            <v>n/a</v>
          </cell>
          <cell r="AM115" t="str">
            <v>n/a</v>
          </cell>
          <cell r="AN115" t="str">
            <v>n/a</v>
          </cell>
          <cell r="AO115" t="str">
            <v>n/a</v>
          </cell>
          <cell r="AP115" t="str">
            <v>n/a</v>
          </cell>
          <cell r="AQ115" t="str">
            <v>n/a</v>
          </cell>
          <cell r="AR115">
            <v>0</v>
          </cell>
        </row>
        <row r="116">
          <cell r="G116" t="str">
            <v>Post-Closure for South Ash Mountain Landfill</v>
          </cell>
          <cell r="H116" t="str">
            <v>SDVJ/2016/C/032</v>
          </cell>
          <cell r="I116" t="str">
            <v>DVJL03</v>
          </cell>
          <cell r="J116">
            <v>284921</v>
          </cell>
          <cell r="K116">
            <v>40521</v>
          </cell>
          <cell r="L116" t="str">
            <v>n/a</v>
          </cell>
          <cell r="M116">
            <v>2016</v>
          </cell>
          <cell r="N116">
            <v>2046</v>
          </cell>
          <cell r="O116" t="str">
            <v>Y</v>
          </cell>
          <cell r="P116" t="str">
            <v>Other</v>
          </cell>
          <cell r="Q116" t="str">
            <v>Existing ARO</v>
          </cell>
          <cell r="R116">
            <v>2015</v>
          </cell>
          <cell r="S116">
            <v>451054.70800000033</v>
          </cell>
          <cell r="T116">
            <v>0</v>
          </cell>
          <cell r="U116">
            <v>0</v>
          </cell>
          <cell r="V116" t="str">
            <v>n/a</v>
          </cell>
          <cell r="W116" t="str">
            <v>n/a</v>
          </cell>
          <cell r="X116" t="str">
            <v>n/a</v>
          </cell>
          <cell r="Y116" t="str">
            <v>n/a</v>
          </cell>
          <cell r="Z116" t="str">
            <v>n/a</v>
          </cell>
          <cell r="AA116" t="str">
            <v>n/a</v>
          </cell>
          <cell r="AB116" t="str">
            <v>n/a</v>
          </cell>
          <cell r="AC116" t="str">
            <v>n/a</v>
          </cell>
          <cell r="AD116" t="str">
            <v>n/a</v>
          </cell>
          <cell r="AE116" t="str">
            <v>n/a</v>
          </cell>
          <cell r="AF116" t="str">
            <v>n/a</v>
          </cell>
          <cell r="AG116" t="str">
            <v>n/a</v>
          </cell>
          <cell r="AH116" t="str">
            <v>n/a</v>
          </cell>
          <cell r="AI116" t="str">
            <v>n/a</v>
          </cell>
          <cell r="AJ116" t="str">
            <v>n/a</v>
          </cell>
          <cell r="AK116" t="str">
            <v>n/a</v>
          </cell>
          <cell r="AL116" t="str">
            <v>n/a</v>
          </cell>
          <cell r="AM116" t="str">
            <v>n/a</v>
          </cell>
          <cell r="AN116" t="str">
            <v>n/a</v>
          </cell>
          <cell r="AO116" t="str">
            <v>n/a</v>
          </cell>
          <cell r="AP116" t="str">
            <v>n/a</v>
          </cell>
          <cell r="AQ116" t="str">
            <v>n/a</v>
          </cell>
          <cell r="AR116">
            <v>451054.70800000033</v>
          </cell>
        </row>
        <row r="117">
          <cell r="G117" t="str">
            <v>Asbestos - Dave Johnston</v>
          </cell>
          <cell r="H117" t="str">
            <v>SDVJ/2020/C/021; SDVJ/2021/C/015</v>
          </cell>
          <cell r="I117" t="str">
            <v>DVJA01</v>
          </cell>
          <cell r="J117">
            <v>284946</v>
          </cell>
          <cell r="K117">
            <v>44371</v>
          </cell>
          <cell r="O117" t="str">
            <v>Y</v>
          </cell>
          <cell r="P117" t="str">
            <v>Other</v>
          </cell>
          <cell r="Q117" t="str">
            <v>Existing ARO</v>
          </cell>
          <cell r="R117">
            <v>2021</v>
          </cell>
          <cell r="S117">
            <v>10558866.298</v>
          </cell>
          <cell r="T117">
            <v>0</v>
          </cell>
          <cell r="U117">
            <v>0</v>
          </cell>
          <cell r="V117" t="str">
            <v>n/a</v>
          </cell>
          <cell r="W117" t="str">
            <v>n/a</v>
          </cell>
          <cell r="X117" t="str">
            <v>n/a</v>
          </cell>
          <cell r="Y117" t="str">
            <v>n/a</v>
          </cell>
          <cell r="Z117" t="str">
            <v>n/a</v>
          </cell>
          <cell r="AA117" t="str">
            <v>n/a</v>
          </cell>
          <cell r="AB117" t="str">
            <v>n/a</v>
          </cell>
          <cell r="AC117" t="str">
            <v>n/a</v>
          </cell>
          <cell r="AD117" t="str">
            <v>n/a</v>
          </cell>
          <cell r="AE117" t="str">
            <v>n/a</v>
          </cell>
          <cell r="AF117" t="str">
            <v>n/a</v>
          </cell>
          <cell r="AG117" t="str">
            <v>n/a</v>
          </cell>
          <cell r="AH117" t="str">
            <v>n/a</v>
          </cell>
          <cell r="AI117" t="str">
            <v>n/a</v>
          </cell>
          <cell r="AJ117" t="str">
            <v>n/a</v>
          </cell>
          <cell r="AK117" t="str">
            <v>n/a</v>
          </cell>
          <cell r="AL117" t="str">
            <v>n/a</v>
          </cell>
          <cell r="AM117" t="str">
            <v>n/a</v>
          </cell>
          <cell r="AN117" t="str">
            <v>n/a</v>
          </cell>
          <cell r="AO117" t="str">
            <v>n/a</v>
          </cell>
          <cell r="AP117" t="str">
            <v>n/a</v>
          </cell>
          <cell r="AQ117" t="str">
            <v>n/a</v>
          </cell>
          <cell r="AR117">
            <v>10558866.298</v>
          </cell>
        </row>
        <row r="118">
          <cell r="G118" t="str">
            <v>Ash Pond 4a</v>
          </cell>
          <cell r="I118" t="str">
            <v>DVJP03</v>
          </cell>
          <cell r="K118">
            <v>42361</v>
          </cell>
          <cell r="L118">
            <v>2017</v>
          </cell>
          <cell r="M118">
            <v>2017</v>
          </cell>
          <cell r="N118">
            <v>2019</v>
          </cell>
          <cell r="O118" t="str">
            <v>N</v>
          </cell>
          <cell r="P118" t="str">
            <v>CCR</v>
          </cell>
          <cell r="Q118" t="str">
            <v>New Due to CCR Reg</v>
          </cell>
          <cell r="R118">
            <v>2015</v>
          </cell>
          <cell r="S118">
            <v>0</v>
          </cell>
          <cell r="T118">
            <v>0</v>
          </cell>
          <cell r="U118">
            <v>0</v>
          </cell>
          <cell r="V118" t="str">
            <v>n/a</v>
          </cell>
          <cell r="W118" t="str">
            <v>n/a</v>
          </cell>
          <cell r="X118" t="str">
            <v>n/a</v>
          </cell>
          <cell r="Y118" t="str">
            <v>n/a</v>
          </cell>
          <cell r="Z118" t="str">
            <v>n/a</v>
          </cell>
          <cell r="AA118" t="str">
            <v>n/a</v>
          </cell>
          <cell r="AB118" t="str">
            <v>n/a</v>
          </cell>
          <cell r="AC118" t="str">
            <v>n/a</v>
          </cell>
          <cell r="AD118" t="str">
            <v>n/a</v>
          </cell>
          <cell r="AE118" t="str">
            <v>n/a</v>
          </cell>
          <cell r="AF118" t="str">
            <v>n/a</v>
          </cell>
          <cell r="AG118" t="str">
            <v>n/a</v>
          </cell>
          <cell r="AH118" t="str">
            <v>n/a</v>
          </cell>
          <cell r="AI118" t="str">
            <v>n/a</v>
          </cell>
          <cell r="AJ118" t="str">
            <v>n/a</v>
          </cell>
          <cell r="AK118" t="str">
            <v>n/a</v>
          </cell>
          <cell r="AL118" t="str">
            <v>n/a</v>
          </cell>
          <cell r="AM118" t="str">
            <v>n/a</v>
          </cell>
          <cell r="AN118" t="str">
            <v>n/a</v>
          </cell>
          <cell r="AO118" t="str">
            <v>n/a</v>
          </cell>
          <cell r="AP118" t="str">
            <v>n/a</v>
          </cell>
          <cell r="AQ118" t="str">
            <v>n/a</v>
          </cell>
          <cell r="AR118">
            <v>0</v>
          </cell>
        </row>
        <row r="119">
          <cell r="G119" t="str">
            <v>Post-Closure for Ash Pond 4a</v>
          </cell>
          <cell r="I119" t="str">
            <v>DVJP03</v>
          </cell>
          <cell r="K119">
            <v>42086</v>
          </cell>
          <cell r="O119" t="str">
            <v>N</v>
          </cell>
          <cell r="P119" t="str">
            <v>CCR</v>
          </cell>
          <cell r="Q119" t="str">
            <v>New Due to CCR Reg</v>
          </cell>
          <cell r="R119">
            <v>2015</v>
          </cell>
          <cell r="S119">
            <v>0</v>
          </cell>
          <cell r="T119">
            <v>0</v>
          </cell>
          <cell r="U119">
            <v>0</v>
          </cell>
          <cell r="V119" t="str">
            <v>n/a</v>
          </cell>
          <cell r="W119" t="str">
            <v>n/a</v>
          </cell>
          <cell r="X119" t="str">
            <v>n/a</v>
          </cell>
          <cell r="Y119" t="str">
            <v>n/a</v>
          </cell>
          <cell r="Z119" t="str">
            <v>n/a</v>
          </cell>
          <cell r="AA119" t="str">
            <v>n/a</v>
          </cell>
          <cell r="AB119" t="str">
            <v>n/a</v>
          </cell>
          <cell r="AC119" t="str">
            <v>n/a</v>
          </cell>
          <cell r="AD119" t="str">
            <v>n/a</v>
          </cell>
          <cell r="AE119" t="str">
            <v>n/a</v>
          </cell>
          <cell r="AF119" t="str">
            <v>n/a</v>
          </cell>
          <cell r="AG119" t="str">
            <v>n/a</v>
          </cell>
          <cell r="AH119" t="str">
            <v>n/a</v>
          </cell>
          <cell r="AI119" t="str">
            <v>n/a</v>
          </cell>
          <cell r="AJ119" t="str">
            <v>n/a</v>
          </cell>
          <cell r="AK119" t="str">
            <v>n/a</v>
          </cell>
          <cell r="AL119" t="str">
            <v>n/a</v>
          </cell>
          <cell r="AM119" t="str">
            <v>n/a</v>
          </cell>
          <cell r="AN119" t="str">
            <v>n/a</v>
          </cell>
          <cell r="AO119" t="str">
            <v>n/a</v>
          </cell>
          <cell r="AP119" t="str">
            <v>n/a</v>
          </cell>
          <cell r="AQ119" t="str">
            <v>n/a</v>
          </cell>
          <cell r="AR119">
            <v>0</v>
          </cell>
        </row>
        <row r="120">
          <cell r="G120" t="str">
            <v>Ash Pond 4A/4B</v>
          </cell>
          <cell r="H120" t="str">
            <v>SDVJ/2016/C/031</v>
          </cell>
          <cell r="I120" t="str">
            <v>DVJP04</v>
          </cell>
          <cell r="K120">
            <v>44453</v>
          </cell>
          <cell r="L120" t="str">
            <v>Active</v>
          </cell>
          <cell r="M120">
            <v>2016</v>
          </cell>
          <cell r="N120">
            <v>2021</v>
          </cell>
          <cell r="O120" t="str">
            <v>Y</v>
          </cell>
          <cell r="P120" t="str">
            <v>CCR</v>
          </cell>
          <cell r="Q120" t="str">
            <v>New Due to CCR Reg</v>
          </cell>
          <cell r="R120">
            <v>2016</v>
          </cell>
          <cell r="S120">
            <v>631380.10200000007</v>
          </cell>
          <cell r="T120">
            <v>0</v>
          </cell>
          <cell r="U120">
            <v>0</v>
          </cell>
          <cell r="V120" t="str">
            <v>n/a</v>
          </cell>
          <cell r="W120" t="str">
            <v>n/a</v>
          </cell>
          <cell r="X120" t="str">
            <v>n/a</v>
          </cell>
          <cell r="Y120" t="str">
            <v>n/a</v>
          </cell>
          <cell r="Z120" t="str">
            <v>n/a</v>
          </cell>
          <cell r="AA120" t="str">
            <v>n/a</v>
          </cell>
          <cell r="AB120" t="str">
            <v>n/a</v>
          </cell>
          <cell r="AC120" t="str">
            <v>n/a</v>
          </cell>
          <cell r="AD120" t="str">
            <v>n/a</v>
          </cell>
          <cell r="AE120" t="str">
            <v>n/a</v>
          </cell>
          <cell r="AF120" t="str">
            <v>n/a</v>
          </cell>
          <cell r="AG120" t="str">
            <v>n/a</v>
          </cell>
          <cell r="AH120" t="str">
            <v>n/a</v>
          </cell>
          <cell r="AI120" t="str">
            <v>n/a</v>
          </cell>
          <cell r="AJ120" t="str">
            <v>n/a</v>
          </cell>
          <cell r="AK120" t="str">
            <v>n/a</v>
          </cell>
          <cell r="AL120" t="str">
            <v>n/a</v>
          </cell>
          <cell r="AM120" t="str">
            <v>n/a</v>
          </cell>
          <cell r="AN120" t="str">
            <v>n/a</v>
          </cell>
          <cell r="AO120" t="str">
            <v>n/a</v>
          </cell>
          <cell r="AP120" t="str">
            <v>n/a</v>
          </cell>
          <cell r="AQ120" t="str">
            <v>n/a</v>
          </cell>
          <cell r="AR120">
            <v>631380.10200000007</v>
          </cell>
        </row>
        <row r="121">
          <cell r="G121" t="str">
            <v>Post-Closure for Ash Pond 4A/4B</v>
          </cell>
          <cell r="H121" t="str">
            <v>10022958</v>
          </cell>
          <cell r="I121" t="str">
            <v>DVJP04</v>
          </cell>
          <cell r="K121">
            <v>43901</v>
          </cell>
          <cell r="L121" t="str">
            <v>n/a</v>
          </cell>
          <cell r="M121">
            <v>2021</v>
          </cell>
          <cell r="N121">
            <v>2050</v>
          </cell>
          <cell r="O121" t="str">
            <v>Y</v>
          </cell>
          <cell r="P121" t="str">
            <v>CCR</v>
          </cell>
          <cell r="Q121" t="str">
            <v>New Due to CCR Reg</v>
          </cell>
          <cell r="R121">
            <v>2020</v>
          </cell>
          <cell r="S121">
            <v>0</v>
          </cell>
          <cell r="T121">
            <v>0</v>
          </cell>
          <cell r="U121">
            <v>0</v>
          </cell>
          <cell r="V121" t="str">
            <v>n/a</v>
          </cell>
          <cell r="W121" t="str">
            <v>n/a</v>
          </cell>
          <cell r="X121" t="str">
            <v>n/a</v>
          </cell>
          <cell r="Y121" t="str">
            <v>n/a</v>
          </cell>
          <cell r="Z121" t="str">
            <v>n/a</v>
          </cell>
          <cell r="AA121" t="str">
            <v>n/a</v>
          </cell>
          <cell r="AB121" t="str">
            <v>n/a</v>
          </cell>
          <cell r="AC121" t="str">
            <v>n/a</v>
          </cell>
          <cell r="AD121" t="str">
            <v>n/a</v>
          </cell>
          <cell r="AE121" t="str">
            <v>n/a</v>
          </cell>
          <cell r="AF121" t="str">
            <v>n/a</v>
          </cell>
          <cell r="AG121" t="str">
            <v>n/a</v>
          </cell>
          <cell r="AH121" t="str">
            <v>n/a</v>
          </cell>
          <cell r="AI121" t="str">
            <v>n/a</v>
          </cell>
          <cell r="AJ121" t="str">
            <v>n/a</v>
          </cell>
          <cell r="AK121" t="str">
            <v>n/a</v>
          </cell>
          <cell r="AL121" t="str">
            <v>n/a</v>
          </cell>
          <cell r="AM121" t="str">
            <v>n/a</v>
          </cell>
          <cell r="AN121" t="str">
            <v>n/a</v>
          </cell>
          <cell r="AO121" t="str">
            <v>n/a</v>
          </cell>
          <cell r="AP121" t="str">
            <v>n/a</v>
          </cell>
          <cell r="AQ121" t="str">
            <v>n/a</v>
          </cell>
          <cell r="AR121">
            <v>0</v>
          </cell>
        </row>
        <row r="122">
          <cell r="G122" t="str">
            <v>U0 Ash Pond</v>
          </cell>
          <cell r="H122" t="str">
            <v>10028832</v>
          </cell>
          <cell r="I122" t="str">
            <v>DVJP05</v>
          </cell>
          <cell r="J122">
            <v>284921</v>
          </cell>
          <cell r="K122">
            <v>44357</v>
          </cell>
          <cell r="L122">
            <v>2028</v>
          </cell>
          <cell r="M122">
            <v>2028</v>
          </cell>
          <cell r="N122">
            <v>2029</v>
          </cell>
          <cell r="O122" t="str">
            <v>Y</v>
          </cell>
          <cell r="P122" t="str">
            <v>CCR</v>
          </cell>
          <cell r="Q122" t="str">
            <v>New Due to CCR Reg</v>
          </cell>
          <cell r="R122">
            <v>2021</v>
          </cell>
          <cell r="S122">
            <v>4135641.7320000003</v>
          </cell>
          <cell r="T122">
            <v>0</v>
          </cell>
          <cell r="U122">
            <v>0</v>
          </cell>
          <cell r="V122" t="str">
            <v>n/a</v>
          </cell>
          <cell r="W122" t="str">
            <v>n/a</v>
          </cell>
          <cell r="X122" t="str">
            <v>n/a</v>
          </cell>
          <cell r="Y122" t="str">
            <v>n/a</v>
          </cell>
          <cell r="Z122" t="str">
            <v>n/a</v>
          </cell>
          <cell r="AA122" t="str">
            <v>n/a</v>
          </cell>
          <cell r="AB122" t="str">
            <v>n/a</v>
          </cell>
          <cell r="AC122" t="str">
            <v>n/a</v>
          </cell>
          <cell r="AD122" t="str">
            <v>n/a</v>
          </cell>
          <cell r="AE122" t="str">
            <v>n/a</v>
          </cell>
          <cell r="AF122" t="str">
            <v>n/a</v>
          </cell>
          <cell r="AG122" t="str">
            <v>n/a</v>
          </cell>
          <cell r="AH122" t="str">
            <v>n/a</v>
          </cell>
          <cell r="AI122" t="str">
            <v>n/a</v>
          </cell>
          <cell r="AJ122" t="str">
            <v>n/a</v>
          </cell>
          <cell r="AK122" t="str">
            <v>n/a</v>
          </cell>
          <cell r="AL122" t="str">
            <v>n/a</v>
          </cell>
          <cell r="AM122" t="str">
            <v>n/a</v>
          </cell>
          <cell r="AN122" t="str">
            <v>n/a</v>
          </cell>
          <cell r="AO122" t="str">
            <v>n/a</v>
          </cell>
          <cell r="AP122" t="str">
            <v>n/a</v>
          </cell>
          <cell r="AQ122" t="str">
            <v>n/a</v>
          </cell>
          <cell r="AR122">
            <v>4135641.7320000003</v>
          </cell>
        </row>
        <row r="123">
          <cell r="G123" t="str">
            <v>Post-Closure - U0 Ash Pond</v>
          </cell>
          <cell r="H123" t="str">
            <v>10028833</v>
          </cell>
          <cell r="I123" t="str">
            <v>DVJP05</v>
          </cell>
          <cell r="J123">
            <v>284921</v>
          </cell>
          <cell r="K123">
            <v>44357</v>
          </cell>
          <cell r="L123" t="str">
            <v>n/a</v>
          </cell>
          <cell r="M123">
            <v>2029</v>
          </cell>
          <cell r="N123">
            <v>2058</v>
          </cell>
          <cell r="O123" t="str">
            <v>Y</v>
          </cell>
          <cell r="P123" t="str">
            <v>CCR</v>
          </cell>
          <cell r="R123">
            <v>2021</v>
          </cell>
          <cell r="S123">
            <v>522354.60000000015</v>
          </cell>
          <cell r="T123">
            <v>0</v>
          </cell>
          <cell r="U123">
            <v>0</v>
          </cell>
          <cell r="V123" t="str">
            <v>n/a</v>
          </cell>
          <cell r="W123" t="str">
            <v>n/a</v>
          </cell>
          <cell r="X123" t="str">
            <v>n/a</v>
          </cell>
          <cell r="Y123" t="str">
            <v>n/a</v>
          </cell>
          <cell r="Z123" t="str">
            <v>n/a</v>
          </cell>
          <cell r="AA123" t="str">
            <v>n/a</v>
          </cell>
          <cell r="AB123" t="str">
            <v>n/a</v>
          </cell>
          <cell r="AC123" t="str">
            <v>n/a</v>
          </cell>
          <cell r="AD123" t="str">
            <v>n/a</v>
          </cell>
          <cell r="AE123" t="str">
            <v>n/a</v>
          </cell>
          <cell r="AF123" t="str">
            <v>n/a</v>
          </cell>
          <cell r="AG123" t="str">
            <v>n/a</v>
          </cell>
          <cell r="AH123" t="str">
            <v>n/a</v>
          </cell>
          <cell r="AI123" t="str">
            <v>n/a</v>
          </cell>
          <cell r="AJ123" t="str">
            <v>n/a</v>
          </cell>
          <cell r="AK123" t="str">
            <v>n/a</v>
          </cell>
          <cell r="AL123" t="str">
            <v>n/a</v>
          </cell>
          <cell r="AM123" t="str">
            <v>n/a</v>
          </cell>
          <cell r="AN123" t="str">
            <v>n/a</v>
          </cell>
          <cell r="AO123" t="str">
            <v>n/a</v>
          </cell>
          <cell r="AP123" t="str">
            <v>n/a</v>
          </cell>
          <cell r="AQ123" t="str">
            <v>n/a</v>
          </cell>
          <cell r="AR123">
            <v>522354.60000000015</v>
          </cell>
        </row>
        <row r="124">
          <cell r="G124" t="str">
            <v>Ash Pond 1b</v>
          </cell>
          <cell r="H124" t="str">
            <v>SDVJ/2015/C/041</v>
          </cell>
          <cell r="I124" t="str">
            <v>DVJP06</v>
          </cell>
          <cell r="K124">
            <v>42348</v>
          </cell>
          <cell r="L124">
            <v>2015</v>
          </cell>
          <cell r="M124">
            <v>2015</v>
          </cell>
          <cell r="N124">
            <v>2015</v>
          </cell>
          <cell r="O124" t="str">
            <v>Complete</v>
          </cell>
          <cell r="P124" t="str">
            <v>CCR</v>
          </cell>
          <cell r="Q124" t="str">
            <v>New Due to CCR Reg</v>
          </cell>
          <cell r="R124">
            <v>2015</v>
          </cell>
          <cell r="S124">
            <v>0</v>
          </cell>
          <cell r="T124">
            <v>0</v>
          </cell>
          <cell r="U124">
            <v>0</v>
          </cell>
          <cell r="V124" t="str">
            <v>n/a</v>
          </cell>
          <cell r="W124" t="str">
            <v>n/a</v>
          </cell>
          <cell r="X124" t="str">
            <v>n/a</v>
          </cell>
          <cell r="Y124" t="str">
            <v>n/a</v>
          </cell>
          <cell r="Z124" t="str">
            <v>n/a</v>
          </cell>
          <cell r="AA124" t="str">
            <v>n/a</v>
          </cell>
          <cell r="AB124" t="str">
            <v>n/a</v>
          </cell>
          <cell r="AC124" t="str">
            <v>n/a</v>
          </cell>
          <cell r="AD124" t="str">
            <v>n/a</v>
          </cell>
          <cell r="AE124" t="str">
            <v>n/a</v>
          </cell>
          <cell r="AF124" t="str">
            <v>n/a</v>
          </cell>
          <cell r="AG124" t="str">
            <v>n/a</v>
          </cell>
          <cell r="AH124" t="str">
            <v>n/a</v>
          </cell>
          <cell r="AI124" t="str">
            <v>n/a</v>
          </cell>
          <cell r="AJ124" t="str">
            <v>n/a</v>
          </cell>
          <cell r="AK124" t="str">
            <v>n/a</v>
          </cell>
          <cell r="AL124" t="str">
            <v>n/a</v>
          </cell>
          <cell r="AM124" t="str">
            <v>n/a</v>
          </cell>
          <cell r="AN124" t="str">
            <v>n/a</v>
          </cell>
          <cell r="AO124" t="str">
            <v>n/a</v>
          </cell>
          <cell r="AP124" t="str">
            <v>n/a</v>
          </cell>
          <cell r="AQ124" t="str">
            <v>n/a</v>
          </cell>
          <cell r="AR124">
            <v>0</v>
          </cell>
        </row>
        <row r="125">
          <cell r="G125" t="str">
            <v>Asbestos - Gadsby</v>
          </cell>
          <cell r="H125" t="str">
            <v>SGAD/2020/C/004</v>
          </cell>
          <cell r="I125" t="str">
            <v>GADA01</v>
          </cell>
          <cell r="J125">
            <v>284946</v>
          </cell>
          <cell r="O125" t="str">
            <v>Y</v>
          </cell>
          <cell r="P125" t="str">
            <v>Other</v>
          </cell>
          <cell r="Q125" t="str">
            <v>Existing ARO</v>
          </cell>
          <cell r="R125">
            <v>2005</v>
          </cell>
          <cell r="S125">
            <v>6104090.7734199986</v>
          </cell>
          <cell r="T125">
            <v>0</v>
          </cell>
          <cell r="U125">
            <v>0</v>
          </cell>
          <cell r="V125" t="str">
            <v>n/a</v>
          </cell>
          <cell r="W125" t="str">
            <v>n/a</v>
          </cell>
          <cell r="X125" t="str">
            <v>n/a</v>
          </cell>
          <cell r="Y125" t="str">
            <v>n/a</v>
          </cell>
          <cell r="Z125" t="str">
            <v>n/a</v>
          </cell>
          <cell r="AA125" t="str">
            <v>n/a</v>
          </cell>
          <cell r="AB125" t="str">
            <v>n/a</v>
          </cell>
          <cell r="AC125" t="str">
            <v>n/a</v>
          </cell>
          <cell r="AD125" t="str">
            <v>n/a</v>
          </cell>
          <cell r="AE125" t="str">
            <v>n/a</v>
          </cell>
          <cell r="AF125" t="str">
            <v>n/a</v>
          </cell>
          <cell r="AG125" t="str">
            <v>n/a</v>
          </cell>
          <cell r="AH125" t="str">
            <v>n/a</v>
          </cell>
          <cell r="AI125" t="str">
            <v>n/a</v>
          </cell>
          <cell r="AJ125" t="str">
            <v>n/a</v>
          </cell>
          <cell r="AK125" t="str">
            <v>n/a</v>
          </cell>
          <cell r="AL125" t="str">
            <v>n/a</v>
          </cell>
          <cell r="AM125" t="str">
            <v>n/a</v>
          </cell>
          <cell r="AN125" t="str">
            <v>n/a</v>
          </cell>
          <cell r="AO125" t="str">
            <v>n/a</v>
          </cell>
          <cell r="AP125" t="str">
            <v>n/a</v>
          </cell>
          <cell r="AQ125" t="str">
            <v>n/a</v>
          </cell>
          <cell r="AR125">
            <v>6104090.7734199986</v>
          </cell>
        </row>
        <row r="126">
          <cell r="G126" t="str">
            <v>Asbestos - Hayden</v>
          </cell>
          <cell r="H126" t="str">
            <v>10018519</v>
          </cell>
          <cell r="I126" t="str">
            <v>HAYA01</v>
          </cell>
          <cell r="J126">
            <v>284946</v>
          </cell>
          <cell r="O126" t="str">
            <v>Y</v>
          </cell>
          <cell r="P126" t="str">
            <v>Other</v>
          </cell>
          <cell r="Q126" t="str">
            <v>Existing ARO</v>
          </cell>
          <cell r="R126">
            <v>2019</v>
          </cell>
          <cell r="S126">
            <v>1199427.075</v>
          </cell>
          <cell r="T126">
            <v>0</v>
          </cell>
          <cell r="U126">
            <v>0</v>
          </cell>
          <cell r="V126" t="str">
            <v>n/a</v>
          </cell>
          <cell r="W126" t="str">
            <v>n/a</v>
          </cell>
          <cell r="X126" t="str">
            <v>n/a</v>
          </cell>
          <cell r="Y126" t="str">
            <v>n/a</v>
          </cell>
          <cell r="Z126" t="str">
            <v>n/a</v>
          </cell>
          <cell r="AA126" t="str">
            <v>n/a</v>
          </cell>
          <cell r="AB126" t="str">
            <v>n/a</v>
          </cell>
          <cell r="AC126" t="str">
            <v>n/a</v>
          </cell>
          <cell r="AD126" t="str">
            <v>n/a</v>
          </cell>
          <cell r="AE126" t="str">
            <v>n/a</v>
          </cell>
          <cell r="AF126" t="str">
            <v>n/a</v>
          </cell>
          <cell r="AG126" t="str">
            <v>n/a</v>
          </cell>
          <cell r="AH126" t="str">
            <v>n/a</v>
          </cell>
          <cell r="AI126" t="str">
            <v>n/a</v>
          </cell>
          <cell r="AJ126" t="str">
            <v>n/a</v>
          </cell>
          <cell r="AK126" t="str">
            <v>n/a</v>
          </cell>
          <cell r="AL126" t="str">
            <v>n/a</v>
          </cell>
          <cell r="AM126" t="str">
            <v>n/a</v>
          </cell>
          <cell r="AN126" t="str">
            <v>n/a</v>
          </cell>
          <cell r="AO126" t="str">
            <v>n/a</v>
          </cell>
          <cell r="AP126" t="str">
            <v>n/a</v>
          </cell>
          <cell r="AQ126" t="str">
            <v>n/a</v>
          </cell>
          <cell r="AR126">
            <v>1199427.075</v>
          </cell>
        </row>
        <row r="127">
          <cell r="G127" t="str">
            <v>Coal Unloading Facility</v>
          </cell>
          <cell r="H127" t="str">
            <v>10023059</v>
          </cell>
          <cell r="I127" t="str">
            <v>HAYM01</v>
          </cell>
          <cell r="J127">
            <v>284958</v>
          </cell>
          <cell r="K127">
            <v>40520</v>
          </cell>
          <cell r="L127">
            <v>2030</v>
          </cell>
          <cell r="M127">
            <v>2031</v>
          </cell>
          <cell r="N127">
            <v>2031</v>
          </cell>
          <cell r="O127" t="str">
            <v>Y</v>
          </cell>
          <cell r="P127" t="str">
            <v>Other</v>
          </cell>
          <cell r="Q127" t="str">
            <v>Existing ARO</v>
          </cell>
          <cell r="R127">
            <v>2010</v>
          </cell>
          <cell r="S127">
            <v>1039539.655</v>
          </cell>
          <cell r="T127">
            <v>0</v>
          </cell>
          <cell r="U127">
            <v>0</v>
          </cell>
          <cell r="V127" t="str">
            <v>n/a</v>
          </cell>
          <cell r="W127" t="str">
            <v>n/a</v>
          </cell>
          <cell r="X127" t="str">
            <v>n/a</v>
          </cell>
          <cell r="Y127" t="str">
            <v>n/a</v>
          </cell>
          <cell r="Z127" t="str">
            <v>n/a</v>
          </cell>
          <cell r="AA127" t="str">
            <v>n/a</v>
          </cell>
          <cell r="AB127" t="str">
            <v>n/a</v>
          </cell>
          <cell r="AC127" t="str">
            <v>n/a</v>
          </cell>
          <cell r="AD127" t="str">
            <v>n/a</v>
          </cell>
          <cell r="AE127" t="str">
            <v>n/a</v>
          </cell>
          <cell r="AF127" t="str">
            <v>n/a</v>
          </cell>
          <cell r="AG127" t="str">
            <v>n/a</v>
          </cell>
          <cell r="AH127" t="str">
            <v>n/a</v>
          </cell>
          <cell r="AI127" t="str">
            <v>n/a</v>
          </cell>
          <cell r="AJ127" t="str">
            <v>n/a</v>
          </cell>
          <cell r="AK127" t="str">
            <v>n/a</v>
          </cell>
          <cell r="AL127" t="str">
            <v>n/a</v>
          </cell>
          <cell r="AM127" t="str">
            <v>n/a</v>
          </cell>
          <cell r="AN127" t="str">
            <v>n/a</v>
          </cell>
          <cell r="AO127" t="str">
            <v>n/a</v>
          </cell>
          <cell r="AP127" t="str">
            <v>n/a</v>
          </cell>
          <cell r="AQ127" t="str">
            <v>n/a</v>
          </cell>
          <cell r="AR127">
            <v>1039539.655</v>
          </cell>
        </row>
        <row r="128">
          <cell r="G128" t="str">
            <v>Site Restoration</v>
          </cell>
          <cell r="H128" t="str">
            <v>10023065</v>
          </cell>
          <cell r="I128" t="str">
            <v>HERM01</v>
          </cell>
          <cell r="J128">
            <v>284939</v>
          </cell>
          <cell r="L128">
            <v>2036</v>
          </cell>
          <cell r="M128">
            <v>2037</v>
          </cell>
          <cell r="N128">
            <v>2037</v>
          </cell>
          <cell r="O128" t="str">
            <v>Y</v>
          </cell>
          <cell r="P128" t="str">
            <v>Other</v>
          </cell>
          <cell r="Q128" t="str">
            <v>Existing ARO</v>
          </cell>
          <cell r="R128">
            <v>2002</v>
          </cell>
          <cell r="S128">
            <v>2585000</v>
          </cell>
          <cell r="T128">
            <v>0</v>
          </cell>
          <cell r="U128">
            <v>0</v>
          </cell>
          <cell r="V128" t="str">
            <v>n/a</v>
          </cell>
          <cell r="W128" t="str">
            <v>n/a</v>
          </cell>
          <cell r="X128" t="str">
            <v>n/a</v>
          </cell>
          <cell r="Y128" t="str">
            <v>n/a</v>
          </cell>
          <cell r="Z128" t="str">
            <v>n/a</v>
          </cell>
          <cell r="AA128" t="str">
            <v>n/a</v>
          </cell>
          <cell r="AB128" t="str">
            <v>n/a</v>
          </cell>
          <cell r="AC128" t="str">
            <v>n/a</v>
          </cell>
          <cell r="AD128" t="str">
            <v>n/a</v>
          </cell>
          <cell r="AE128" t="str">
            <v>n/a</v>
          </cell>
          <cell r="AF128" t="str">
            <v>n/a</v>
          </cell>
          <cell r="AG128" t="str">
            <v>n/a</v>
          </cell>
          <cell r="AH128" t="str">
            <v>n/a</v>
          </cell>
          <cell r="AI128" t="str">
            <v>n/a</v>
          </cell>
          <cell r="AJ128" t="str">
            <v>n/a</v>
          </cell>
          <cell r="AK128" t="str">
            <v>n/a</v>
          </cell>
          <cell r="AL128" t="str">
            <v>n/a</v>
          </cell>
          <cell r="AM128" t="str">
            <v>n/a</v>
          </cell>
          <cell r="AN128" t="str">
            <v>n/a</v>
          </cell>
          <cell r="AO128" t="str">
            <v>n/a</v>
          </cell>
          <cell r="AP128" t="str">
            <v>n/a</v>
          </cell>
          <cell r="AQ128" t="str">
            <v>n/a</v>
          </cell>
          <cell r="AR128">
            <v>2585000</v>
          </cell>
        </row>
        <row r="129">
          <cell r="G129" t="str">
            <v>Ash Landfill Closure</v>
          </cell>
          <cell r="I129" t="str">
            <v>HAYL01</v>
          </cell>
          <cell r="L129">
            <v>2030</v>
          </cell>
          <cell r="M129">
            <v>2031</v>
          </cell>
          <cell r="N129">
            <v>2031</v>
          </cell>
          <cell r="O129" t="str">
            <v>Y</v>
          </cell>
          <cell r="P129" t="str">
            <v>CCR</v>
          </cell>
          <cell r="Q129" t="str">
            <v>New Due to CCR Reg</v>
          </cell>
          <cell r="R129">
            <v>2019</v>
          </cell>
          <cell r="S129">
            <v>531006.09869999997</v>
          </cell>
          <cell r="T129">
            <v>0</v>
          </cell>
          <cell r="U129">
            <v>0</v>
          </cell>
          <cell r="V129" t="str">
            <v>n/a</v>
          </cell>
          <cell r="W129" t="str">
            <v>n/a</v>
          </cell>
          <cell r="X129" t="str">
            <v>n/a</v>
          </cell>
          <cell r="Y129" t="str">
            <v>n/a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  <cell r="AG129" t="str">
            <v>n/a</v>
          </cell>
          <cell r="AH129" t="str">
            <v>n/a</v>
          </cell>
          <cell r="AI129" t="str">
            <v>n/a</v>
          </cell>
          <cell r="AJ129" t="str">
            <v>n/a</v>
          </cell>
          <cell r="AK129" t="str">
            <v>n/a</v>
          </cell>
          <cell r="AL129" t="str">
            <v>n/a</v>
          </cell>
          <cell r="AM129" t="str">
            <v>n/a</v>
          </cell>
          <cell r="AN129" t="str">
            <v>n/a</v>
          </cell>
          <cell r="AO129" t="str">
            <v>n/a</v>
          </cell>
          <cell r="AP129" t="str">
            <v>n/a</v>
          </cell>
          <cell r="AQ129" t="str">
            <v>n/a</v>
          </cell>
          <cell r="AR129">
            <v>531006.09869999997</v>
          </cell>
        </row>
        <row r="130">
          <cell r="G130" t="str">
            <v>Landfill Closure - Ash/Scrubber Waste Landfill</v>
          </cell>
          <cell r="H130" t="str">
            <v>10013773</v>
          </cell>
          <cell r="I130" t="str">
            <v>HAYL02</v>
          </cell>
          <cell r="O130" t="str">
            <v>N</v>
          </cell>
          <cell r="P130" t="str">
            <v>CCR</v>
          </cell>
          <cell r="Q130" t="str">
            <v>New Due to CCR Reg</v>
          </cell>
          <cell r="S130">
            <v>0</v>
          </cell>
          <cell r="T130">
            <v>0</v>
          </cell>
          <cell r="U130">
            <v>0</v>
          </cell>
          <cell r="V130" t="str">
            <v>n/a</v>
          </cell>
          <cell r="W130" t="str">
            <v>n/a</v>
          </cell>
          <cell r="X130" t="str">
            <v>n/a</v>
          </cell>
          <cell r="Y130" t="str">
            <v>n/a</v>
          </cell>
          <cell r="Z130" t="str">
            <v>n/a</v>
          </cell>
          <cell r="AA130" t="str">
            <v>n/a</v>
          </cell>
          <cell r="AB130" t="str">
            <v>n/a</v>
          </cell>
          <cell r="AC130" t="str">
            <v>n/a</v>
          </cell>
          <cell r="AD130" t="str">
            <v>n/a</v>
          </cell>
          <cell r="AE130" t="str">
            <v>n/a</v>
          </cell>
          <cell r="AF130" t="str">
            <v>n/a</v>
          </cell>
          <cell r="AG130" t="str">
            <v>n/a</v>
          </cell>
          <cell r="AH130" t="str">
            <v>n/a</v>
          </cell>
          <cell r="AI130" t="str">
            <v>n/a</v>
          </cell>
          <cell r="AJ130" t="str">
            <v>n/a</v>
          </cell>
          <cell r="AK130" t="str">
            <v>n/a</v>
          </cell>
          <cell r="AL130" t="str">
            <v>n/a</v>
          </cell>
          <cell r="AM130" t="str">
            <v>n/a</v>
          </cell>
          <cell r="AN130" t="str">
            <v>n/a</v>
          </cell>
          <cell r="AO130" t="str">
            <v>n/a</v>
          </cell>
          <cell r="AP130" t="str">
            <v>n/a</v>
          </cell>
          <cell r="AQ130" t="str">
            <v>n/a</v>
          </cell>
          <cell r="AR130">
            <v>0</v>
          </cell>
        </row>
        <row r="131">
          <cell r="G131" t="str">
            <v>Landfill Construction - 5-7yr Cell</v>
          </cell>
          <cell r="H131" t="str">
            <v>10013774</v>
          </cell>
          <cell r="I131" t="str">
            <v>HAYL03</v>
          </cell>
          <cell r="O131" t="str">
            <v>N</v>
          </cell>
          <cell r="P131" t="str">
            <v>CCR</v>
          </cell>
          <cell r="Q131" t="str">
            <v>New Construction</v>
          </cell>
          <cell r="S131">
            <v>0</v>
          </cell>
          <cell r="T131">
            <v>0</v>
          </cell>
          <cell r="U131">
            <v>0</v>
          </cell>
          <cell r="V131" t="str">
            <v>n/a</v>
          </cell>
          <cell r="W131" t="str">
            <v>n/a</v>
          </cell>
          <cell r="X131" t="str">
            <v>n/a</v>
          </cell>
          <cell r="Y131" t="str">
            <v>n/a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  <cell r="AG131" t="str">
            <v>n/a</v>
          </cell>
          <cell r="AH131" t="str">
            <v>n/a</v>
          </cell>
          <cell r="AI131" t="str">
            <v>n/a</v>
          </cell>
          <cell r="AJ131" t="str">
            <v>n/a</v>
          </cell>
          <cell r="AK131" t="str">
            <v>n/a</v>
          </cell>
          <cell r="AL131" t="str">
            <v>n/a</v>
          </cell>
          <cell r="AM131" t="str">
            <v>n/a</v>
          </cell>
          <cell r="AN131" t="str">
            <v>n/a</v>
          </cell>
          <cell r="AO131" t="str">
            <v>n/a</v>
          </cell>
          <cell r="AP131" t="str">
            <v>n/a</v>
          </cell>
          <cell r="AQ131" t="str">
            <v>n/a</v>
          </cell>
          <cell r="AR131">
            <v>0</v>
          </cell>
        </row>
        <row r="132">
          <cell r="G132" t="str">
            <v>Landfill Closure - Ash Pit Final Reclamation</v>
          </cell>
          <cell r="H132" t="str">
            <v>10013390</v>
          </cell>
          <cell r="I132" t="str">
            <v>HAYL04</v>
          </cell>
          <cell r="O132" t="str">
            <v>N</v>
          </cell>
          <cell r="P132" t="str">
            <v>CCR</v>
          </cell>
          <cell r="Q132" t="str">
            <v>New Due to CCR Reg</v>
          </cell>
          <cell r="S132">
            <v>0</v>
          </cell>
          <cell r="T132">
            <v>0</v>
          </cell>
          <cell r="U132">
            <v>0</v>
          </cell>
          <cell r="V132" t="str">
            <v>n/a</v>
          </cell>
          <cell r="W132" t="str">
            <v>n/a</v>
          </cell>
          <cell r="X132" t="str">
            <v>n/a</v>
          </cell>
          <cell r="Y132" t="str">
            <v>n/a</v>
          </cell>
          <cell r="Z132" t="str">
            <v>n/a</v>
          </cell>
          <cell r="AA132" t="str">
            <v>n/a</v>
          </cell>
          <cell r="AB132" t="str">
            <v>n/a</v>
          </cell>
          <cell r="AC132" t="str">
            <v>n/a</v>
          </cell>
          <cell r="AD132" t="str">
            <v>n/a</v>
          </cell>
          <cell r="AE132" t="str">
            <v>n/a</v>
          </cell>
          <cell r="AF132" t="str">
            <v>n/a</v>
          </cell>
          <cell r="AG132" t="str">
            <v>n/a</v>
          </cell>
          <cell r="AH132" t="str">
            <v>n/a</v>
          </cell>
          <cell r="AI132" t="str">
            <v>n/a</v>
          </cell>
          <cell r="AJ132" t="str">
            <v>n/a</v>
          </cell>
          <cell r="AK132" t="str">
            <v>n/a</v>
          </cell>
          <cell r="AL132" t="str">
            <v>n/a</v>
          </cell>
          <cell r="AM132" t="str">
            <v>n/a</v>
          </cell>
          <cell r="AN132" t="str">
            <v>n/a</v>
          </cell>
          <cell r="AO132" t="str">
            <v>n/a</v>
          </cell>
          <cell r="AP132" t="str">
            <v>n/a</v>
          </cell>
          <cell r="AQ132" t="str">
            <v>n/a</v>
          </cell>
          <cell r="AR132">
            <v>0</v>
          </cell>
        </row>
        <row r="133">
          <cell r="G133" t="str">
            <v>Landfill Ongoing Management - 5-7yr Cell</v>
          </cell>
          <cell r="H133" t="str">
            <v>10013775</v>
          </cell>
          <cell r="I133" t="str">
            <v>HAYL05</v>
          </cell>
          <cell r="O133" t="str">
            <v>N</v>
          </cell>
          <cell r="P133" t="str">
            <v>CCR</v>
          </cell>
          <cell r="Q133" t="str">
            <v>New Construction</v>
          </cell>
          <cell r="S133">
            <v>0</v>
          </cell>
          <cell r="T133">
            <v>0</v>
          </cell>
          <cell r="U133">
            <v>0</v>
          </cell>
          <cell r="V133" t="str">
            <v>n/a</v>
          </cell>
          <cell r="W133" t="str">
            <v>n/a</v>
          </cell>
          <cell r="X133" t="str">
            <v>n/a</v>
          </cell>
          <cell r="Y133" t="str">
            <v>n/a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  <cell r="AG133" t="str">
            <v>n/a</v>
          </cell>
          <cell r="AH133" t="str">
            <v>n/a</v>
          </cell>
          <cell r="AI133" t="str">
            <v>n/a</v>
          </cell>
          <cell r="AJ133" t="str">
            <v>n/a</v>
          </cell>
          <cell r="AK133" t="str">
            <v>n/a</v>
          </cell>
          <cell r="AL133" t="str">
            <v>n/a</v>
          </cell>
          <cell r="AM133" t="str">
            <v>n/a</v>
          </cell>
          <cell r="AN133" t="str">
            <v>n/a</v>
          </cell>
          <cell r="AO133" t="str">
            <v>n/a</v>
          </cell>
          <cell r="AP133" t="str">
            <v>n/a</v>
          </cell>
          <cell r="AQ133" t="str">
            <v>n/a</v>
          </cell>
          <cell r="AR133">
            <v>0</v>
          </cell>
        </row>
        <row r="134">
          <cell r="G134" t="str">
            <v>Landfill Closure - 5-7yr Cell</v>
          </cell>
          <cell r="H134" t="str">
            <v>10013776</v>
          </cell>
          <cell r="I134" t="str">
            <v>HAYL06</v>
          </cell>
          <cell r="O134" t="str">
            <v>N</v>
          </cell>
          <cell r="P134" t="str">
            <v>CCR</v>
          </cell>
          <cell r="Q134" t="str">
            <v>Planned ARO</v>
          </cell>
          <cell r="S134">
            <v>0</v>
          </cell>
          <cell r="T134">
            <v>0</v>
          </cell>
          <cell r="U134">
            <v>0</v>
          </cell>
          <cell r="V134" t="str">
            <v>n/a</v>
          </cell>
          <cell r="W134" t="str">
            <v>n/a</v>
          </cell>
          <cell r="X134" t="str">
            <v>n/a</v>
          </cell>
          <cell r="Y134" t="str">
            <v>n/a</v>
          </cell>
          <cell r="Z134" t="str">
            <v>n/a</v>
          </cell>
          <cell r="AA134" t="str">
            <v>n/a</v>
          </cell>
          <cell r="AB134" t="str">
            <v>n/a</v>
          </cell>
          <cell r="AC134" t="str">
            <v>n/a</v>
          </cell>
          <cell r="AD134" t="str">
            <v>n/a</v>
          </cell>
          <cell r="AE134" t="str">
            <v>n/a</v>
          </cell>
          <cell r="AF134" t="str">
            <v>n/a</v>
          </cell>
          <cell r="AG134" t="str">
            <v>n/a</v>
          </cell>
          <cell r="AH134" t="str">
            <v>n/a</v>
          </cell>
          <cell r="AI134" t="str">
            <v>n/a</v>
          </cell>
          <cell r="AJ134" t="str">
            <v>n/a</v>
          </cell>
          <cell r="AK134" t="str">
            <v>n/a</v>
          </cell>
          <cell r="AL134" t="str">
            <v>n/a</v>
          </cell>
          <cell r="AM134" t="str">
            <v>n/a</v>
          </cell>
          <cell r="AN134" t="str">
            <v>n/a</v>
          </cell>
          <cell r="AO134" t="str">
            <v>n/a</v>
          </cell>
          <cell r="AP134" t="str">
            <v>n/a</v>
          </cell>
          <cell r="AQ134" t="str">
            <v>n/a</v>
          </cell>
          <cell r="AR134">
            <v>0</v>
          </cell>
        </row>
        <row r="135">
          <cell r="G135" t="str">
            <v>Pond Construction - Surface Impoundments liner retrofit</v>
          </cell>
          <cell r="H135" t="str">
            <v>SHAY/2012/C/014</v>
          </cell>
          <cell r="I135" t="str">
            <v>HAYP01</v>
          </cell>
          <cell r="O135" t="str">
            <v>N</v>
          </cell>
          <cell r="P135" t="str">
            <v>CCR</v>
          </cell>
          <cell r="Q135" t="str">
            <v>New Construction</v>
          </cell>
          <cell r="S135">
            <v>0</v>
          </cell>
          <cell r="T135">
            <v>0</v>
          </cell>
          <cell r="U135">
            <v>0</v>
          </cell>
          <cell r="V135" t="str">
            <v>n/a</v>
          </cell>
          <cell r="W135" t="str">
            <v>n/a</v>
          </cell>
          <cell r="X135" t="str">
            <v>n/a</v>
          </cell>
          <cell r="Y135" t="str">
            <v>n/a</v>
          </cell>
          <cell r="Z135" t="str">
            <v>n/a</v>
          </cell>
          <cell r="AA135" t="str">
            <v>n/a</v>
          </cell>
          <cell r="AB135" t="str">
            <v>n/a</v>
          </cell>
          <cell r="AC135" t="str">
            <v>n/a</v>
          </cell>
          <cell r="AD135" t="str">
            <v>n/a</v>
          </cell>
          <cell r="AE135" t="str">
            <v>n/a</v>
          </cell>
          <cell r="AF135" t="str">
            <v>n/a</v>
          </cell>
          <cell r="AG135" t="str">
            <v>n/a</v>
          </cell>
          <cell r="AH135" t="str">
            <v>n/a</v>
          </cell>
          <cell r="AI135" t="str">
            <v>n/a</v>
          </cell>
          <cell r="AJ135" t="str">
            <v>n/a</v>
          </cell>
          <cell r="AK135" t="str">
            <v>n/a</v>
          </cell>
          <cell r="AL135" t="str">
            <v>n/a</v>
          </cell>
          <cell r="AM135" t="str">
            <v>n/a</v>
          </cell>
          <cell r="AN135" t="str">
            <v>n/a</v>
          </cell>
          <cell r="AO135" t="str">
            <v>n/a</v>
          </cell>
          <cell r="AP135" t="str">
            <v>n/a</v>
          </cell>
          <cell r="AQ135" t="str">
            <v>n/a</v>
          </cell>
          <cell r="AR135">
            <v>0</v>
          </cell>
        </row>
        <row r="136">
          <cell r="G136" t="str">
            <v>Ash Landfill</v>
          </cell>
          <cell r="H136" t="str">
            <v>10024417; 10024690</v>
          </cell>
          <cell r="I136" t="str">
            <v>HTRL01</v>
          </cell>
          <cell r="J136">
            <v>284923</v>
          </cell>
          <cell r="K136">
            <v>44452</v>
          </cell>
          <cell r="L136">
            <v>2042</v>
          </cell>
          <cell r="M136">
            <v>2009</v>
          </cell>
          <cell r="N136">
            <v>2042</v>
          </cell>
          <cell r="O136" t="str">
            <v>Y</v>
          </cell>
          <cell r="P136" t="str">
            <v>CCR</v>
          </cell>
          <cell r="Q136" t="str">
            <v>Existing but likely to be deleted</v>
          </cell>
          <cell r="R136">
            <v>2015</v>
          </cell>
          <cell r="S136">
            <v>13219640.700000001</v>
          </cell>
          <cell r="T136">
            <v>0</v>
          </cell>
          <cell r="U136">
            <v>0</v>
          </cell>
          <cell r="V136" t="str">
            <v>n/a</v>
          </cell>
          <cell r="W136" t="str">
            <v>n/a</v>
          </cell>
          <cell r="X136" t="str">
            <v>n/a</v>
          </cell>
          <cell r="Y136" t="str">
            <v>n/a</v>
          </cell>
          <cell r="Z136" t="str">
            <v>n/a</v>
          </cell>
          <cell r="AA136" t="str">
            <v>n/a</v>
          </cell>
          <cell r="AB136" t="str">
            <v>n/a</v>
          </cell>
          <cell r="AC136" t="str">
            <v>n/a</v>
          </cell>
          <cell r="AD136" t="str">
            <v>n/a</v>
          </cell>
          <cell r="AE136" t="str">
            <v>n/a</v>
          </cell>
          <cell r="AF136" t="str">
            <v>n/a</v>
          </cell>
          <cell r="AG136" t="str">
            <v>n/a</v>
          </cell>
          <cell r="AH136" t="str">
            <v>n/a</v>
          </cell>
          <cell r="AI136" t="str">
            <v>n/a</v>
          </cell>
          <cell r="AJ136" t="str">
            <v>n/a</v>
          </cell>
          <cell r="AK136" t="str">
            <v>n/a</v>
          </cell>
          <cell r="AL136" t="str">
            <v>n/a</v>
          </cell>
          <cell r="AM136" t="str">
            <v>n/a</v>
          </cell>
          <cell r="AN136" t="str">
            <v>n/a</v>
          </cell>
          <cell r="AO136" t="str">
            <v>n/a</v>
          </cell>
          <cell r="AP136" t="str">
            <v>n/a</v>
          </cell>
          <cell r="AQ136" t="str">
            <v>n/a</v>
          </cell>
          <cell r="AR136">
            <v>13219640.700000001</v>
          </cell>
        </row>
        <row r="137">
          <cell r="G137" t="str">
            <v>Post-Closure for Combustion Waste Landfill</v>
          </cell>
          <cell r="I137" t="str">
            <v>HTRL01</v>
          </cell>
          <cell r="J137">
            <v>284923</v>
          </cell>
          <cell r="K137">
            <v>42551</v>
          </cell>
          <cell r="L137" t="str">
            <v>n/a</v>
          </cell>
          <cell r="M137">
            <v>2043</v>
          </cell>
          <cell r="N137">
            <v>2072</v>
          </cell>
          <cell r="O137" t="str">
            <v>Y</v>
          </cell>
          <cell r="P137" t="str">
            <v>CCR</v>
          </cell>
          <cell r="Q137" t="str">
            <v>Existing ARO</v>
          </cell>
          <cell r="R137">
            <v>2015</v>
          </cell>
          <cell r="S137">
            <v>830240.86067999969</v>
          </cell>
          <cell r="T137">
            <v>0</v>
          </cell>
          <cell r="U137">
            <v>0</v>
          </cell>
          <cell r="V137" t="str">
            <v>n/a</v>
          </cell>
          <cell r="W137" t="str">
            <v>n/a</v>
          </cell>
          <cell r="X137" t="str">
            <v>n/a</v>
          </cell>
          <cell r="Y137" t="str">
            <v>n/a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n/a</v>
          </cell>
          <cell r="AD137" t="str">
            <v>n/a</v>
          </cell>
          <cell r="AE137" t="str">
            <v>n/a</v>
          </cell>
          <cell r="AF137" t="str">
            <v>n/a</v>
          </cell>
          <cell r="AG137" t="str">
            <v>n/a</v>
          </cell>
          <cell r="AH137" t="str">
            <v>n/a</v>
          </cell>
          <cell r="AI137" t="str">
            <v>n/a</v>
          </cell>
          <cell r="AJ137" t="str">
            <v>n/a</v>
          </cell>
          <cell r="AK137" t="str">
            <v>n/a</v>
          </cell>
          <cell r="AL137" t="str">
            <v>n/a</v>
          </cell>
          <cell r="AM137" t="str">
            <v>n/a</v>
          </cell>
          <cell r="AN137" t="str">
            <v>n/a</v>
          </cell>
          <cell r="AO137" t="str">
            <v>n/a</v>
          </cell>
          <cell r="AP137" t="str">
            <v>n/a</v>
          </cell>
          <cell r="AQ137" t="str">
            <v>n/a</v>
          </cell>
          <cell r="AR137">
            <v>830240.86067999969</v>
          </cell>
        </row>
        <row r="138">
          <cell r="G138" t="str">
            <v>Industrial Landfill (located on Ash Landfill)</v>
          </cell>
          <cell r="I138" t="str">
            <v>HTRL02</v>
          </cell>
          <cell r="J138">
            <v>284922</v>
          </cell>
          <cell r="K138">
            <v>38435</v>
          </cell>
          <cell r="L138">
            <v>2042</v>
          </cell>
          <cell r="M138">
            <v>2042</v>
          </cell>
          <cell r="N138">
            <v>2042</v>
          </cell>
          <cell r="O138" t="str">
            <v>Y</v>
          </cell>
          <cell r="P138" t="str">
            <v>Other</v>
          </cell>
          <cell r="Q138" t="str">
            <v>Existing ARO</v>
          </cell>
          <cell r="R138">
            <v>2005</v>
          </cell>
          <cell r="S138">
            <v>795850.55905481998</v>
          </cell>
          <cell r="T138">
            <v>0</v>
          </cell>
          <cell r="U138">
            <v>0</v>
          </cell>
          <cell r="V138" t="str">
            <v>n/a</v>
          </cell>
          <cell r="W138" t="str">
            <v>n/a</v>
          </cell>
          <cell r="X138" t="str">
            <v>n/a</v>
          </cell>
          <cell r="Y138" t="str">
            <v>n/a</v>
          </cell>
          <cell r="Z138" t="str">
            <v>n/a</v>
          </cell>
          <cell r="AA138" t="str">
            <v>n/a</v>
          </cell>
          <cell r="AB138" t="str">
            <v>n/a</v>
          </cell>
          <cell r="AC138" t="str">
            <v>n/a</v>
          </cell>
          <cell r="AD138" t="str">
            <v>n/a</v>
          </cell>
          <cell r="AE138" t="str">
            <v>n/a</v>
          </cell>
          <cell r="AF138" t="str">
            <v>n/a</v>
          </cell>
          <cell r="AG138" t="str">
            <v>n/a</v>
          </cell>
          <cell r="AH138" t="str">
            <v>n/a</v>
          </cell>
          <cell r="AI138" t="str">
            <v>n/a</v>
          </cell>
          <cell r="AJ138" t="str">
            <v>n/a</v>
          </cell>
          <cell r="AK138" t="str">
            <v>n/a</v>
          </cell>
          <cell r="AL138" t="str">
            <v>n/a</v>
          </cell>
          <cell r="AM138" t="str">
            <v>n/a</v>
          </cell>
          <cell r="AN138" t="str">
            <v>n/a</v>
          </cell>
          <cell r="AO138" t="str">
            <v>n/a</v>
          </cell>
          <cell r="AP138" t="str">
            <v>n/a</v>
          </cell>
          <cell r="AQ138" t="str">
            <v>n/a</v>
          </cell>
          <cell r="AR138">
            <v>795850.55905481998</v>
          </cell>
        </row>
        <row r="139">
          <cell r="G139" t="str">
            <v>Post-Closure for Industrial Landfill</v>
          </cell>
          <cell r="I139" t="str">
            <v>HTRL02</v>
          </cell>
          <cell r="J139">
            <v>284922</v>
          </cell>
          <cell r="K139">
            <v>38435</v>
          </cell>
          <cell r="L139" t="str">
            <v>n/a</v>
          </cell>
          <cell r="M139">
            <v>2043</v>
          </cell>
          <cell r="N139">
            <v>2072</v>
          </cell>
          <cell r="O139" t="str">
            <v>Y</v>
          </cell>
          <cell r="P139" t="str">
            <v>Other</v>
          </cell>
          <cell r="Q139" t="str">
            <v>Existing ARO</v>
          </cell>
          <cell r="R139">
            <v>2005</v>
          </cell>
          <cell r="S139">
            <v>810611.59461677994</v>
          </cell>
          <cell r="T139">
            <v>0</v>
          </cell>
          <cell r="U139">
            <v>0</v>
          </cell>
          <cell r="V139" t="str">
            <v>n/a</v>
          </cell>
          <cell r="W139" t="str">
            <v>n/a</v>
          </cell>
          <cell r="X139" t="str">
            <v>n/a</v>
          </cell>
          <cell r="Y139" t="str">
            <v>n/a</v>
          </cell>
          <cell r="Z139" t="str">
            <v>n/a</v>
          </cell>
          <cell r="AA139" t="str">
            <v>n/a</v>
          </cell>
          <cell r="AB139" t="str">
            <v>n/a</v>
          </cell>
          <cell r="AC139" t="str">
            <v>n/a</v>
          </cell>
          <cell r="AD139" t="str">
            <v>n/a</v>
          </cell>
          <cell r="AE139" t="str">
            <v>n/a</v>
          </cell>
          <cell r="AF139" t="str">
            <v>n/a</v>
          </cell>
          <cell r="AG139" t="str">
            <v>n/a</v>
          </cell>
          <cell r="AH139" t="str">
            <v>n/a</v>
          </cell>
          <cell r="AI139" t="str">
            <v>n/a</v>
          </cell>
          <cell r="AJ139" t="str">
            <v>n/a</v>
          </cell>
          <cell r="AK139" t="str">
            <v>n/a</v>
          </cell>
          <cell r="AL139" t="str">
            <v>n/a</v>
          </cell>
          <cell r="AM139" t="str">
            <v>n/a</v>
          </cell>
          <cell r="AN139" t="str">
            <v>n/a</v>
          </cell>
          <cell r="AO139" t="str">
            <v>n/a</v>
          </cell>
          <cell r="AP139" t="str">
            <v>n/a</v>
          </cell>
          <cell r="AQ139" t="str">
            <v>n/a</v>
          </cell>
          <cell r="AR139">
            <v>810611.59461677994</v>
          </cell>
        </row>
        <row r="140">
          <cell r="G140" t="str">
            <v>Landfill Closure - Development Study (accelerated duplicate)</v>
          </cell>
          <cell r="H140" t="str">
            <v>10014315</v>
          </cell>
          <cell r="I140" t="str">
            <v>HTRL01</v>
          </cell>
          <cell r="O140" t="str">
            <v>N</v>
          </cell>
          <cell r="P140" t="str">
            <v>CCR</v>
          </cell>
          <cell r="Q140" t="str">
            <v>Existing ARO</v>
          </cell>
          <cell r="S140">
            <v>0</v>
          </cell>
          <cell r="T140">
            <v>0</v>
          </cell>
          <cell r="U140">
            <v>0</v>
          </cell>
          <cell r="V140" t="str">
            <v>n/a</v>
          </cell>
          <cell r="W140" t="str">
            <v>n/a</v>
          </cell>
          <cell r="X140" t="str">
            <v>n/a</v>
          </cell>
          <cell r="Y140" t="str">
            <v>n/a</v>
          </cell>
          <cell r="Z140" t="str">
            <v>n/a</v>
          </cell>
          <cell r="AA140" t="str">
            <v>n/a</v>
          </cell>
          <cell r="AB140" t="str">
            <v>n/a</v>
          </cell>
          <cell r="AC140" t="str">
            <v>n/a</v>
          </cell>
          <cell r="AD140" t="str">
            <v>n/a</v>
          </cell>
          <cell r="AE140" t="str">
            <v>n/a</v>
          </cell>
          <cell r="AF140" t="str">
            <v>n/a</v>
          </cell>
          <cell r="AG140" t="str">
            <v>n/a</v>
          </cell>
          <cell r="AH140" t="str">
            <v>n/a</v>
          </cell>
          <cell r="AI140" t="str">
            <v>n/a</v>
          </cell>
          <cell r="AJ140" t="str">
            <v>n/a</v>
          </cell>
          <cell r="AK140" t="str">
            <v>n/a</v>
          </cell>
          <cell r="AL140" t="str">
            <v>n/a</v>
          </cell>
          <cell r="AM140" t="str">
            <v>n/a</v>
          </cell>
          <cell r="AN140" t="str">
            <v>n/a</v>
          </cell>
          <cell r="AO140" t="str">
            <v>n/a</v>
          </cell>
          <cell r="AP140" t="str">
            <v>n/a</v>
          </cell>
          <cell r="AQ140" t="str">
            <v>n/a</v>
          </cell>
          <cell r="AR140">
            <v>0</v>
          </cell>
        </row>
        <row r="141">
          <cell r="G141" t="str">
            <v>Landfill Closure - CCB Landfill Expansion (accelerated duplicate)</v>
          </cell>
          <cell r="H141" t="str">
            <v>10013706</v>
          </cell>
          <cell r="I141" t="str">
            <v>HTRL01</v>
          </cell>
          <cell r="O141" t="str">
            <v>N</v>
          </cell>
          <cell r="P141" t="str">
            <v>CCR</v>
          </cell>
          <cell r="Q141" t="str">
            <v>Existing ARO</v>
          </cell>
          <cell r="S141">
            <v>0</v>
          </cell>
          <cell r="T141">
            <v>0</v>
          </cell>
          <cell r="U141">
            <v>0</v>
          </cell>
          <cell r="V141" t="str">
            <v>n/a</v>
          </cell>
          <cell r="W141" t="str">
            <v>n/a</v>
          </cell>
          <cell r="X141" t="str">
            <v>n/a</v>
          </cell>
          <cell r="Y141" t="str">
            <v>n/a</v>
          </cell>
          <cell r="Z141" t="str">
            <v>n/a</v>
          </cell>
          <cell r="AA141" t="str">
            <v>n/a</v>
          </cell>
          <cell r="AB141" t="str">
            <v>n/a</v>
          </cell>
          <cell r="AC141" t="str">
            <v>n/a</v>
          </cell>
          <cell r="AD141" t="str">
            <v>n/a</v>
          </cell>
          <cell r="AE141" t="str">
            <v>n/a</v>
          </cell>
          <cell r="AF141" t="str">
            <v>n/a</v>
          </cell>
          <cell r="AG141" t="str">
            <v>n/a</v>
          </cell>
          <cell r="AH141" t="str">
            <v>n/a</v>
          </cell>
          <cell r="AI141" t="str">
            <v>n/a</v>
          </cell>
          <cell r="AJ141" t="str">
            <v>n/a</v>
          </cell>
          <cell r="AK141" t="str">
            <v>n/a</v>
          </cell>
          <cell r="AL141" t="str">
            <v>n/a</v>
          </cell>
          <cell r="AM141" t="str">
            <v>n/a</v>
          </cell>
          <cell r="AN141" t="str">
            <v>n/a</v>
          </cell>
          <cell r="AO141" t="str">
            <v>n/a</v>
          </cell>
          <cell r="AP141" t="str">
            <v>n/a</v>
          </cell>
          <cell r="AQ141" t="str">
            <v>n/a</v>
          </cell>
          <cell r="AR141">
            <v>0</v>
          </cell>
        </row>
        <row r="142">
          <cell r="G142" t="str">
            <v>Groundwater Facilities</v>
          </cell>
          <cell r="I142" t="str">
            <v>HTRM01</v>
          </cell>
          <cell r="J142">
            <v>284922</v>
          </cell>
          <cell r="K142">
            <v>38610</v>
          </cell>
          <cell r="L142">
            <v>2042</v>
          </cell>
          <cell r="M142">
            <v>2042</v>
          </cell>
          <cell r="N142">
            <v>2042</v>
          </cell>
          <cell r="O142" t="str">
            <v>Y</v>
          </cell>
          <cell r="P142" t="str">
            <v>Other</v>
          </cell>
          <cell r="Q142" t="str">
            <v>Existing ARO</v>
          </cell>
          <cell r="R142">
            <v>2005</v>
          </cell>
          <cell r="S142">
            <v>2421358.8334232098</v>
          </cell>
          <cell r="T142">
            <v>0</v>
          </cell>
          <cell r="U142">
            <v>0</v>
          </cell>
          <cell r="V142" t="str">
            <v>n/a</v>
          </cell>
          <cell r="W142" t="str">
            <v>n/a</v>
          </cell>
          <cell r="X142" t="str">
            <v>n/a</v>
          </cell>
          <cell r="Y142" t="str">
            <v>n/a</v>
          </cell>
          <cell r="Z142" t="str">
            <v>n/a</v>
          </cell>
          <cell r="AA142" t="str">
            <v>n/a</v>
          </cell>
          <cell r="AB142" t="str">
            <v>n/a</v>
          </cell>
          <cell r="AC142" t="str">
            <v>n/a</v>
          </cell>
          <cell r="AD142" t="str">
            <v>n/a</v>
          </cell>
          <cell r="AE142" t="str">
            <v>n/a</v>
          </cell>
          <cell r="AF142" t="str">
            <v>n/a</v>
          </cell>
          <cell r="AG142" t="str">
            <v>n/a</v>
          </cell>
          <cell r="AH142" t="str">
            <v>n/a</v>
          </cell>
          <cell r="AI142" t="str">
            <v>n/a</v>
          </cell>
          <cell r="AJ142" t="str">
            <v>n/a</v>
          </cell>
          <cell r="AK142" t="str">
            <v>n/a</v>
          </cell>
          <cell r="AL142" t="str">
            <v>n/a</v>
          </cell>
          <cell r="AM142" t="str">
            <v>n/a</v>
          </cell>
          <cell r="AN142" t="str">
            <v>n/a</v>
          </cell>
          <cell r="AO142" t="str">
            <v>n/a</v>
          </cell>
          <cell r="AP142" t="str">
            <v>n/a</v>
          </cell>
          <cell r="AQ142" t="str">
            <v>n/a</v>
          </cell>
          <cell r="AR142">
            <v>2421358.8334232098</v>
          </cell>
        </row>
        <row r="143">
          <cell r="G143" t="str">
            <v>Asbestos - Hunter</v>
          </cell>
          <cell r="H143" t="str">
            <v>SHTR/2019/C/029</v>
          </cell>
          <cell r="I143" t="str">
            <v>HTRA01</v>
          </cell>
          <cell r="J143">
            <v>284946</v>
          </cell>
          <cell r="O143" t="str">
            <v>Y</v>
          </cell>
          <cell r="P143" t="str">
            <v>Other</v>
          </cell>
          <cell r="Q143" t="str">
            <v>Existing ARO</v>
          </cell>
          <cell r="R143">
            <v>2004</v>
          </cell>
          <cell r="S143">
            <v>5458468.7163500004</v>
          </cell>
          <cell r="T143">
            <v>0</v>
          </cell>
          <cell r="U143">
            <v>0</v>
          </cell>
          <cell r="V143" t="str">
            <v>n/a</v>
          </cell>
          <cell r="W143" t="str">
            <v>n/a</v>
          </cell>
          <cell r="X143" t="str">
            <v>n/a</v>
          </cell>
          <cell r="Y143" t="str">
            <v>n/a</v>
          </cell>
          <cell r="Z143" t="str">
            <v>n/a</v>
          </cell>
          <cell r="AA143" t="str">
            <v>n/a</v>
          </cell>
          <cell r="AB143" t="str">
            <v>n/a</v>
          </cell>
          <cell r="AC143" t="str">
            <v>n/a</v>
          </cell>
          <cell r="AD143" t="str">
            <v>n/a</v>
          </cell>
          <cell r="AE143" t="str">
            <v>n/a</v>
          </cell>
          <cell r="AF143" t="str">
            <v>n/a</v>
          </cell>
          <cell r="AG143" t="str">
            <v>n/a</v>
          </cell>
          <cell r="AH143" t="str">
            <v>n/a</v>
          </cell>
          <cell r="AI143" t="str">
            <v>n/a</v>
          </cell>
          <cell r="AJ143" t="str">
            <v>n/a</v>
          </cell>
          <cell r="AK143" t="str">
            <v>n/a</v>
          </cell>
          <cell r="AL143" t="str">
            <v>n/a</v>
          </cell>
          <cell r="AM143" t="str">
            <v>n/a</v>
          </cell>
          <cell r="AN143" t="str">
            <v>n/a</v>
          </cell>
          <cell r="AO143" t="str">
            <v>n/a</v>
          </cell>
          <cell r="AP143" t="str">
            <v>n/a</v>
          </cell>
          <cell r="AQ143" t="str">
            <v>n/a</v>
          </cell>
          <cell r="AR143">
            <v>5458468.7163500004</v>
          </cell>
        </row>
        <row r="144">
          <cell r="G144" t="str">
            <v>Emergency Scrubber Pond</v>
          </cell>
          <cell r="H144" t="str">
            <v>SHTR/2015/C/020</v>
          </cell>
          <cell r="I144" t="str">
            <v>HTRP01</v>
          </cell>
          <cell r="L144">
            <v>2015</v>
          </cell>
          <cell r="M144">
            <v>2015</v>
          </cell>
          <cell r="N144">
            <v>2015</v>
          </cell>
          <cell r="O144" t="str">
            <v>Complete</v>
          </cell>
          <cell r="P144" t="str">
            <v>CCR</v>
          </cell>
          <cell r="Q144" t="str">
            <v>New Due to CCR Reg</v>
          </cell>
          <cell r="R144">
            <v>2015</v>
          </cell>
          <cell r="S144">
            <v>0</v>
          </cell>
          <cell r="T144">
            <v>0</v>
          </cell>
          <cell r="U144">
            <v>0</v>
          </cell>
          <cell r="V144" t="str">
            <v>n/a</v>
          </cell>
          <cell r="W144" t="str">
            <v>n/a</v>
          </cell>
          <cell r="X144" t="str">
            <v>n/a</v>
          </cell>
          <cell r="Y144" t="str">
            <v>n/a</v>
          </cell>
          <cell r="Z144" t="str">
            <v>n/a</v>
          </cell>
          <cell r="AA144" t="str">
            <v>n/a</v>
          </cell>
          <cell r="AB144" t="str">
            <v>n/a</v>
          </cell>
          <cell r="AC144" t="str">
            <v>n/a</v>
          </cell>
          <cell r="AD144" t="str">
            <v>n/a</v>
          </cell>
          <cell r="AE144" t="str">
            <v>n/a</v>
          </cell>
          <cell r="AF144" t="str">
            <v>n/a</v>
          </cell>
          <cell r="AG144" t="str">
            <v>n/a</v>
          </cell>
          <cell r="AH144" t="str">
            <v>n/a</v>
          </cell>
          <cell r="AI144" t="str">
            <v>n/a</v>
          </cell>
          <cell r="AJ144" t="str">
            <v>n/a</v>
          </cell>
          <cell r="AK144" t="str">
            <v>n/a</v>
          </cell>
          <cell r="AL144" t="str">
            <v>n/a</v>
          </cell>
          <cell r="AM144" t="str">
            <v>n/a</v>
          </cell>
          <cell r="AN144" t="str">
            <v>n/a</v>
          </cell>
          <cell r="AO144" t="str">
            <v>n/a</v>
          </cell>
          <cell r="AP144" t="str">
            <v>n/a</v>
          </cell>
          <cell r="AQ144" t="str">
            <v>n/a</v>
          </cell>
          <cell r="AR144">
            <v>0</v>
          </cell>
        </row>
        <row r="145">
          <cell r="G145" t="str">
            <v>Landfill Construction 5-7 yr cell - Development Study</v>
          </cell>
          <cell r="H145" t="str">
            <v>SHTR/2014/C/300</v>
          </cell>
          <cell r="I145" t="str">
            <v>HTRL03</v>
          </cell>
          <cell r="O145" t="str">
            <v>N</v>
          </cell>
          <cell r="P145" t="str">
            <v>CCR</v>
          </cell>
          <cell r="Q145" t="str">
            <v>New Construction</v>
          </cell>
          <cell r="S145">
            <v>0</v>
          </cell>
          <cell r="T145">
            <v>0</v>
          </cell>
          <cell r="U145">
            <v>0</v>
          </cell>
          <cell r="V145" t="str">
            <v>n/a</v>
          </cell>
          <cell r="W145" t="str">
            <v>n/a</v>
          </cell>
          <cell r="X145" t="str">
            <v>n/a</v>
          </cell>
          <cell r="Y145" t="str">
            <v>n/a</v>
          </cell>
          <cell r="Z145" t="str">
            <v>n/a</v>
          </cell>
          <cell r="AA145" t="str">
            <v>n/a</v>
          </cell>
          <cell r="AB145" t="str">
            <v>n/a</v>
          </cell>
          <cell r="AC145" t="str">
            <v>n/a</v>
          </cell>
          <cell r="AD145" t="str">
            <v>n/a</v>
          </cell>
          <cell r="AE145" t="str">
            <v>n/a</v>
          </cell>
          <cell r="AF145" t="str">
            <v>n/a</v>
          </cell>
          <cell r="AG145" t="str">
            <v>n/a</v>
          </cell>
          <cell r="AH145" t="str">
            <v>n/a</v>
          </cell>
          <cell r="AI145" t="str">
            <v>n/a</v>
          </cell>
          <cell r="AJ145" t="str">
            <v>n/a</v>
          </cell>
          <cell r="AK145" t="str">
            <v>n/a</v>
          </cell>
          <cell r="AL145" t="str">
            <v>n/a</v>
          </cell>
          <cell r="AM145" t="str">
            <v>n/a</v>
          </cell>
          <cell r="AN145" t="str">
            <v>n/a</v>
          </cell>
          <cell r="AO145" t="str">
            <v>n/a</v>
          </cell>
          <cell r="AP145" t="str">
            <v>n/a</v>
          </cell>
          <cell r="AQ145" t="str">
            <v>n/a</v>
          </cell>
          <cell r="AR145">
            <v>0</v>
          </cell>
        </row>
        <row r="146">
          <cell r="G146" t="str">
            <v>Landfill Construction - 5-7yr Cell</v>
          </cell>
          <cell r="H146" t="str">
            <v>10013708</v>
          </cell>
          <cell r="I146" t="str">
            <v>HTRL03</v>
          </cell>
          <cell r="O146" t="str">
            <v>N</v>
          </cell>
          <cell r="P146" t="str">
            <v>CCR</v>
          </cell>
          <cell r="Q146" t="str">
            <v>New Construction</v>
          </cell>
          <cell r="S146">
            <v>0</v>
          </cell>
          <cell r="T146">
            <v>0</v>
          </cell>
          <cell r="U146">
            <v>0</v>
          </cell>
          <cell r="V146" t="str">
            <v>n/a</v>
          </cell>
          <cell r="W146" t="str">
            <v>n/a</v>
          </cell>
          <cell r="X146" t="str">
            <v>n/a</v>
          </cell>
          <cell r="Y146" t="str">
            <v>n/a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  <cell r="AG146" t="str">
            <v>n/a</v>
          </cell>
          <cell r="AH146" t="str">
            <v>n/a</v>
          </cell>
          <cell r="AI146" t="str">
            <v>n/a</v>
          </cell>
          <cell r="AJ146" t="str">
            <v>n/a</v>
          </cell>
          <cell r="AK146" t="str">
            <v>n/a</v>
          </cell>
          <cell r="AL146" t="str">
            <v>n/a</v>
          </cell>
          <cell r="AM146" t="str">
            <v>n/a</v>
          </cell>
          <cell r="AN146" t="str">
            <v>n/a</v>
          </cell>
          <cell r="AO146" t="str">
            <v>n/a</v>
          </cell>
          <cell r="AP146" t="str">
            <v>n/a</v>
          </cell>
          <cell r="AQ146" t="str">
            <v>n/a</v>
          </cell>
          <cell r="AR146">
            <v>0</v>
          </cell>
        </row>
        <row r="147">
          <cell r="G147" t="str">
            <v>Landfill Ongoing Management - 5-7yr Cell</v>
          </cell>
          <cell r="H147" t="str">
            <v>10013709</v>
          </cell>
          <cell r="I147" t="str">
            <v>HTRL03</v>
          </cell>
          <cell r="O147" t="str">
            <v>N</v>
          </cell>
          <cell r="P147" t="str">
            <v>CCR</v>
          </cell>
          <cell r="Q147" t="str">
            <v>Planned ARO</v>
          </cell>
          <cell r="S147">
            <v>0</v>
          </cell>
          <cell r="T147">
            <v>0</v>
          </cell>
          <cell r="U147">
            <v>0</v>
          </cell>
          <cell r="V147" t="str">
            <v>n/a</v>
          </cell>
          <cell r="W147" t="str">
            <v>n/a</v>
          </cell>
          <cell r="X147" t="str">
            <v>n/a</v>
          </cell>
          <cell r="Y147" t="str">
            <v>n/a</v>
          </cell>
          <cell r="Z147" t="str">
            <v>n/a</v>
          </cell>
          <cell r="AA147" t="str">
            <v>n/a</v>
          </cell>
          <cell r="AB147" t="str">
            <v>n/a</v>
          </cell>
          <cell r="AC147" t="str">
            <v>n/a</v>
          </cell>
          <cell r="AD147" t="str">
            <v>n/a</v>
          </cell>
          <cell r="AE147" t="str">
            <v>n/a</v>
          </cell>
          <cell r="AF147" t="str">
            <v>n/a</v>
          </cell>
          <cell r="AG147" t="str">
            <v>n/a</v>
          </cell>
          <cell r="AH147" t="str">
            <v>n/a</v>
          </cell>
          <cell r="AI147" t="str">
            <v>n/a</v>
          </cell>
          <cell r="AJ147" t="str">
            <v>n/a</v>
          </cell>
          <cell r="AK147" t="str">
            <v>n/a</v>
          </cell>
          <cell r="AL147" t="str">
            <v>n/a</v>
          </cell>
          <cell r="AM147" t="str">
            <v>n/a</v>
          </cell>
          <cell r="AN147" t="str">
            <v>n/a</v>
          </cell>
          <cell r="AO147" t="str">
            <v>n/a</v>
          </cell>
          <cell r="AP147" t="str">
            <v>n/a</v>
          </cell>
          <cell r="AQ147" t="str">
            <v>n/a</v>
          </cell>
          <cell r="AR147">
            <v>0</v>
          </cell>
        </row>
        <row r="148">
          <cell r="G148" t="str">
            <v>Landfill Closure - 5-7yr Cell</v>
          </cell>
          <cell r="H148" t="str">
            <v>10013710</v>
          </cell>
          <cell r="I148" t="str">
            <v>HTRL03</v>
          </cell>
          <cell r="O148" t="str">
            <v>N</v>
          </cell>
          <cell r="P148" t="str">
            <v>CCR</v>
          </cell>
          <cell r="Q148" t="str">
            <v>Planned ARO</v>
          </cell>
          <cell r="S148">
            <v>0</v>
          </cell>
          <cell r="T148">
            <v>0</v>
          </cell>
          <cell r="U148">
            <v>0</v>
          </cell>
          <cell r="V148" t="str">
            <v>n/a</v>
          </cell>
          <cell r="W148" t="str">
            <v>n/a</v>
          </cell>
          <cell r="X148" t="str">
            <v>n/a</v>
          </cell>
          <cell r="Y148" t="str">
            <v>n/a</v>
          </cell>
          <cell r="Z148" t="str">
            <v>n/a</v>
          </cell>
          <cell r="AA148" t="str">
            <v>n/a</v>
          </cell>
          <cell r="AB148" t="str">
            <v>n/a</v>
          </cell>
          <cell r="AC148" t="str">
            <v>n/a</v>
          </cell>
          <cell r="AD148" t="str">
            <v>n/a</v>
          </cell>
          <cell r="AE148" t="str">
            <v>n/a</v>
          </cell>
          <cell r="AF148" t="str">
            <v>n/a</v>
          </cell>
          <cell r="AG148" t="str">
            <v>n/a</v>
          </cell>
          <cell r="AH148" t="str">
            <v>n/a</v>
          </cell>
          <cell r="AI148" t="str">
            <v>n/a</v>
          </cell>
          <cell r="AJ148" t="str">
            <v>n/a</v>
          </cell>
          <cell r="AK148" t="str">
            <v>n/a</v>
          </cell>
          <cell r="AL148" t="str">
            <v>n/a</v>
          </cell>
          <cell r="AM148" t="str">
            <v>n/a</v>
          </cell>
          <cell r="AN148" t="str">
            <v>n/a</v>
          </cell>
          <cell r="AO148" t="str">
            <v>n/a</v>
          </cell>
          <cell r="AP148" t="str">
            <v>n/a</v>
          </cell>
          <cell r="AQ148" t="str">
            <v>n/a</v>
          </cell>
          <cell r="AR148">
            <v>0</v>
          </cell>
        </row>
        <row r="149">
          <cell r="G149" t="str">
            <v>Landfill Construction - 5-7yr Cell</v>
          </cell>
          <cell r="H149" t="str">
            <v>10021905</v>
          </cell>
          <cell r="I149" t="str">
            <v>HTRL03</v>
          </cell>
          <cell r="O149" t="str">
            <v>N</v>
          </cell>
          <cell r="P149" t="str">
            <v>CCR</v>
          </cell>
          <cell r="Q149" t="str">
            <v>New Construction</v>
          </cell>
          <cell r="S149">
            <v>0</v>
          </cell>
          <cell r="T149">
            <v>0</v>
          </cell>
          <cell r="U149">
            <v>0</v>
          </cell>
          <cell r="V149" t="str">
            <v>n/a</v>
          </cell>
          <cell r="W149" t="str">
            <v>n/a</v>
          </cell>
          <cell r="X149" t="str">
            <v>n/a</v>
          </cell>
          <cell r="Y149" t="str">
            <v>n/a</v>
          </cell>
          <cell r="Z149" t="str">
            <v>n/a</v>
          </cell>
          <cell r="AA149" t="str">
            <v>n/a</v>
          </cell>
          <cell r="AB149" t="str">
            <v>n/a</v>
          </cell>
          <cell r="AC149" t="str">
            <v>n/a</v>
          </cell>
          <cell r="AD149" t="str">
            <v>n/a</v>
          </cell>
          <cell r="AE149" t="str">
            <v>n/a</v>
          </cell>
          <cell r="AF149" t="str">
            <v>n/a</v>
          </cell>
          <cell r="AG149" t="str">
            <v>n/a</v>
          </cell>
          <cell r="AH149" t="str">
            <v>n/a</v>
          </cell>
          <cell r="AI149" t="str">
            <v>n/a</v>
          </cell>
          <cell r="AJ149" t="str">
            <v>n/a</v>
          </cell>
          <cell r="AK149" t="str">
            <v>n/a</v>
          </cell>
          <cell r="AL149" t="str">
            <v>n/a</v>
          </cell>
          <cell r="AM149" t="str">
            <v>n/a</v>
          </cell>
          <cell r="AN149" t="str">
            <v>n/a</v>
          </cell>
          <cell r="AO149" t="str">
            <v>n/a</v>
          </cell>
          <cell r="AP149" t="str">
            <v>n/a</v>
          </cell>
          <cell r="AQ149" t="str">
            <v>n/a</v>
          </cell>
          <cell r="AR149">
            <v>0</v>
          </cell>
        </row>
        <row r="150">
          <cell r="G150" t="str">
            <v>Land Purchase - 10-14 yr Cell</v>
          </cell>
          <cell r="H150" t="str">
            <v>10013707</v>
          </cell>
          <cell r="I150" t="str">
            <v>HTRL04</v>
          </cell>
          <cell r="O150" t="str">
            <v>N</v>
          </cell>
          <cell r="P150" t="str">
            <v>CCR</v>
          </cell>
          <cell r="Q150" t="str">
            <v>New Construction</v>
          </cell>
          <cell r="S150">
            <v>0</v>
          </cell>
          <cell r="T150">
            <v>0</v>
          </cell>
          <cell r="U150">
            <v>0</v>
          </cell>
          <cell r="V150" t="str">
            <v>n/a</v>
          </cell>
          <cell r="W150" t="str">
            <v>n/a</v>
          </cell>
          <cell r="X150" t="str">
            <v>n/a</v>
          </cell>
          <cell r="Y150" t="str">
            <v>n/a</v>
          </cell>
          <cell r="Z150" t="str">
            <v>n/a</v>
          </cell>
          <cell r="AA150" t="str">
            <v>n/a</v>
          </cell>
          <cell r="AB150" t="str">
            <v>n/a</v>
          </cell>
          <cell r="AC150" t="str">
            <v>n/a</v>
          </cell>
          <cell r="AD150" t="str">
            <v>n/a</v>
          </cell>
          <cell r="AE150" t="str">
            <v>n/a</v>
          </cell>
          <cell r="AF150" t="str">
            <v>n/a</v>
          </cell>
          <cell r="AG150" t="str">
            <v>n/a</v>
          </cell>
          <cell r="AH150" t="str">
            <v>n/a</v>
          </cell>
          <cell r="AI150" t="str">
            <v>n/a</v>
          </cell>
          <cell r="AJ150" t="str">
            <v>n/a</v>
          </cell>
          <cell r="AK150" t="str">
            <v>n/a</v>
          </cell>
          <cell r="AL150" t="str">
            <v>n/a</v>
          </cell>
          <cell r="AM150" t="str">
            <v>n/a</v>
          </cell>
          <cell r="AN150" t="str">
            <v>n/a</v>
          </cell>
          <cell r="AO150" t="str">
            <v>n/a</v>
          </cell>
          <cell r="AP150" t="str">
            <v>n/a</v>
          </cell>
          <cell r="AQ150" t="str">
            <v>n/a</v>
          </cell>
          <cell r="AR150">
            <v>0</v>
          </cell>
        </row>
        <row r="151">
          <cell r="G151" t="str">
            <v>Scrubber Emergency Holding Basin</v>
          </cell>
          <cell r="I151" t="str">
            <v>HTRP01</v>
          </cell>
          <cell r="O151" t="str">
            <v>N</v>
          </cell>
          <cell r="P151" t="str">
            <v>CCR</v>
          </cell>
          <cell r="Q151" t="str">
            <v>Planned ARO</v>
          </cell>
          <cell r="S151">
            <v>0</v>
          </cell>
          <cell r="T151">
            <v>0</v>
          </cell>
          <cell r="U151">
            <v>0</v>
          </cell>
          <cell r="AR151">
            <v>0</v>
          </cell>
        </row>
        <row r="152">
          <cell r="G152" t="str">
            <v>Wastewater Pond #1</v>
          </cell>
          <cell r="I152" t="str">
            <v>HTRP02</v>
          </cell>
          <cell r="O152" t="str">
            <v>N</v>
          </cell>
          <cell r="P152" t="str">
            <v>Other</v>
          </cell>
          <cell r="Q152" t="str">
            <v>NA</v>
          </cell>
          <cell r="S152">
            <v>0</v>
          </cell>
          <cell r="T152">
            <v>0</v>
          </cell>
          <cell r="U152">
            <v>0</v>
          </cell>
          <cell r="AR152">
            <v>0</v>
          </cell>
        </row>
        <row r="153">
          <cell r="G153" t="str">
            <v>Wastewater Pond #2</v>
          </cell>
          <cell r="I153" t="str">
            <v>HTRP03</v>
          </cell>
          <cell r="O153" t="str">
            <v>N</v>
          </cell>
          <cell r="P153" t="str">
            <v>Other</v>
          </cell>
          <cell r="Q153" t="str">
            <v>NA</v>
          </cell>
          <cell r="S153">
            <v>0</v>
          </cell>
          <cell r="T153">
            <v>0</v>
          </cell>
          <cell r="U153">
            <v>0</v>
          </cell>
          <cell r="AR153">
            <v>0</v>
          </cell>
        </row>
        <row r="154">
          <cell r="G154" t="str">
            <v>Raw Water Settling</v>
          </cell>
          <cell r="I154" t="str">
            <v>HTRP04</v>
          </cell>
          <cell r="O154" t="str">
            <v>N</v>
          </cell>
          <cell r="P154" t="str">
            <v>Other</v>
          </cell>
          <cell r="Q154" t="str">
            <v>NA</v>
          </cell>
          <cell r="S154">
            <v>0</v>
          </cell>
          <cell r="T154">
            <v>0</v>
          </cell>
          <cell r="U154">
            <v>0</v>
          </cell>
          <cell r="AR154">
            <v>0</v>
          </cell>
        </row>
        <row r="155">
          <cell r="G155" t="str">
            <v>Clear Well Pond</v>
          </cell>
          <cell r="I155" t="str">
            <v>HTRP05</v>
          </cell>
          <cell r="O155" t="str">
            <v>N</v>
          </cell>
          <cell r="P155" t="str">
            <v>Other</v>
          </cell>
          <cell r="Q155" t="str">
            <v>NA</v>
          </cell>
          <cell r="S155">
            <v>0</v>
          </cell>
          <cell r="T155">
            <v>0</v>
          </cell>
          <cell r="U155">
            <v>0</v>
          </cell>
          <cell r="AR155">
            <v>0</v>
          </cell>
        </row>
        <row r="156">
          <cell r="G156" t="str">
            <v>Scrubber Settling Basin</v>
          </cell>
          <cell r="I156" t="str">
            <v>HTRP06</v>
          </cell>
          <cell r="O156" t="str">
            <v>N</v>
          </cell>
          <cell r="P156" t="str">
            <v>Other</v>
          </cell>
          <cell r="Q156" t="str">
            <v>NA</v>
          </cell>
          <cell r="S156">
            <v>0</v>
          </cell>
          <cell r="T156">
            <v>0</v>
          </cell>
          <cell r="U156">
            <v>0</v>
          </cell>
          <cell r="AR156">
            <v>0</v>
          </cell>
        </row>
        <row r="157">
          <cell r="G157" t="str">
            <v>Waste Holding Basin</v>
          </cell>
          <cell r="I157" t="str">
            <v>HTRP07</v>
          </cell>
          <cell r="O157" t="str">
            <v>N</v>
          </cell>
          <cell r="P157" t="str">
            <v>Other</v>
          </cell>
          <cell r="Q157" t="str">
            <v>NA</v>
          </cell>
          <cell r="S157">
            <v>0</v>
          </cell>
          <cell r="T157">
            <v>0</v>
          </cell>
          <cell r="U157">
            <v>0</v>
          </cell>
          <cell r="AR157">
            <v>0</v>
          </cell>
        </row>
        <row r="158">
          <cell r="G158" t="str">
            <v>Recovery Basin</v>
          </cell>
          <cell r="I158" t="str">
            <v>HTRP08</v>
          </cell>
          <cell r="O158" t="str">
            <v>N</v>
          </cell>
          <cell r="P158" t="str">
            <v>Other</v>
          </cell>
          <cell r="Q158" t="str">
            <v>NA</v>
          </cell>
          <cell r="S158">
            <v>0</v>
          </cell>
          <cell r="T158">
            <v>0</v>
          </cell>
          <cell r="U158">
            <v>0</v>
          </cell>
          <cell r="AR158">
            <v>0</v>
          </cell>
        </row>
        <row r="159">
          <cell r="G159" t="str">
            <v>Snow Lake</v>
          </cell>
          <cell r="I159" t="str">
            <v>HTRP09</v>
          </cell>
          <cell r="O159" t="str">
            <v>N</v>
          </cell>
          <cell r="P159" t="str">
            <v>Other</v>
          </cell>
          <cell r="Q159" t="str">
            <v>NA</v>
          </cell>
          <cell r="S159">
            <v>0</v>
          </cell>
          <cell r="T159">
            <v>0</v>
          </cell>
          <cell r="U159">
            <v>0</v>
          </cell>
          <cell r="AR159">
            <v>0</v>
          </cell>
        </row>
        <row r="160">
          <cell r="G160" t="str">
            <v>Circ Water Holding Basin</v>
          </cell>
          <cell r="I160" t="str">
            <v>HTRP10</v>
          </cell>
          <cell r="O160" t="str">
            <v>N</v>
          </cell>
          <cell r="P160" t="str">
            <v>Other</v>
          </cell>
          <cell r="Q160" t="str">
            <v>NA</v>
          </cell>
          <cell r="S160">
            <v>0</v>
          </cell>
          <cell r="T160">
            <v>0</v>
          </cell>
          <cell r="U160">
            <v>0</v>
          </cell>
          <cell r="AR160">
            <v>0</v>
          </cell>
        </row>
        <row r="161">
          <cell r="G161" t="str">
            <v>Cooling Tower Chemical Treatment Evaporation Pond</v>
          </cell>
          <cell r="I161" t="str">
            <v>HTRP11</v>
          </cell>
          <cell r="O161" t="str">
            <v>N</v>
          </cell>
          <cell r="P161" t="str">
            <v>Other</v>
          </cell>
          <cell r="Q161" t="str">
            <v>NA</v>
          </cell>
          <cell r="S161">
            <v>0</v>
          </cell>
          <cell r="T161">
            <v>0</v>
          </cell>
          <cell r="U161">
            <v>0</v>
          </cell>
          <cell r="AR161">
            <v>0</v>
          </cell>
        </row>
        <row r="162">
          <cell r="G162" t="str">
            <v>Transformer Deluge Collection Pond</v>
          </cell>
          <cell r="I162" t="str">
            <v>HTRP12</v>
          </cell>
          <cell r="O162" t="str">
            <v>N</v>
          </cell>
          <cell r="P162" t="str">
            <v>Other</v>
          </cell>
          <cell r="Q162" t="str">
            <v>NA</v>
          </cell>
          <cell r="S162">
            <v>0</v>
          </cell>
          <cell r="T162">
            <v>0</v>
          </cell>
          <cell r="U162">
            <v>0</v>
          </cell>
          <cell r="AR162">
            <v>0</v>
          </cell>
        </row>
        <row r="163">
          <cell r="G163" t="str">
            <v>Ash Landfill</v>
          </cell>
          <cell r="H163" t="str">
            <v>SHTN/2019/C/070; SHTN/2017/C/041; 10008182; 10008186; 10008187; 10013716; 10021909</v>
          </cell>
          <cell r="I163" t="str">
            <v>HTNL01</v>
          </cell>
          <cell r="J163">
            <v>284925</v>
          </cell>
          <cell r="K163">
            <v>44362</v>
          </cell>
          <cell r="L163">
            <v>2036</v>
          </cell>
          <cell r="M163">
            <v>2009</v>
          </cell>
          <cell r="N163">
            <v>2037</v>
          </cell>
          <cell r="O163" t="str">
            <v>Y</v>
          </cell>
          <cell r="P163" t="str">
            <v>CCR</v>
          </cell>
          <cell r="Q163" t="str">
            <v>Existing ARO</v>
          </cell>
          <cell r="R163">
            <v>2021</v>
          </cell>
          <cell r="S163">
            <v>6249524.7759999996</v>
          </cell>
          <cell r="T163">
            <v>0</v>
          </cell>
          <cell r="U163">
            <v>0</v>
          </cell>
          <cell r="V163" t="str">
            <v>n/a</v>
          </cell>
          <cell r="W163" t="str">
            <v>n/a</v>
          </cell>
          <cell r="X163" t="str">
            <v>n/a</v>
          </cell>
          <cell r="Y163" t="str">
            <v>n/a</v>
          </cell>
          <cell r="Z163" t="str">
            <v>n/a</v>
          </cell>
          <cell r="AA163" t="str">
            <v>n/a</v>
          </cell>
          <cell r="AB163" t="str">
            <v>n/a</v>
          </cell>
          <cell r="AC163" t="str">
            <v>n/a</v>
          </cell>
          <cell r="AD163" t="str">
            <v>n/a</v>
          </cell>
          <cell r="AE163" t="str">
            <v>n/a</v>
          </cell>
          <cell r="AF163" t="str">
            <v>n/a</v>
          </cell>
          <cell r="AG163" t="str">
            <v>n/a</v>
          </cell>
          <cell r="AH163" t="str">
            <v>n/a</v>
          </cell>
          <cell r="AI163" t="str">
            <v>n/a</v>
          </cell>
          <cell r="AJ163" t="str">
            <v>n/a</v>
          </cell>
          <cell r="AK163" t="str">
            <v>n/a</v>
          </cell>
          <cell r="AL163" t="str">
            <v>n/a</v>
          </cell>
          <cell r="AM163" t="str">
            <v>n/a</v>
          </cell>
          <cell r="AN163" t="str">
            <v>n/a</v>
          </cell>
          <cell r="AO163" t="str">
            <v>n/a</v>
          </cell>
          <cell r="AP163" t="str">
            <v>n/a</v>
          </cell>
          <cell r="AQ163" t="str">
            <v>n/a</v>
          </cell>
          <cell r="AR163">
            <v>6249524.7759999996</v>
          </cell>
        </row>
        <row r="164">
          <cell r="G164" t="str">
            <v>Post-Closure for Combustion Waste Landfill</v>
          </cell>
          <cell r="I164" t="str">
            <v>HTNL01</v>
          </cell>
          <cell r="J164">
            <v>284925</v>
          </cell>
          <cell r="K164">
            <v>42170</v>
          </cell>
          <cell r="L164" t="str">
            <v>n/a</v>
          </cell>
          <cell r="M164">
            <v>2038</v>
          </cell>
          <cell r="N164">
            <v>2067</v>
          </cell>
          <cell r="O164" t="str">
            <v>Y</v>
          </cell>
          <cell r="P164" t="str">
            <v>CCR</v>
          </cell>
          <cell r="Q164" t="str">
            <v>Existing ARO</v>
          </cell>
          <cell r="R164">
            <v>2015</v>
          </cell>
          <cell r="S164">
            <v>2644384.8639999996</v>
          </cell>
          <cell r="T164">
            <v>0</v>
          </cell>
          <cell r="U164">
            <v>0</v>
          </cell>
          <cell r="V164" t="str">
            <v>n/a</v>
          </cell>
          <cell r="W164" t="str">
            <v>n/a</v>
          </cell>
          <cell r="X164" t="str">
            <v>n/a</v>
          </cell>
          <cell r="Y164" t="str">
            <v>n/a</v>
          </cell>
          <cell r="Z164" t="str">
            <v>n/a</v>
          </cell>
          <cell r="AA164" t="str">
            <v>n/a</v>
          </cell>
          <cell r="AB164" t="str">
            <v>n/a</v>
          </cell>
          <cell r="AC164" t="str">
            <v>n/a</v>
          </cell>
          <cell r="AD164" t="str">
            <v>n/a</v>
          </cell>
          <cell r="AE164" t="str">
            <v>n/a</v>
          </cell>
          <cell r="AF164" t="str">
            <v>n/a</v>
          </cell>
          <cell r="AG164" t="str">
            <v>n/a</v>
          </cell>
          <cell r="AH164" t="str">
            <v>n/a</v>
          </cell>
          <cell r="AI164" t="str">
            <v>n/a</v>
          </cell>
          <cell r="AJ164" t="str">
            <v>n/a</v>
          </cell>
          <cell r="AK164" t="str">
            <v>n/a</v>
          </cell>
          <cell r="AL164" t="str">
            <v>n/a</v>
          </cell>
          <cell r="AM164" t="str">
            <v>n/a</v>
          </cell>
          <cell r="AN164" t="str">
            <v>n/a</v>
          </cell>
          <cell r="AO164" t="str">
            <v>n/a</v>
          </cell>
          <cell r="AP164" t="str">
            <v>n/a</v>
          </cell>
          <cell r="AQ164" t="str">
            <v>n/a</v>
          </cell>
          <cell r="AR164">
            <v>2644384.8639999996</v>
          </cell>
        </row>
        <row r="165">
          <cell r="G165" t="str">
            <v>Historic Ash Landfill</v>
          </cell>
          <cell r="H165" t="str">
            <v>SHTN/2019/C/072; SHTN/2017/C/042; SHTN/2018/C/045; 10022824; 10022855; 10022856</v>
          </cell>
          <cell r="I165" t="str">
            <v>HTNL02</v>
          </cell>
          <cell r="J165">
            <v>284924</v>
          </cell>
          <cell r="K165">
            <v>42003</v>
          </cell>
          <cell r="L165" t="str">
            <v>Active</v>
          </cell>
          <cell r="M165">
            <v>2015</v>
          </cell>
          <cell r="N165">
            <v>2021</v>
          </cell>
          <cell r="O165" t="str">
            <v>Y</v>
          </cell>
          <cell r="P165" t="str">
            <v>Other</v>
          </cell>
          <cell r="Q165" t="str">
            <v>Existing ARO</v>
          </cell>
          <cell r="R165">
            <v>2014</v>
          </cell>
          <cell r="S165">
            <v>171804.48784000002</v>
          </cell>
          <cell r="T165">
            <v>0</v>
          </cell>
          <cell r="U165">
            <v>0</v>
          </cell>
          <cell r="V165" t="str">
            <v>n/a</v>
          </cell>
          <cell r="W165" t="str">
            <v>n/a</v>
          </cell>
          <cell r="X165" t="str">
            <v>n/a</v>
          </cell>
          <cell r="Y165" t="str">
            <v>n/a</v>
          </cell>
          <cell r="Z165" t="str">
            <v>n/a</v>
          </cell>
          <cell r="AA165" t="str">
            <v>n/a</v>
          </cell>
          <cell r="AB165" t="str">
            <v>n/a</v>
          </cell>
          <cell r="AC165" t="str">
            <v>n/a</v>
          </cell>
          <cell r="AD165" t="str">
            <v>n/a</v>
          </cell>
          <cell r="AE165" t="str">
            <v>n/a</v>
          </cell>
          <cell r="AF165" t="str">
            <v>n/a</v>
          </cell>
          <cell r="AG165" t="str">
            <v>n/a</v>
          </cell>
          <cell r="AH165" t="str">
            <v>n/a</v>
          </cell>
          <cell r="AI165" t="str">
            <v>n/a</v>
          </cell>
          <cell r="AJ165" t="str">
            <v>n/a</v>
          </cell>
          <cell r="AK165" t="str">
            <v>n/a</v>
          </cell>
          <cell r="AL165" t="str">
            <v>n/a</v>
          </cell>
          <cell r="AM165" t="str">
            <v>n/a</v>
          </cell>
          <cell r="AN165" t="str">
            <v>n/a</v>
          </cell>
          <cell r="AO165" t="str">
            <v>n/a</v>
          </cell>
          <cell r="AP165" t="str">
            <v>n/a</v>
          </cell>
          <cell r="AQ165" t="str">
            <v>n/a</v>
          </cell>
          <cell r="AR165">
            <v>171804.48784000002</v>
          </cell>
        </row>
        <row r="166">
          <cell r="G166" t="str">
            <v>Industrial Landfill (located on Historic Landfill)</v>
          </cell>
          <cell r="I166" t="str">
            <v>HTNL03</v>
          </cell>
          <cell r="J166">
            <v>284924</v>
          </cell>
          <cell r="K166">
            <v>38435</v>
          </cell>
          <cell r="L166">
            <v>2036</v>
          </cell>
          <cell r="M166">
            <v>2008</v>
          </cell>
          <cell r="N166">
            <v>2036</v>
          </cell>
          <cell r="O166" t="str">
            <v>Y</v>
          </cell>
          <cell r="P166" t="str">
            <v>Other</v>
          </cell>
          <cell r="Q166" t="str">
            <v>Existing ARO</v>
          </cell>
          <cell r="R166">
            <v>2005</v>
          </cell>
          <cell r="S166">
            <v>641278.53600000008</v>
          </cell>
          <cell r="T166">
            <v>0</v>
          </cell>
          <cell r="U166">
            <v>0</v>
          </cell>
          <cell r="V166" t="str">
            <v>n/a</v>
          </cell>
          <cell r="W166" t="str">
            <v>n/a</v>
          </cell>
          <cell r="X166" t="str">
            <v>n/a</v>
          </cell>
          <cell r="Y166" t="str">
            <v>n/a</v>
          </cell>
          <cell r="Z166" t="str">
            <v>n/a</v>
          </cell>
          <cell r="AA166" t="str">
            <v>n/a</v>
          </cell>
          <cell r="AB166" t="str">
            <v>n/a</v>
          </cell>
          <cell r="AC166" t="str">
            <v>n/a</v>
          </cell>
          <cell r="AD166" t="str">
            <v>n/a</v>
          </cell>
          <cell r="AE166" t="str">
            <v>n/a</v>
          </cell>
          <cell r="AF166" t="str">
            <v>n/a</v>
          </cell>
          <cell r="AG166" t="str">
            <v>n/a</v>
          </cell>
          <cell r="AH166" t="str">
            <v>n/a</v>
          </cell>
          <cell r="AI166" t="str">
            <v>n/a</v>
          </cell>
          <cell r="AJ166" t="str">
            <v>n/a</v>
          </cell>
          <cell r="AK166" t="str">
            <v>n/a</v>
          </cell>
          <cell r="AL166" t="str">
            <v>n/a</v>
          </cell>
          <cell r="AM166" t="str">
            <v>n/a</v>
          </cell>
          <cell r="AN166" t="str">
            <v>n/a</v>
          </cell>
          <cell r="AO166" t="str">
            <v>n/a</v>
          </cell>
          <cell r="AP166" t="str">
            <v>n/a</v>
          </cell>
          <cell r="AQ166" t="str">
            <v>n/a</v>
          </cell>
          <cell r="AR166">
            <v>641278.53600000008</v>
          </cell>
        </row>
        <row r="167">
          <cell r="G167" t="str">
            <v>Landfill Closure - 5-7 yr cell cap and close</v>
          </cell>
          <cell r="H167" t="str">
            <v>10008182</v>
          </cell>
          <cell r="I167" t="str">
            <v>HTNL01</v>
          </cell>
          <cell r="O167" t="str">
            <v>N</v>
          </cell>
          <cell r="P167" t="str">
            <v>CCR</v>
          </cell>
          <cell r="Q167" t="str">
            <v>Existing ARO</v>
          </cell>
          <cell r="S167">
            <v>0</v>
          </cell>
          <cell r="T167">
            <v>0</v>
          </cell>
          <cell r="U167">
            <v>0</v>
          </cell>
          <cell r="V167" t="str">
            <v>n/a</v>
          </cell>
          <cell r="W167" t="str">
            <v>n/a</v>
          </cell>
          <cell r="X167" t="str">
            <v>n/a</v>
          </cell>
          <cell r="Y167" t="str">
            <v>n/a</v>
          </cell>
          <cell r="Z167" t="str">
            <v>n/a</v>
          </cell>
          <cell r="AA167" t="str">
            <v>n/a</v>
          </cell>
          <cell r="AB167" t="str">
            <v>n/a</v>
          </cell>
          <cell r="AC167" t="str">
            <v>n/a</v>
          </cell>
          <cell r="AD167" t="str">
            <v>n/a</v>
          </cell>
          <cell r="AE167" t="str">
            <v>n/a</v>
          </cell>
          <cell r="AF167" t="str">
            <v>n/a</v>
          </cell>
          <cell r="AG167" t="str">
            <v>n/a</v>
          </cell>
          <cell r="AH167" t="str">
            <v>n/a</v>
          </cell>
          <cell r="AI167" t="str">
            <v>n/a</v>
          </cell>
          <cell r="AJ167" t="str">
            <v>n/a</v>
          </cell>
          <cell r="AK167" t="str">
            <v>n/a</v>
          </cell>
          <cell r="AL167" t="str">
            <v>n/a</v>
          </cell>
          <cell r="AM167" t="str">
            <v>n/a</v>
          </cell>
          <cell r="AN167" t="str">
            <v>n/a</v>
          </cell>
          <cell r="AO167" t="str">
            <v>n/a</v>
          </cell>
          <cell r="AP167" t="str">
            <v>n/a</v>
          </cell>
          <cell r="AQ167" t="str">
            <v>n/a</v>
          </cell>
          <cell r="AR167">
            <v>0</v>
          </cell>
        </row>
        <row r="168">
          <cell r="G168" t="str">
            <v>Landfill Closure - 5-7 yr cell cap and close</v>
          </cell>
          <cell r="H168" t="str">
            <v>SHTN/2014/C/033</v>
          </cell>
          <cell r="I168" t="str">
            <v>HTNL01</v>
          </cell>
          <cell r="O168" t="str">
            <v>N</v>
          </cell>
          <cell r="P168" t="str">
            <v>CCR</v>
          </cell>
          <cell r="Q168" t="str">
            <v>Existing ARO</v>
          </cell>
          <cell r="S168">
            <v>0</v>
          </cell>
          <cell r="T168">
            <v>0</v>
          </cell>
          <cell r="U168">
            <v>0</v>
          </cell>
          <cell r="V168" t="str">
            <v>n/a</v>
          </cell>
          <cell r="W168" t="str">
            <v>n/a</v>
          </cell>
          <cell r="X168" t="str">
            <v>n/a</v>
          </cell>
          <cell r="Y168" t="str">
            <v>n/a</v>
          </cell>
          <cell r="Z168" t="str">
            <v>n/a</v>
          </cell>
          <cell r="AA168" t="str">
            <v>n/a</v>
          </cell>
          <cell r="AB168" t="str">
            <v>n/a</v>
          </cell>
          <cell r="AC168" t="str">
            <v>n/a</v>
          </cell>
          <cell r="AD168" t="str">
            <v>n/a</v>
          </cell>
          <cell r="AE168" t="str">
            <v>n/a</v>
          </cell>
          <cell r="AF168" t="str">
            <v>n/a</v>
          </cell>
          <cell r="AG168" t="str">
            <v>n/a</v>
          </cell>
          <cell r="AH168" t="str">
            <v>n/a</v>
          </cell>
          <cell r="AI168" t="str">
            <v>n/a</v>
          </cell>
          <cell r="AJ168" t="str">
            <v>n/a</v>
          </cell>
          <cell r="AK168" t="str">
            <v>n/a</v>
          </cell>
          <cell r="AL168" t="str">
            <v>n/a</v>
          </cell>
          <cell r="AM168" t="str">
            <v>n/a</v>
          </cell>
          <cell r="AN168" t="str">
            <v>n/a</v>
          </cell>
          <cell r="AO168" t="str">
            <v>n/a</v>
          </cell>
          <cell r="AP168" t="str">
            <v>n/a</v>
          </cell>
          <cell r="AQ168" t="str">
            <v>n/a</v>
          </cell>
          <cell r="AR168">
            <v>0</v>
          </cell>
        </row>
        <row r="169">
          <cell r="G169" t="str">
            <v>Landfill Closure - 5-7 yr cell cap and close</v>
          </cell>
          <cell r="H169" t="str">
            <v>10008184</v>
          </cell>
          <cell r="I169" t="str">
            <v>HTNL01</v>
          </cell>
          <cell r="O169" t="str">
            <v>N</v>
          </cell>
          <cell r="P169" t="str">
            <v>CCR</v>
          </cell>
          <cell r="Q169" t="str">
            <v>Existing ARO</v>
          </cell>
          <cell r="S169">
            <v>0</v>
          </cell>
          <cell r="T169">
            <v>0</v>
          </cell>
          <cell r="U169">
            <v>0</v>
          </cell>
          <cell r="V169" t="str">
            <v>n/a</v>
          </cell>
          <cell r="W169" t="str">
            <v>n/a</v>
          </cell>
          <cell r="X169" t="str">
            <v>n/a</v>
          </cell>
          <cell r="Y169" t="str">
            <v>n/a</v>
          </cell>
          <cell r="Z169" t="str">
            <v>n/a</v>
          </cell>
          <cell r="AA169" t="str">
            <v>n/a</v>
          </cell>
          <cell r="AB169" t="str">
            <v>n/a</v>
          </cell>
          <cell r="AC169" t="str">
            <v>n/a</v>
          </cell>
          <cell r="AD169" t="str">
            <v>n/a</v>
          </cell>
          <cell r="AE169" t="str">
            <v>n/a</v>
          </cell>
          <cell r="AF169" t="str">
            <v>n/a</v>
          </cell>
          <cell r="AG169" t="str">
            <v>n/a</v>
          </cell>
          <cell r="AH169" t="str">
            <v>n/a</v>
          </cell>
          <cell r="AI169" t="str">
            <v>n/a</v>
          </cell>
          <cell r="AJ169" t="str">
            <v>n/a</v>
          </cell>
          <cell r="AK169" t="str">
            <v>n/a</v>
          </cell>
          <cell r="AL169" t="str">
            <v>n/a</v>
          </cell>
          <cell r="AM169" t="str">
            <v>n/a</v>
          </cell>
          <cell r="AN169" t="str">
            <v>n/a</v>
          </cell>
          <cell r="AO169" t="str">
            <v>n/a</v>
          </cell>
          <cell r="AP169" t="str">
            <v>n/a</v>
          </cell>
          <cell r="AQ169" t="str">
            <v>n/a</v>
          </cell>
          <cell r="AR169">
            <v>0</v>
          </cell>
        </row>
        <row r="170">
          <cell r="G170" t="str">
            <v>Landfill Closure - 5-7 yr cell cap and close</v>
          </cell>
          <cell r="H170" t="str">
            <v>10008185</v>
          </cell>
          <cell r="I170" t="str">
            <v>HTNL01</v>
          </cell>
          <cell r="O170" t="str">
            <v>N</v>
          </cell>
          <cell r="P170" t="str">
            <v>CCR</v>
          </cell>
          <cell r="Q170" t="str">
            <v>Existing ARO</v>
          </cell>
          <cell r="S170">
            <v>0</v>
          </cell>
          <cell r="T170">
            <v>0</v>
          </cell>
          <cell r="U170">
            <v>0</v>
          </cell>
          <cell r="V170" t="str">
            <v>n/a</v>
          </cell>
          <cell r="W170" t="str">
            <v>n/a</v>
          </cell>
          <cell r="X170" t="str">
            <v>n/a</v>
          </cell>
          <cell r="Y170" t="str">
            <v>n/a</v>
          </cell>
          <cell r="Z170" t="str">
            <v>n/a</v>
          </cell>
          <cell r="AA170" t="str">
            <v>n/a</v>
          </cell>
          <cell r="AB170" t="str">
            <v>n/a</v>
          </cell>
          <cell r="AC170" t="str">
            <v>n/a</v>
          </cell>
          <cell r="AD170" t="str">
            <v>n/a</v>
          </cell>
          <cell r="AE170" t="str">
            <v>n/a</v>
          </cell>
          <cell r="AF170" t="str">
            <v>n/a</v>
          </cell>
          <cell r="AG170" t="str">
            <v>n/a</v>
          </cell>
          <cell r="AH170" t="str">
            <v>n/a</v>
          </cell>
          <cell r="AI170" t="str">
            <v>n/a</v>
          </cell>
          <cell r="AJ170" t="str">
            <v>n/a</v>
          </cell>
          <cell r="AK170" t="str">
            <v>n/a</v>
          </cell>
          <cell r="AL170" t="str">
            <v>n/a</v>
          </cell>
          <cell r="AM170" t="str">
            <v>n/a</v>
          </cell>
          <cell r="AN170" t="str">
            <v>n/a</v>
          </cell>
          <cell r="AO170" t="str">
            <v>n/a</v>
          </cell>
          <cell r="AP170" t="str">
            <v>n/a</v>
          </cell>
          <cell r="AQ170" t="str">
            <v>n/a</v>
          </cell>
          <cell r="AR170">
            <v>0</v>
          </cell>
        </row>
        <row r="171">
          <cell r="G171" t="str">
            <v>Landfill Closure - 5-7 yr cell cap and close</v>
          </cell>
          <cell r="H171" t="str">
            <v>10008186</v>
          </cell>
          <cell r="I171" t="str">
            <v>HTNL01</v>
          </cell>
          <cell r="O171" t="str">
            <v>N</v>
          </cell>
          <cell r="P171" t="str">
            <v>CCR</v>
          </cell>
          <cell r="Q171" t="str">
            <v>Existing ARO</v>
          </cell>
          <cell r="S171">
            <v>0</v>
          </cell>
          <cell r="T171">
            <v>0</v>
          </cell>
          <cell r="U171">
            <v>0</v>
          </cell>
          <cell r="V171" t="str">
            <v>n/a</v>
          </cell>
          <cell r="W171" t="str">
            <v>n/a</v>
          </cell>
          <cell r="X171" t="str">
            <v>n/a</v>
          </cell>
          <cell r="Y171" t="str">
            <v>n/a</v>
          </cell>
          <cell r="Z171" t="str">
            <v>n/a</v>
          </cell>
          <cell r="AA171" t="str">
            <v>n/a</v>
          </cell>
          <cell r="AB171" t="str">
            <v>n/a</v>
          </cell>
          <cell r="AC171" t="str">
            <v>n/a</v>
          </cell>
          <cell r="AD171" t="str">
            <v>n/a</v>
          </cell>
          <cell r="AE171" t="str">
            <v>n/a</v>
          </cell>
          <cell r="AF171" t="str">
            <v>n/a</v>
          </cell>
          <cell r="AG171" t="str">
            <v>n/a</v>
          </cell>
          <cell r="AH171" t="str">
            <v>n/a</v>
          </cell>
          <cell r="AI171" t="str">
            <v>n/a</v>
          </cell>
          <cell r="AJ171" t="str">
            <v>n/a</v>
          </cell>
          <cell r="AK171" t="str">
            <v>n/a</v>
          </cell>
          <cell r="AL171" t="str">
            <v>n/a</v>
          </cell>
          <cell r="AM171" t="str">
            <v>n/a</v>
          </cell>
          <cell r="AN171" t="str">
            <v>n/a</v>
          </cell>
          <cell r="AO171" t="str">
            <v>n/a</v>
          </cell>
          <cell r="AP171" t="str">
            <v>n/a</v>
          </cell>
          <cell r="AQ171" t="str">
            <v>n/a</v>
          </cell>
          <cell r="AR171">
            <v>0</v>
          </cell>
        </row>
        <row r="172">
          <cell r="G172" t="str">
            <v>Landfill Closure - 5-7 yr cell cap and close</v>
          </cell>
          <cell r="H172" t="str">
            <v>10008187</v>
          </cell>
          <cell r="I172" t="str">
            <v>HTNL01</v>
          </cell>
          <cell r="O172" t="str">
            <v>N</v>
          </cell>
          <cell r="P172" t="str">
            <v>CCR</v>
          </cell>
          <cell r="Q172" t="str">
            <v>Existing ARO</v>
          </cell>
          <cell r="S172">
            <v>0</v>
          </cell>
          <cell r="T172">
            <v>0</v>
          </cell>
          <cell r="U172">
            <v>0</v>
          </cell>
          <cell r="V172" t="str">
            <v>n/a</v>
          </cell>
          <cell r="W172" t="str">
            <v>n/a</v>
          </cell>
          <cell r="X172" t="str">
            <v>n/a</v>
          </cell>
          <cell r="Y172" t="str">
            <v>n/a</v>
          </cell>
          <cell r="Z172" t="str">
            <v>n/a</v>
          </cell>
          <cell r="AA172" t="str">
            <v>n/a</v>
          </cell>
          <cell r="AB172" t="str">
            <v>n/a</v>
          </cell>
          <cell r="AC172" t="str">
            <v>n/a</v>
          </cell>
          <cell r="AD172" t="str">
            <v>n/a</v>
          </cell>
          <cell r="AE172" t="str">
            <v>n/a</v>
          </cell>
          <cell r="AF172" t="str">
            <v>n/a</v>
          </cell>
          <cell r="AG172" t="str">
            <v>n/a</v>
          </cell>
          <cell r="AH172" t="str">
            <v>n/a</v>
          </cell>
          <cell r="AI172" t="str">
            <v>n/a</v>
          </cell>
          <cell r="AJ172" t="str">
            <v>n/a</v>
          </cell>
          <cell r="AK172" t="str">
            <v>n/a</v>
          </cell>
          <cell r="AL172" t="str">
            <v>n/a</v>
          </cell>
          <cell r="AM172" t="str">
            <v>n/a</v>
          </cell>
          <cell r="AN172" t="str">
            <v>n/a</v>
          </cell>
          <cell r="AO172" t="str">
            <v>n/a</v>
          </cell>
          <cell r="AP172" t="str">
            <v>n/a</v>
          </cell>
          <cell r="AQ172" t="str">
            <v>n/a</v>
          </cell>
          <cell r="AR172">
            <v>0</v>
          </cell>
        </row>
        <row r="173">
          <cell r="G173" t="str">
            <v>Post-Closure for Industrial Landfill</v>
          </cell>
          <cell r="I173" t="str">
            <v>HTNL03</v>
          </cell>
          <cell r="J173">
            <v>284924</v>
          </cell>
          <cell r="K173">
            <v>38435</v>
          </cell>
          <cell r="L173" t="str">
            <v>n/a</v>
          </cell>
          <cell r="M173">
            <v>2036</v>
          </cell>
          <cell r="N173">
            <v>2065</v>
          </cell>
          <cell r="O173" t="str">
            <v>Y</v>
          </cell>
          <cell r="P173" t="str">
            <v>Other</v>
          </cell>
          <cell r="Q173" t="str">
            <v>Existing ARO</v>
          </cell>
          <cell r="R173">
            <v>2005</v>
          </cell>
          <cell r="S173">
            <v>775638.424</v>
          </cell>
          <cell r="T173">
            <v>0</v>
          </cell>
          <cell r="U173">
            <v>0</v>
          </cell>
          <cell r="V173" t="str">
            <v>n/a</v>
          </cell>
          <cell r="W173" t="str">
            <v>n/a</v>
          </cell>
          <cell r="X173" t="str">
            <v>n/a</v>
          </cell>
          <cell r="Y173" t="str">
            <v>n/a</v>
          </cell>
          <cell r="Z173" t="str">
            <v>n/a</v>
          </cell>
          <cell r="AA173" t="str">
            <v>n/a</v>
          </cell>
          <cell r="AB173" t="str">
            <v>n/a</v>
          </cell>
          <cell r="AC173" t="str">
            <v>n/a</v>
          </cell>
          <cell r="AD173" t="str">
            <v>n/a</v>
          </cell>
          <cell r="AE173" t="str">
            <v>n/a</v>
          </cell>
          <cell r="AF173" t="str">
            <v>n/a</v>
          </cell>
          <cell r="AG173" t="str">
            <v>n/a</v>
          </cell>
          <cell r="AH173" t="str">
            <v>n/a</v>
          </cell>
          <cell r="AI173" t="str">
            <v>n/a</v>
          </cell>
          <cell r="AJ173" t="str">
            <v>n/a</v>
          </cell>
          <cell r="AK173" t="str">
            <v>n/a</v>
          </cell>
          <cell r="AL173" t="str">
            <v>n/a</v>
          </cell>
          <cell r="AM173" t="str">
            <v>n/a</v>
          </cell>
          <cell r="AN173" t="str">
            <v>n/a</v>
          </cell>
          <cell r="AO173" t="str">
            <v>n/a</v>
          </cell>
          <cell r="AP173" t="str">
            <v>n/a</v>
          </cell>
          <cell r="AQ173" t="str">
            <v>n/a</v>
          </cell>
          <cell r="AR173">
            <v>775638.424</v>
          </cell>
        </row>
        <row r="174">
          <cell r="G174" t="str">
            <v>Asbestos - Huntington</v>
          </cell>
          <cell r="I174" t="str">
            <v>HTNA01</v>
          </cell>
          <cell r="J174">
            <v>284946</v>
          </cell>
          <cell r="O174" t="str">
            <v>Y</v>
          </cell>
          <cell r="P174" t="str">
            <v>Other</v>
          </cell>
          <cell r="Q174" t="str">
            <v>Existing ARO</v>
          </cell>
          <cell r="R174">
            <v>2004</v>
          </cell>
          <cell r="S174">
            <v>7445916.1578400005</v>
          </cell>
          <cell r="T174">
            <v>0</v>
          </cell>
          <cell r="U174">
            <v>0</v>
          </cell>
          <cell r="V174" t="str">
            <v>n/a</v>
          </cell>
          <cell r="W174" t="str">
            <v>n/a</v>
          </cell>
          <cell r="X174" t="str">
            <v>n/a</v>
          </cell>
          <cell r="Y174" t="str">
            <v>n/a</v>
          </cell>
          <cell r="Z174" t="str">
            <v>n/a</v>
          </cell>
          <cell r="AA174" t="str">
            <v>n/a</v>
          </cell>
          <cell r="AB174" t="str">
            <v>n/a</v>
          </cell>
          <cell r="AC174" t="str">
            <v>n/a</v>
          </cell>
          <cell r="AD174" t="str">
            <v>n/a</v>
          </cell>
          <cell r="AE174" t="str">
            <v>n/a</v>
          </cell>
          <cell r="AF174" t="str">
            <v>n/a</v>
          </cell>
          <cell r="AG174" t="str">
            <v>n/a</v>
          </cell>
          <cell r="AH174" t="str">
            <v>n/a</v>
          </cell>
          <cell r="AI174" t="str">
            <v>n/a</v>
          </cell>
          <cell r="AJ174" t="str">
            <v>n/a</v>
          </cell>
          <cell r="AK174" t="str">
            <v>n/a</v>
          </cell>
          <cell r="AL174" t="str">
            <v>n/a</v>
          </cell>
          <cell r="AM174" t="str">
            <v>n/a</v>
          </cell>
          <cell r="AN174" t="str">
            <v>n/a</v>
          </cell>
          <cell r="AO174" t="str">
            <v>n/a</v>
          </cell>
          <cell r="AP174" t="str">
            <v>n/a</v>
          </cell>
          <cell r="AQ174" t="str">
            <v>n/a</v>
          </cell>
          <cell r="AR174">
            <v>7445916.1578400005</v>
          </cell>
        </row>
        <row r="175">
          <cell r="G175" t="str">
            <v>Waste Water Holding Pond</v>
          </cell>
          <cell r="H175" t="str">
            <v>SHTN/2015/C/041</v>
          </cell>
          <cell r="I175" t="str">
            <v>HTNP02</v>
          </cell>
          <cell r="K175">
            <v>42348</v>
          </cell>
          <cell r="L175">
            <v>2015</v>
          </cell>
          <cell r="M175">
            <v>2015</v>
          </cell>
          <cell r="N175">
            <v>2015</v>
          </cell>
          <cell r="O175" t="str">
            <v>Complete</v>
          </cell>
          <cell r="P175" t="str">
            <v>CCR</v>
          </cell>
          <cell r="Q175" t="str">
            <v>New Due to CCR Reg</v>
          </cell>
          <cell r="R175">
            <v>2015</v>
          </cell>
          <cell r="S175">
            <v>0</v>
          </cell>
          <cell r="T175">
            <v>0</v>
          </cell>
          <cell r="U175">
            <v>0</v>
          </cell>
          <cell r="V175" t="str">
            <v>n/a</v>
          </cell>
          <cell r="W175" t="str">
            <v>n/a</v>
          </cell>
          <cell r="X175" t="str">
            <v>n/a</v>
          </cell>
          <cell r="Y175" t="str">
            <v>n/a</v>
          </cell>
          <cell r="Z175" t="str">
            <v>n/a</v>
          </cell>
          <cell r="AA175" t="str">
            <v>n/a</v>
          </cell>
          <cell r="AB175" t="str">
            <v>n/a</v>
          </cell>
          <cell r="AC175" t="str">
            <v>n/a</v>
          </cell>
          <cell r="AD175" t="str">
            <v>n/a</v>
          </cell>
          <cell r="AE175" t="str">
            <v>n/a</v>
          </cell>
          <cell r="AF175" t="str">
            <v>n/a</v>
          </cell>
          <cell r="AG175" t="str">
            <v>n/a</v>
          </cell>
          <cell r="AH175" t="str">
            <v>n/a</v>
          </cell>
          <cell r="AI175" t="str">
            <v>n/a</v>
          </cell>
          <cell r="AJ175" t="str">
            <v>n/a</v>
          </cell>
          <cell r="AK175" t="str">
            <v>n/a</v>
          </cell>
          <cell r="AL175" t="str">
            <v>n/a</v>
          </cell>
          <cell r="AM175" t="str">
            <v>n/a</v>
          </cell>
          <cell r="AN175" t="str">
            <v>n/a</v>
          </cell>
          <cell r="AO175" t="str">
            <v>n/a</v>
          </cell>
          <cell r="AP175" t="str">
            <v>n/a</v>
          </cell>
          <cell r="AQ175" t="str">
            <v>n/a</v>
          </cell>
          <cell r="AR175">
            <v>0</v>
          </cell>
        </row>
        <row r="176">
          <cell r="G176" t="str">
            <v>Historic Scrubber Pond</v>
          </cell>
          <cell r="H176" t="str">
            <v>SHTN/2015/C/047</v>
          </cell>
          <cell r="I176" t="str">
            <v>HTNP01</v>
          </cell>
          <cell r="K176">
            <v>42348</v>
          </cell>
          <cell r="L176">
            <v>2015</v>
          </cell>
          <cell r="M176">
            <v>2015</v>
          </cell>
          <cell r="N176">
            <v>2015</v>
          </cell>
          <cell r="O176" t="str">
            <v>Complete</v>
          </cell>
          <cell r="P176" t="str">
            <v>CCR</v>
          </cell>
          <cell r="Q176" t="str">
            <v>New Due to CCR Reg</v>
          </cell>
          <cell r="R176">
            <v>2015</v>
          </cell>
          <cell r="S176">
            <v>0</v>
          </cell>
          <cell r="T176">
            <v>0</v>
          </cell>
          <cell r="U176">
            <v>0</v>
          </cell>
          <cell r="V176" t="str">
            <v>n/a</v>
          </cell>
          <cell r="W176" t="str">
            <v>n/a</v>
          </cell>
          <cell r="X176" t="str">
            <v>n/a</v>
          </cell>
          <cell r="Y176" t="str">
            <v>n/a</v>
          </cell>
          <cell r="Z176" t="str">
            <v>n/a</v>
          </cell>
          <cell r="AA176" t="str">
            <v>n/a</v>
          </cell>
          <cell r="AB176" t="str">
            <v>n/a</v>
          </cell>
          <cell r="AC176" t="str">
            <v>n/a</v>
          </cell>
          <cell r="AD176" t="str">
            <v>n/a</v>
          </cell>
          <cell r="AE176" t="str">
            <v>n/a</v>
          </cell>
          <cell r="AF176" t="str">
            <v>n/a</v>
          </cell>
          <cell r="AG176" t="str">
            <v>n/a</v>
          </cell>
          <cell r="AH176" t="str">
            <v>n/a</v>
          </cell>
          <cell r="AI176" t="str">
            <v>n/a</v>
          </cell>
          <cell r="AJ176" t="str">
            <v>n/a</v>
          </cell>
          <cell r="AK176" t="str">
            <v>n/a</v>
          </cell>
          <cell r="AL176" t="str">
            <v>n/a</v>
          </cell>
          <cell r="AM176" t="str">
            <v>n/a</v>
          </cell>
          <cell r="AN176" t="str">
            <v>n/a</v>
          </cell>
          <cell r="AO176" t="str">
            <v>n/a</v>
          </cell>
          <cell r="AP176" t="str">
            <v>n/a</v>
          </cell>
          <cell r="AQ176" t="str">
            <v>n/a</v>
          </cell>
          <cell r="AR176">
            <v>0</v>
          </cell>
        </row>
        <row r="177">
          <cell r="G177" t="str">
            <v>Landfill Lining Retrofit 5-7 yr cell - Development Study</v>
          </cell>
          <cell r="H177" t="str">
            <v>10014337</v>
          </cell>
          <cell r="I177" t="str">
            <v>HTNL04</v>
          </cell>
          <cell r="O177" t="str">
            <v>N</v>
          </cell>
          <cell r="P177" t="str">
            <v>CCR</v>
          </cell>
          <cell r="Q177" t="str">
            <v>New Construction</v>
          </cell>
          <cell r="S177">
            <v>0</v>
          </cell>
          <cell r="T177">
            <v>0</v>
          </cell>
          <cell r="U177">
            <v>0</v>
          </cell>
          <cell r="V177" t="str">
            <v>n/a</v>
          </cell>
          <cell r="W177" t="str">
            <v>n/a</v>
          </cell>
          <cell r="X177" t="str">
            <v>n/a</v>
          </cell>
          <cell r="Y177" t="str">
            <v>n/a</v>
          </cell>
          <cell r="Z177" t="str">
            <v>n/a</v>
          </cell>
          <cell r="AA177" t="str">
            <v>n/a</v>
          </cell>
          <cell r="AB177" t="str">
            <v>n/a</v>
          </cell>
          <cell r="AC177" t="str">
            <v>n/a</v>
          </cell>
          <cell r="AD177" t="str">
            <v>n/a</v>
          </cell>
          <cell r="AE177" t="str">
            <v>n/a</v>
          </cell>
          <cell r="AF177" t="str">
            <v>n/a</v>
          </cell>
          <cell r="AG177" t="str">
            <v>n/a</v>
          </cell>
          <cell r="AH177" t="str">
            <v>n/a</v>
          </cell>
          <cell r="AI177" t="str">
            <v>n/a</v>
          </cell>
          <cell r="AJ177" t="str">
            <v>n/a</v>
          </cell>
          <cell r="AK177" t="str">
            <v>n/a</v>
          </cell>
          <cell r="AL177" t="str">
            <v>n/a</v>
          </cell>
          <cell r="AM177" t="str">
            <v>n/a</v>
          </cell>
          <cell r="AN177" t="str">
            <v>n/a</v>
          </cell>
          <cell r="AO177" t="str">
            <v>n/a</v>
          </cell>
          <cell r="AP177" t="str">
            <v>n/a</v>
          </cell>
          <cell r="AQ177" t="str">
            <v>n/a</v>
          </cell>
          <cell r="AR177">
            <v>0</v>
          </cell>
        </row>
        <row r="178">
          <cell r="G178" t="str">
            <v>Landfill Lining Retrofit - 5-7yr Cell</v>
          </cell>
          <cell r="H178" t="str">
            <v>10013714</v>
          </cell>
          <cell r="I178" t="str">
            <v>HTNL04</v>
          </cell>
          <cell r="O178" t="str">
            <v>N</v>
          </cell>
          <cell r="P178" t="str">
            <v>CCR</v>
          </cell>
          <cell r="Q178" t="str">
            <v>New Construction</v>
          </cell>
          <cell r="S178">
            <v>0</v>
          </cell>
          <cell r="T178">
            <v>0</v>
          </cell>
          <cell r="U178">
            <v>0</v>
          </cell>
          <cell r="V178" t="str">
            <v>n/a</v>
          </cell>
          <cell r="W178" t="str">
            <v>n/a</v>
          </cell>
          <cell r="X178" t="str">
            <v>n/a</v>
          </cell>
          <cell r="Y178" t="str">
            <v>n/a</v>
          </cell>
          <cell r="Z178" t="str">
            <v>n/a</v>
          </cell>
          <cell r="AA178" t="str">
            <v>n/a</v>
          </cell>
          <cell r="AB178" t="str">
            <v>n/a</v>
          </cell>
          <cell r="AC178" t="str">
            <v>n/a</v>
          </cell>
          <cell r="AD178" t="str">
            <v>n/a</v>
          </cell>
          <cell r="AE178" t="str">
            <v>n/a</v>
          </cell>
          <cell r="AF178" t="str">
            <v>n/a</v>
          </cell>
          <cell r="AG178" t="str">
            <v>n/a</v>
          </cell>
          <cell r="AH178" t="str">
            <v>n/a</v>
          </cell>
          <cell r="AI178" t="str">
            <v>n/a</v>
          </cell>
          <cell r="AJ178" t="str">
            <v>n/a</v>
          </cell>
          <cell r="AK178" t="str">
            <v>n/a</v>
          </cell>
          <cell r="AL178" t="str">
            <v>n/a</v>
          </cell>
          <cell r="AM178" t="str">
            <v>n/a</v>
          </cell>
          <cell r="AN178" t="str">
            <v>n/a</v>
          </cell>
          <cell r="AO178" t="str">
            <v>n/a</v>
          </cell>
          <cell r="AP178" t="str">
            <v>n/a</v>
          </cell>
          <cell r="AQ178" t="str">
            <v>n/a</v>
          </cell>
          <cell r="AR178">
            <v>0</v>
          </cell>
        </row>
        <row r="179">
          <cell r="G179" t="str">
            <v>Landfill Ongoing Management - 5-7yr Cell</v>
          </cell>
          <cell r="H179" t="str">
            <v>10013715</v>
          </cell>
          <cell r="I179" t="str">
            <v>HTNL04</v>
          </cell>
          <cell r="O179" t="str">
            <v>N</v>
          </cell>
          <cell r="P179" t="str">
            <v>CCR</v>
          </cell>
          <cell r="Q179" t="str">
            <v>Planned ARO</v>
          </cell>
          <cell r="S179">
            <v>0</v>
          </cell>
          <cell r="T179">
            <v>0</v>
          </cell>
          <cell r="U179">
            <v>0</v>
          </cell>
          <cell r="V179" t="str">
            <v>n/a</v>
          </cell>
          <cell r="W179" t="str">
            <v>n/a</v>
          </cell>
          <cell r="X179" t="str">
            <v>n/a</v>
          </cell>
          <cell r="Y179" t="str">
            <v>n/a</v>
          </cell>
          <cell r="Z179" t="str">
            <v>n/a</v>
          </cell>
          <cell r="AA179" t="str">
            <v>n/a</v>
          </cell>
          <cell r="AB179" t="str">
            <v>n/a</v>
          </cell>
          <cell r="AC179" t="str">
            <v>n/a</v>
          </cell>
          <cell r="AD179" t="str">
            <v>n/a</v>
          </cell>
          <cell r="AE179" t="str">
            <v>n/a</v>
          </cell>
          <cell r="AF179" t="str">
            <v>n/a</v>
          </cell>
          <cell r="AG179" t="str">
            <v>n/a</v>
          </cell>
          <cell r="AH179" t="str">
            <v>n/a</v>
          </cell>
          <cell r="AI179" t="str">
            <v>n/a</v>
          </cell>
          <cell r="AJ179" t="str">
            <v>n/a</v>
          </cell>
          <cell r="AK179" t="str">
            <v>n/a</v>
          </cell>
          <cell r="AL179" t="str">
            <v>n/a</v>
          </cell>
          <cell r="AM179" t="str">
            <v>n/a</v>
          </cell>
          <cell r="AN179" t="str">
            <v>n/a</v>
          </cell>
          <cell r="AO179" t="str">
            <v>n/a</v>
          </cell>
          <cell r="AP179" t="str">
            <v>n/a</v>
          </cell>
          <cell r="AQ179" t="str">
            <v>n/a</v>
          </cell>
          <cell r="AR179">
            <v>0</v>
          </cell>
        </row>
        <row r="180">
          <cell r="G180" t="str">
            <v>Landfill Closure - 5-7yr Cell</v>
          </cell>
          <cell r="H180" t="str">
            <v>10013716</v>
          </cell>
          <cell r="I180" t="str">
            <v>HTNL04</v>
          </cell>
          <cell r="O180" t="str">
            <v>N</v>
          </cell>
          <cell r="P180" t="str">
            <v>CCR</v>
          </cell>
          <cell r="Q180" t="str">
            <v>Planned ARO</v>
          </cell>
          <cell r="S180">
            <v>0</v>
          </cell>
          <cell r="T180">
            <v>0</v>
          </cell>
          <cell r="U180">
            <v>0</v>
          </cell>
          <cell r="V180" t="str">
            <v>n/a</v>
          </cell>
          <cell r="W180" t="str">
            <v>n/a</v>
          </cell>
          <cell r="X180" t="str">
            <v>n/a</v>
          </cell>
          <cell r="Y180" t="str">
            <v>n/a</v>
          </cell>
          <cell r="Z180" t="str">
            <v>n/a</v>
          </cell>
          <cell r="AA180" t="str">
            <v>n/a</v>
          </cell>
          <cell r="AB180" t="str">
            <v>n/a</v>
          </cell>
          <cell r="AC180" t="str">
            <v>n/a</v>
          </cell>
          <cell r="AD180" t="str">
            <v>n/a</v>
          </cell>
          <cell r="AE180" t="str">
            <v>n/a</v>
          </cell>
          <cell r="AF180" t="str">
            <v>n/a</v>
          </cell>
          <cell r="AG180" t="str">
            <v>n/a</v>
          </cell>
          <cell r="AH180" t="str">
            <v>n/a</v>
          </cell>
          <cell r="AI180" t="str">
            <v>n/a</v>
          </cell>
          <cell r="AJ180" t="str">
            <v>n/a</v>
          </cell>
          <cell r="AK180" t="str">
            <v>n/a</v>
          </cell>
          <cell r="AL180" t="str">
            <v>n/a</v>
          </cell>
          <cell r="AM180" t="str">
            <v>n/a</v>
          </cell>
          <cell r="AN180" t="str">
            <v>n/a</v>
          </cell>
          <cell r="AO180" t="str">
            <v>n/a</v>
          </cell>
          <cell r="AP180" t="str">
            <v>n/a</v>
          </cell>
          <cell r="AQ180" t="str">
            <v>n/a</v>
          </cell>
          <cell r="AR180">
            <v>0</v>
          </cell>
        </row>
        <row r="181">
          <cell r="G181" t="str">
            <v>Landfill Construction 5-7 yr cell - Development Study</v>
          </cell>
          <cell r="H181" t="str">
            <v>10021906</v>
          </cell>
          <cell r="I181" t="str">
            <v>HTNL04</v>
          </cell>
          <cell r="O181" t="str">
            <v>N</v>
          </cell>
          <cell r="P181" t="str">
            <v>CCR</v>
          </cell>
          <cell r="Q181" t="str">
            <v>New Construction</v>
          </cell>
          <cell r="S181">
            <v>0</v>
          </cell>
          <cell r="T181">
            <v>0</v>
          </cell>
          <cell r="U181">
            <v>0</v>
          </cell>
          <cell r="V181" t="str">
            <v>n/a</v>
          </cell>
          <cell r="W181" t="str">
            <v>n/a</v>
          </cell>
          <cell r="X181" t="str">
            <v>n/a</v>
          </cell>
          <cell r="Y181" t="str">
            <v>n/a</v>
          </cell>
          <cell r="Z181" t="str">
            <v>n/a</v>
          </cell>
          <cell r="AA181" t="str">
            <v>n/a</v>
          </cell>
          <cell r="AB181" t="str">
            <v>n/a</v>
          </cell>
          <cell r="AC181" t="str">
            <v>n/a</v>
          </cell>
          <cell r="AD181" t="str">
            <v>n/a</v>
          </cell>
          <cell r="AE181" t="str">
            <v>n/a</v>
          </cell>
          <cell r="AF181" t="str">
            <v>n/a</v>
          </cell>
          <cell r="AG181" t="str">
            <v>n/a</v>
          </cell>
          <cell r="AH181" t="str">
            <v>n/a</v>
          </cell>
          <cell r="AI181" t="str">
            <v>n/a</v>
          </cell>
          <cell r="AJ181" t="str">
            <v>n/a</v>
          </cell>
          <cell r="AK181" t="str">
            <v>n/a</v>
          </cell>
          <cell r="AL181" t="str">
            <v>n/a</v>
          </cell>
          <cell r="AM181" t="str">
            <v>n/a</v>
          </cell>
          <cell r="AN181" t="str">
            <v>n/a</v>
          </cell>
          <cell r="AO181" t="str">
            <v>n/a</v>
          </cell>
          <cell r="AP181" t="str">
            <v>n/a</v>
          </cell>
          <cell r="AQ181" t="str">
            <v>n/a</v>
          </cell>
          <cell r="AR181">
            <v>0</v>
          </cell>
        </row>
        <row r="182">
          <cell r="G182" t="str">
            <v>Landfill Construction - 5-7yr Cell</v>
          </cell>
          <cell r="H182" t="str">
            <v>10021907</v>
          </cell>
          <cell r="I182" t="str">
            <v>HTNL04</v>
          </cell>
          <cell r="O182" t="str">
            <v>N</v>
          </cell>
          <cell r="P182" t="str">
            <v>CCR</v>
          </cell>
          <cell r="Q182" t="str">
            <v>New Construction</v>
          </cell>
          <cell r="S182">
            <v>0</v>
          </cell>
          <cell r="T182">
            <v>0</v>
          </cell>
          <cell r="U182">
            <v>0</v>
          </cell>
          <cell r="V182" t="str">
            <v>n/a</v>
          </cell>
          <cell r="W182" t="str">
            <v>n/a</v>
          </cell>
          <cell r="X182" t="str">
            <v>n/a</v>
          </cell>
          <cell r="Y182" t="str">
            <v>n/a</v>
          </cell>
          <cell r="Z182" t="str">
            <v>n/a</v>
          </cell>
          <cell r="AA182" t="str">
            <v>n/a</v>
          </cell>
          <cell r="AB182" t="str">
            <v>n/a</v>
          </cell>
          <cell r="AC182" t="str">
            <v>n/a</v>
          </cell>
          <cell r="AD182" t="str">
            <v>n/a</v>
          </cell>
          <cell r="AE182" t="str">
            <v>n/a</v>
          </cell>
          <cell r="AF182" t="str">
            <v>n/a</v>
          </cell>
          <cell r="AG182" t="str">
            <v>n/a</v>
          </cell>
          <cell r="AH182" t="str">
            <v>n/a</v>
          </cell>
          <cell r="AI182" t="str">
            <v>n/a</v>
          </cell>
          <cell r="AJ182" t="str">
            <v>n/a</v>
          </cell>
          <cell r="AK182" t="str">
            <v>n/a</v>
          </cell>
          <cell r="AL182" t="str">
            <v>n/a</v>
          </cell>
          <cell r="AM182" t="str">
            <v>n/a</v>
          </cell>
          <cell r="AN182" t="str">
            <v>n/a</v>
          </cell>
          <cell r="AO182" t="str">
            <v>n/a</v>
          </cell>
          <cell r="AP182" t="str">
            <v>n/a</v>
          </cell>
          <cell r="AQ182" t="str">
            <v>n/a</v>
          </cell>
          <cell r="AR182">
            <v>0</v>
          </cell>
        </row>
        <row r="183">
          <cell r="G183" t="str">
            <v>Landfill Closure - 5-7yr Cell</v>
          </cell>
          <cell r="H183" t="str">
            <v>10021909</v>
          </cell>
          <cell r="I183" t="str">
            <v>HTNL04</v>
          </cell>
          <cell r="O183" t="str">
            <v>N</v>
          </cell>
          <cell r="P183" t="str">
            <v>CCR</v>
          </cell>
          <cell r="Q183" t="str">
            <v>Planned ARO</v>
          </cell>
          <cell r="S183">
            <v>0</v>
          </cell>
          <cell r="T183">
            <v>0</v>
          </cell>
          <cell r="U183">
            <v>0</v>
          </cell>
          <cell r="V183" t="str">
            <v>n/a</v>
          </cell>
          <cell r="W183" t="str">
            <v>n/a</v>
          </cell>
          <cell r="X183" t="str">
            <v>n/a</v>
          </cell>
          <cell r="Y183" t="str">
            <v>n/a</v>
          </cell>
          <cell r="Z183" t="str">
            <v>n/a</v>
          </cell>
          <cell r="AA183" t="str">
            <v>n/a</v>
          </cell>
          <cell r="AB183" t="str">
            <v>n/a</v>
          </cell>
          <cell r="AC183" t="str">
            <v>n/a</v>
          </cell>
          <cell r="AD183" t="str">
            <v>n/a</v>
          </cell>
          <cell r="AE183" t="str">
            <v>n/a</v>
          </cell>
          <cell r="AF183" t="str">
            <v>n/a</v>
          </cell>
          <cell r="AG183" t="str">
            <v>n/a</v>
          </cell>
          <cell r="AH183" t="str">
            <v>n/a</v>
          </cell>
          <cell r="AI183" t="str">
            <v>n/a</v>
          </cell>
          <cell r="AJ183" t="str">
            <v>n/a</v>
          </cell>
          <cell r="AK183" t="str">
            <v>n/a</v>
          </cell>
          <cell r="AL183" t="str">
            <v>n/a</v>
          </cell>
          <cell r="AM183" t="str">
            <v>n/a</v>
          </cell>
          <cell r="AN183" t="str">
            <v>n/a</v>
          </cell>
          <cell r="AO183" t="str">
            <v>n/a</v>
          </cell>
          <cell r="AP183" t="str">
            <v>n/a</v>
          </cell>
          <cell r="AQ183" t="str">
            <v>n/a</v>
          </cell>
          <cell r="AR183">
            <v>0</v>
          </cell>
        </row>
        <row r="184">
          <cell r="G184" t="str">
            <v>Landfill Construction - 5-7yr Cell</v>
          </cell>
          <cell r="H184" t="str">
            <v>10021908</v>
          </cell>
          <cell r="I184" t="str">
            <v>HTNL04</v>
          </cell>
          <cell r="O184" t="str">
            <v>N</v>
          </cell>
          <cell r="P184" t="str">
            <v>CCR</v>
          </cell>
          <cell r="Q184" t="str">
            <v>New Construction</v>
          </cell>
          <cell r="S184">
            <v>0</v>
          </cell>
          <cell r="T184">
            <v>0</v>
          </cell>
          <cell r="U184">
            <v>0</v>
          </cell>
          <cell r="V184" t="str">
            <v>n/a</v>
          </cell>
          <cell r="W184" t="str">
            <v>n/a</v>
          </cell>
          <cell r="X184" t="str">
            <v>n/a</v>
          </cell>
          <cell r="Y184" t="str">
            <v>n/a</v>
          </cell>
          <cell r="Z184" t="str">
            <v>n/a</v>
          </cell>
          <cell r="AA184" t="str">
            <v>n/a</v>
          </cell>
          <cell r="AB184" t="str">
            <v>n/a</v>
          </cell>
          <cell r="AC184" t="str">
            <v>n/a</v>
          </cell>
          <cell r="AD184" t="str">
            <v>n/a</v>
          </cell>
          <cell r="AE184" t="str">
            <v>n/a</v>
          </cell>
          <cell r="AF184" t="str">
            <v>n/a</v>
          </cell>
          <cell r="AG184" t="str">
            <v>n/a</v>
          </cell>
          <cell r="AH184" t="str">
            <v>n/a</v>
          </cell>
          <cell r="AI184" t="str">
            <v>n/a</v>
          </cell>
          <cell r="AJ184" t="str">
            <v>n/a</v>
          </cell>
          <cell r="AK184" t="str">
            <v>n/a</v>
          </cell>
          <cell r="AL184" t="str">
            <v>n/a</v>
          </cell>
          <cell r="AM184" t="str">
            <v>n/a</v>
          </cell>
          <cell r="AN184" t="str">
            <v>n/a</v>
          </cell>
          <cell r="AO184" t="str">
            <v>n/a</v>
          </cell>
          <cell r="AP184" t="str">
            <v>n/a</v>
          </cell>
          <cell r="AQ184" t="str">
            <v>n/a</v>
          </cell>
          <cell r="AR184">
            <v>0</v>
          </cell>
        </row>
        <row r="185">
          <cell r="G185" t="str">
            <v>Land Purchase - 10-14 yr Cell</v>
          </cell>
          <cell r="H185" t="str">
            <v>10013713</v>
          </cell>
          <cell r="I185" t="str">
            <v>HTNL05</v>
          </cell>
          <cell r="O185" t="str">
            <v>N</v>
          </cell>
          <cell r="P185" t="str">
            <v>CCR</v>
          </cell>
          <cell r="Q185" t="str">
            <v>New Construction</v>
          </cell>
          <cell r="S185">
            <v>0</v>
          </cell>
          <cell r="T185">
            <v>0</v>
          </cell>
          <cell r="U185">
            <v>0</v>
          </cell>
          <cell r="V185" t="str">
            <v>n/a</v>
          </cell>
          <cell r="W185" t="str">
            <v>n/a</v>
          </cell>
          <cell r="X185" t="str">
            <v>n/a</v>
          </cell>
          <cell r="Y185" t="str">
            <v>n/a</v>
          </cell>
          <cell r="Z185" t="str">
            <v>n/a</v>
          </cell>
          <cell r="AA185" t="str">
            <v>n/a</v>
          </cell>
          <cell r="AB185" t="str">
            <v>n/a</v>
          </cell>
          <cell r="AC185" t="str">
            <v>n/a</v>
          </cell>
          <cell r="AD185" t="str">
            <v>n/a</v>
          </cell>
          <cell r="AE185" t="str">
            <v>n/a</v>
          </cell>
          <cell r="AF185" t="str">
            <v>n/a</v>
          </cell>
          <cell r="AG185" t="str">
            <v>n/a</v>
          </cell>
          <cell r="AH185" t="str">
            <v>n/a</v>
          </cell>
          <cell r="AI185" t="str">
            <v>n/a</v>
          </cell>
          <cell r="AJ185" t="str">
            <v>n/a</v>
          </cell>
          <cell r="AK185" t="str">
            <v>n/a</v>
          </cell>
          <cell r="AL185" t="str">
            <v>n/a</v>
          </cell>
          <cell r="AM185" t="str">
            <v>n/a</v>
          </cell>
          <cell r="AN185" t="str">
            <v>n/a</v>
          </cell>
          <cell r="AO185" t="str">
            <v>n/a</v>
          </cell>
          <cell r="AP185" t="str">
            <v>n/a</v>
          </cell>
          <cell r="AQ185" t="str">
            <v>n/a</v>
          </cell>
          <cell r="AR185">
            <v>0</v>
          </cell>
        </row>
        <row r="186">
          <cell r="G186" t="str">
            <v>Historic Scrubber Pond</v>
          </cell>
          <cell r="I186" t="str">
            <v>HTNP01</v>
          </cell>
          <cell r="O186" t="str">
            <v>N</v>
          </cell>
          <cell r="P186" t="str">
            <v>CCR</v>
          </cell>
          <cell r="Q186" t="str">
            <v>Planned ARO</v>
          </cell>
          <cell r="S186">
            <v>0</v>
          </cell>
          <cell r="T186">
            <v>0</v>
          </cell>
          <cell r="U186">
            <v>0</v>
          </cell>
          <cell r="V186" t="str">
            <v>n/a</v>
          </cell>
          <cell r="W186" t="str">
            <v>n/a</v>
          </cell>
          <cell r="X186" t="str">
            <v>n/a</v>
          </cell>
          <cell r="Y186" t="str">
            <v>n/a</v>
          </cell>
          <cell r="Z186" t="str">
            <v>n/a</v>
          </cell>
          <cell r="AA186" t="str">
            <v>n/a</v>
          </cell>
          <cell r="AB186" t="str">
            <v>n/a</v>
          </cell>
          <cell r="AC186" t="str">
            <v>n/a</v>
          </cell>
          <cell r="AD186" t="str">
            <v>n/a</v>
          </cell>
          <cell r="AE186" t="str">
            <v>n/a</v>
          </cell>
          <cell r="AF186" t="str">
            <v>n/a</v>
          </cell>
          <cell r="AG186" t="str">
            <v>n/a</v>
          </cell>
          <cell r="AH186" t="str">
            <v>n/a</v>
          </cell>
          <cell r="AI186" t="str">
            <v>n/a</v>
          </cell>
          <cell r="AJ186" t="str">
            <v>n/a</v>
          </cell>
          <cell r="AK186" t="str">
            <v>n/a</v>
          </cell>
          <cell r="AL186" t="str">
            <v>n/a</v>
          </cell>
          <cell r="AM186" t="str">
            <v>n/a</v>
          </cell>
          <cell r="AN186" t="str">
            <v>n/a</v>
          </cell>
          <cell r="AO186" t="str">
            <v>n/a</v>
          </cell>
          <cell r="AP186" t="str">
            <v>n/a</v>
          </cell>
          <cell r="AQ186" t="str">
            <v>n/a</v>
          </cell>
          <cell r="AR186">
            <v>0</v>
          </cell>
        </row>
        <row r="187">
          <cell r="G187" t="str">
            <v>Wastewater Holding Pond</v>
          </cell>
          <cell r="I187" t="str">
            <v>HTNP02</v>
          </cell>
          <cell r="O187" t="str">
            <v>N</v>
          </cell>
          <cell r="P187" t="str">
            <v>CCR</v>
          </cell>
          <cell r="Q187" t="str">
            <v>Planned ARO</v>
          </cell>
          <cell r="S187">
            <v>0</v>
          </cell>
          <cell r="T187">
            <v>0</v>
          </cell>
          <cell r="U187">
            <v>0</v>
          </cell>
          <cell r="V187" t="str">
            <v>n/a</v>
          </cell>
          <cell r="W187" t="str">
            <v>n/a</v>
          </cell>
          <cell r="X187" t="str">
            <v>n/a</v>
          </cell>
          <cell r="Y187" t="str">
            <v>n/a</v>
          </cell>
          <cell r="Z187" t="str">
            <v>n/a</v>
          </cell>
          <cell r="AA187" t="str">
            <v>n/a</v>
          </cell>
          <cell r="AB187" t="str">
            <v>n/a</v>
          </cell>
          <cell r="AC187" t="str">
            <v>n/a</v>
          </cell>
          <cell r="AD187" t="str">
            <v>n/a</v>
          </cell>
          <cell r="AE187" t="str">
            <v>n/a</v>
          </cell>
          <cell r="AF187" t="str">
            <v>n/a</v>
          </cell>
          <cell r="AG187" t="str">
            <v>n/a</v>
          </cell>
          <cell r="AH187" t="str">
            <v>n/a</v>
          </cell>
          <cell r="AI187" t="str">
            <v>n/a</v>
          </cell>
          <cell r="AJ187" t="str">
            <v>n/a</v>
          </cell>
          <cell r="AK187" t="str">
            <v>n/a</v>
          </cell>
          <cell r="AL187" t="str">
            <v>n/a</v>
          </cell>
          <cell r="AM187" t="str">
            <v>n/a</v>
          </cell>
          <cell r="AN187" t="str">
            <v>n/a</v>
          </cell>
          <cell r="AO187" t="str">
            <v>n/a</v>
          </cell>
          <cell r="AP187" t="str">
            <v>n/a</v>
          </cell>
          <cell r="AQ187" t="str">
            <v>n/a</v>
          </cell>
          <cell r="AR187">
            <v>0</v>
          </cell>
        </row>
        <row r="188">
          <cell r="G188" t="str">
            <v>Raw Water Settling Basin</v>
          </cell>
          <cell r="I188" t="str">
            <v>HTNP03</v>
          </cell>
          <cell r="O188" t="str">
            <v>N</v>
          </cell>
          <cell r="P188" t="str">
            <v>Other</v>
          </cell>
          <cell r="Q188" t="str">
            <v>NA</v>
          </cell>
          <cell r="S188">
            <v>0</v>
          </cell>
          <cell r="T188">
            <v>0</v>
          </cell>
          <cell r="U188">
            <v>0</v>
          </cell>
          <cell r="V188" t="str">
            <v>n/a</v>
          </cell>
          <cell r="W188" t="str">
            <v>n/a</v>
          </cell>
          <cell r="X188" t="str">
            <v>n/a</v>
          </cell>
          <cell r="Y188" t="str">
            <v>n/a</v>
          </cell>
          <cell r="Z188" t="str">
            <v>n/a</v>
          </cell>
          <cell r="AA188" t="str">
            <v>n/a</v>
          </cell>
          <cell r="AB188" t="str">
            <v>n/a</v>
          </cell>
          <cell r="AC188" t="str">
            <v>n/a</v>
          </cell>
          <cell r="AD188" t="str">
            <v>n/a</v>
          </cell>
          <cell r="AE188" t="str">
            <v>n/a</v>
          </cell>
          <cell r="AF188" t="str">
            <v>n/a</v>
          </cell>
          <cell r="AG188" t="str">
            <v>n/a</v>
          </cell>
          <cell r="AH188" t="str">
            <v>n/a</v>
          </cell>
          <cell r="AI188" t="str">
            <v>n/a</v>
          </cell>
          <cell r="AJ188" t="str">
            <v>n/a</v>
          </cell>
          <cell r="AK188" t="str">
            <v>n/a</v>
          </cell>
          <cell r="AL188" t="str">
            <v>n/a</v>
          </cell>
          <cell r="AM188" t="str">
            <v>n/a</v>
          </cell>
          <cell r="AN188" t="str">
            <v>n/a</v>
          </cell>
          <cell r="AO188" t="str">
            <v>n/a</v>
          </cell>
          <cell r="AP188" t="str">
            <v>n/a</v>
          </cell>
          <cell r="AQ188" t="str">
            <v>n/a</v>
          </cell>
          <cell r="AR188">
            <v>0</v>
          </cell>
        </row>
        <row r="189">
          <cell r="G189" t="str">
            <v>Evaporation Pond</v>
          </cell>
          <cell r="I189" t="str">
            <v>HTNP04</v>
          </cell>
          <cell r="O189" t="str">
            <v>N</v>
          </cell>
          <cell r="P189" t="str">
            <v>Other</v>
          </cell>
          <cell r="Q189" t="str">
            <v>NA</v>
          </cell>
          <cell r="S189">
            <v>0</v>
          </cell>
          <cell r="T189">
            <v>0</v>
          </cell>
          <cell r="U189">
            <v>0</v>
          </cell>
          <cell r="V189" t="str">
            <v>n/a</v>
          </cell>
          <cell r="W189" t="str">
            <v>n/a</v>
          </cell>
          <cell r="X189" t="str">
            <v>n/a</v>
          </cell>
          <cell r="Y189" t="str">
            <v>n/a</v>
          </cell>
          <cell r="Z189" t="str">
            <v>n/a</v>
          </cell>
          <cell r="AA189" t="str">
            <v>n/a</v>
          </cell>
          <cell r="AB189" t="str">
            <v>n/a</v>
          </cell>
          <cell r="AC189" t="str">
            <v>n/a</v>
          </cell>
          <cell r="AD189" t="str">
            <v>n/a</v>
          </cell>
          <cell r="AE189" t="str">
            <v>n/a</v>
          </cell>
          <cell r="AF189" t="str">
            <v>n/a</v>
          </cell>
          <cell r="AG189" t="str">
            <v>n/a</v>
          </cell>
          <cell r="AH189" t="str">
            <v>n/a</v>
          </cell>
          <cell r="AI189" t="str">
            <v>n/a</v>
          </cell>
          <cell r="AJ189" t="str">
            <v>n/a</v>
          </cell>
          <cell r="AK189" t="str">
            <v>n/a</v>
          </cell>
          <cell r="AL189" t="str">
            <v>n/a</v>
          </cell>
          <cell r="AM189" t="str">
            <v>n/a</v>
          </cell>
          <cell r="AN189" t="str">
            <v>n/a</v>
          </cell>
          <cell r="AO189" t="str">
            <v>n/a</v>
          </cell>
          <cell r="AP189" t="str">
            <v>n/a</v>
          </cell>
          <cell r="AQ189" t="str">
            <v>n/a</v>
          </cell>
          <cell r="AR189">
            <v>0</v>
          </cell>
        </row>
        <row r="190">
          <cell r="G190" t="str">
            <v>Duck Pond</v>
          </cell>
          <cell r="I190" t="str">
            <v>HTNP05</v>
          </cell>
          <cell r="O190" t="str">
            <v>N</v>
          </cell>
          <cell r="P190" t="str">
            <v>Other</v>
          </cell>
          <cell r="Q190" t="str">
            <v>NA</v>
          </cell>
          <cell r="S190">
            <v>0</v>
          </cell>
          <cell r="T190">
            <v>0</v>
          </cell>
          <cell r="U190">
            <v>0</v>
          </cell>
          <cell r="V190" t="str">
            <v>n/a</v>
          </cell>
          <cell r="W190" t="str">
            <v>n/a</v>
          </cell>
          <cell r="X190" t="str">
            <v>n/a</v>
          </cell>
          <cell r="Y190" t="str">
            <v>n/a</v>
          </cell>
          <cell r="Z190" t="str">
            <v>n/a</v>
          </cell>
          <cell r="AA190" t="str">
            <v>n/a</v>
          </cell>
          <cell r="AB190" t="str">
            <v>n/a</v>
          </cell>
          <cell r="AC190" t="str">
            <v>n/a</v>
          </cell>
          <cell r="AD190" t="str">
            <v>n/a</v>
          </cell>
          <cell r="AE190" t="str">
            <v>n/a</v>
          </cell>
          <cell r="AF190" t="str">
            <v>n/a</v>
          </cell>
          <cell r="AG190" t="str">
            <v>n/a</v>
          </cell>
          <cell r="AH190" t="str">
            <v>n/a</v>
          </cell>
          <cell r="AI190" t="str">
            <v>n/a</v>
          </cell>
          <cell r="AJ190" t="str">
            <v>n/a</v>
          </cell>
          <cell r="AK190" t="str">
            <v>n/a</v>
          </cell>
          <cell r="AL190" t="str">
            <v>n/a</v>
          </cell>
          <cell r="AM190" t="str">
            <v>n/a</v>
          </cell>
          <cell r="AN190" t="str">
            <v>n/a</v>
          </cell>
          <cell r="AO190" t="str">
            <v>n/a</v>
          </cell>
          <cell r="AP190" t="str">
            <v>n/a</v>
          </cell>
          <cell r="AQ190" t="str">
            <v>n/a</v>
          </cell>
          <cell r="AR190">
            <v>0</v>
          </cell>
        </row>
        <row r="191">
          <cell r="G191" t="str">
            <v>Electric Lake</v>
          </cell>
          <cell r="I191" t="str">
            <v>HTNP06</v>
          </cell>
          <cell r="O191" t="str">
            <v>N</v>
          </cell>
          <cell r="P191" t="str">
            <v>Other</v>
          </cell>
          <cell r="Q191" t="str">
            <v>NA</v>
          </cell>
          <cell r="S191">
            <v>0</v>
          </cell>
          <cell r="T191">
            <v>0</v>
          </cell>
          <cell r="U191">
            <v>0</v>
          </cell>
          <cell r="V191" t="str">
            <v>n/a</v>
          </cell>
          <cell r="W191" t="str">
            <v>n/a</v>
          </cell>
          <cell r="X191" t="str">
            <v>n/a</v>
          </cell>
          <cell r="Y191" t="str">
            <v>n/a</v>
          </cell>
          <cell r="Z191" t="str">
            <v>n/a</v>
          </cell>
          <cell r="AA191" t="str">
            <v>n/a</v>
          </cell>
          <cell r="AB191" t="str">
            <v>n/a</v>
          </cell>
          <cell r="AC191" t="str">
            <v>n/a</v>
          </cell>
          <cell r="AD191" t="str">
            <v>n/a</v>
          </cell>
          <cell r="AE191" t="str">
            <v>n/a</v>
          </cell>
          <cell r="AF191" t="str">
            <v>n/a</v>
          </cell>
          <cell r="AG191" t="str">
            <v>n/a</v>
          </cell>
          <cell r="AH191" t="str">
            <v>n/a</v>
          </cell>
          <cell r="AI191" t="str">
            <v>n/a</v>
          </cell>
          <cell r="AJ191" t="str">
            <v>n/a</v>
          </cell>
          <cell r="AK191" t="str">
            <v>n/a</v>
          </cell>
          <cell r="AL191" t="str">
            <v>n/a</v>
          </cell>
          <cell r="AM191" t="str">
            <v>n/a</v>
          </cell>
          <cell r="AN191" t="str">
            <v>n/a</v>
          </cell>
          <cell r="AO191" t="str">
            <v>n/a</v>
          </cell>
          <cell r="AP191" t="str">
            <v>n/a</v>
          </cell>
          <cell r="AQ191" t="str">
            <v>n/a</v>
          </cell>
          <cell r="AR191">
            <v>0</v>
          </cell>
        </row>
        <row r="192">
          <cell r="G192" t="str">
            <v>New Ash Pile Pond (Stormwater Pond)</v>
          </cell>
          <cell r="I192" t="str">
            <v>HTNP07</v>
          </cell>
          <cell r="O192" t="str">
            <v>N</v>
          </cell>
          <cell r="P192" t="str">
            <v>Other</v>
          </cell>
          <cell r="Q192" t="str">
            <v>NA</v>
          </cell>
          <cell r="S192">
            <v>0</v>
          </cell>
          <cell r="T192">
            <v>0</v>
          </cell>
          <cell r="U192">
            <v>0</v>
          </cell>
          <cell r="V192" t="str">
            <v>n/a</v>
          </cell>
          <cell r="W192" t="str">
            <v>n/a</v>
          </cell>
          <cell r="X192" t="str">
            <v>n/a</v>
          </cell>
          <cell r="Y192" t="str">
            <v>n/a</v>
          </cell>
          <cell r="Z192" t="str">
            <v>n/a</v>
          </cell>
          <cell r="AA192" t="str">
            <v>n/a</v>
          </cell>
          <cell r="AB192" t="str">
            <v>n/a</v>
          </cell>
          <cell r="AC192" t="str">
            <v>n/a</v>
          </cell>
          <cell r="AD192" t="str">
            <v>n/a</v>
          </cell>
          <cell r="AE192" t="str">
            <v>n/a</v>
          </cell>
          <cell r="AF192" t="str">
            <v>n/a</v>
          </cell>
          <cell r="AG192" t="str">
            <v>n/a</v>
          </cell>
          <cell r="AH192" t="str">
            <v>n/a</v>
          </cell>
          <cell r="AI192" t="str">
            <v>n/a</v>
          </cell>
          <cell r="AJ192" t="str">
            <v>n/a</v>
          </cell>
          <cell r="AK192" t="str">
            <v>n/a</v>
          </cell>
          <cell r="AL192" t="str">
            <v>n/a</v>
          </cell>
          <cell r="AM192" t="str">
            <v>n/a</v>
          </cell>
          <cell r="AN192" t="str">
            <v>n/a</v>
          </cell>
          <cell r="AO192" t="str">
            <v>n/a</v>
          </cell>
          <cell r="AP192" t="str">
            <v>n/a</v>
          </cell>
          <cell r="AQ192" t="str">
            <v>n/a</v>
          </cell>
          <cell r="AR192">
            <v>0</v>
          </cell>
        </row>
        <row r="193">
          <cell r="G193" t="str">
            <v>New Race Horse Flat Stock Pond (Stormwater Pond)</v>
          </cell>
          <cell r="I193" t="str">
            <v>HTNP08</v>
          </cell>
          <cell r="O193" t="str">
            <v>N</v>
          </cell>
          <cell r="P193" t="str">
            <v>Other</v>
          </cell>
          <cell r="Q193" t="str">
            <v>NA</v>
          </cell>
          <cell r="S193">
            <v>0</v>
          </cell>
          <cell r="T193">
            <v>0</v>
          </cell>
          <cell r="U193">
            <v>0</v>
          </cell>
          <cell r="V193" t="str">
            <v>n/a</v>
          </cell>
          <cell r="W193" t="str">
            <v>n/a</v>
          </cell>
          <cell r="X193" t="str">
            <v>n/a</v>
          </cell>
          <cell r="Y193" t="str">
            <v>n/a</v>
          </cell>
          <cell r="Z193" t="str">
            <v>n/a</v>
          </cell>
          <cell r="AA193" t="str">
            <v>n/a</v>
          </cell>
          <cell r="AB193" t="str">
            <v>n/a</v>
          </cell>
          <cell r="AC193" t="str">
            <v>n/a</v>
          </cell>
          <cell r="AD193" t="str">
            <v>n/a</v>
          </cell>
          <cell r="AE193" t="str">
            <v>n/a</v>
          </cell>
          <cell r="AF193" t="str">
            <v>n/a</v>
          </cell>
          <cell r="AG193" t="str">
            <v>n/a</v>
          </cell>
          <cell r="AH193" t="str">
            <v>n/a</v>
          </cell>
          <cell r="AI193" t="str">
            <v>n/a</v>
          </cell>
          <cell r="AJ193" t="str">
            <v>n/a</v>
          </cell>
          <cell r="AK193" t="str">
            <v>n/a</v>
          </cell>
          <cell r="AL193" t="str">
            <v>n/a</v>
          </cell>
          <cell r="AM193" t="str">
            <v>n/a</v>
          </cell>
          <cell r="AN193" t="str">
            <v>n/a</v>
          </cell>
          <cell r="AO193" t="str">
            <v>n/a</v>
          </cell>
          <cell r="AP193" t="str">
            <v>n/a</v>
          </cell>
          <cell r="AQ193" t="str">
            <v>n/a</v>
          </cell>
          <cell r="AR193">
            <v>0</v>
          </cell>
        </row>
        <row r="194">
          <cell r="G194" t="str">
            <v>Holding Pond</v>
          </cell>
          <cell r="I194" t="str">
            <v>HTNP09</v>
          </cell>
          <cell r="O194" t="str">
            <v>N</v>
          </cell>
          <cell r="P194" t="str">
            <v>Other</v>
          </cell>
          <cell r="Q194" t="str">
            <v>NA</v>
          </cell>
          <cell r="S194">
            <v>0</v>
          </cell>
          <cell r="T194">
            <v>0</v>
          </cell>
          <cell r="U194">
            <v>0</v>
          </cell>
          <cell r="V194" t="str">
            <v>n/a</v>
          </cell>
          <cell r="W194" t="str">
            <v>n/a</v>
          </cell>
          <cell r="X194" t="str">
            <v>n/a</v>
          </cell>
          <cell r="Y194" t="str">
            <v>n/a</v>
          </cell>
          <cell r="Z194" t="str">
            <v>n/a</v>
          </cell>
          <cell r="AA194" t="str">
            <v>n/a</v>
          </cell>
          <cell r="AB194" t="str">
            <v>n/a</v>
          </cell>
          <cell r="AC194" t="str">
            <v>n/a</v>
          </cell>
          <cell r="AD194" t="str">
            <v>n/a</v>
          </cell>
          <cell r="AE194" t="str">
            <v>n/a</v>
          </cell>
          <cell r="AF194" t="str">
            <v>n/a</v>
          </cell>
          <cell r="AG194" t="str">
            <v>n/a</v>
          </cell>
          <cell r="AH194" t="str">
            <v>n/a</v>
          </cell>
          <cell r="AI194" t="str">
            <v>n/a</v>
          </cell>
          <cell r="AJ194" t="str">
            <v>n/a</v>
          </cell>
          <cell r="AK194" t="str">
            <v>n/a</v>
          </cell>
          <cell r="AL194" t="str">
            <v>n/a</v>
          </cell>
          <cell r="AM194" t="str">
            <v>n/a</v>
          </cell>
          <cell r="AN194" t="str">
            <v>n/a</v>
          </cell>
          <cell r="AO194" t="str">
            <v>n/a</v>
          </cell>
          <cell r="AP194" t="str">
            <v>n/a</v>
          </cell>
          <cell r="AQ194" t="str">
            <v>n/a</v>
          </cell>
          <cell r="AR194">
            <v>0</v>
          </cell>
        </row>
        <row r="195">
          <cell r="G195" t="str">
            <v>Polishing Pond</v>
          </cell>
          <cell r="I195" t="str">
            <v>HTNP10</v>
          </cell>
          <cell r="O195" t="str">
            <v>N</v>
          </cell>
          <cell r="P195" t="str">
            <v>Other</v>
          </cell>
          <cell r="Q195" t="str">
            <v>NA</v>
          </cell>
          <cell r="S195">
            <v>0</v>
          </cell>
          <cell r="T195">
            <v>0</v>
          </cell>
          <cell r="U195">
            <v>0</v>
          </cell>
          <cell r="V195" t="str">
            <v>n/a</v>
          </cell>
          <cell r="W195" t="str">
            <v>n/a</v>
          </cell>
          <cell r="X195" t="str">
            <v>n/a</v>
          </cell>
          <cell r="Y195" t="str">
            <v>n/a</v>
          </cell>
          <cell r="Z195" t="str">
            <v>n/a</v>
          </cell>
          <cell r="AA195" t="str">
            <v>n/a</v>
          </cell>
          <cell r="AB195" t="str">
            <v>n/a</v>
          </cell>
          <cell r="AC195" t="str">
            <v>n/a</v>
          </cell>
          <cell r="AD195" t="str">
            <v>n/a</v>
          </cell>
          <cell r="AE195" t="str">
            <v>n/a</v>
          </cell>
          <cell r="AF195" t="str">
            <v>n/a</v>
          </cell>
          <cell r="AG195" t="str">
            <v>n/a</v>
          </cell>
          <cell r="AH195" t="str">
            <v>n/a</v>
          </cell>
          <cell r="AI195" t="str">
            <v>n/a</v>
          </cell>
          <cell r="AJ195" t="str">
            <v>n/a</v>
          </cell>
          <cell r="AK195" t="str">
            <v>n/a</v>
          </cell>
          <cell r="AL195" t="str">
            <v>n/a</v>
          </cell>
          <cell r="AM195" t="str">
            <v>n/a</v>
          </cell>
          <cell r="AN195" t="str">
            <v>n/a</v>
          </cell>
          <cell r="AO195" t="str">
            <v>n/a</v>
          </cell>
          <cell r="AP195" t="str">
            <v>n/a</v>
          </cell>
          <cell r="AQ195" t="str">
            <v>n/a</v>
          </cell>
          <cell r="AR195">
            <v>0</v>
          </cell>
        </row>
        <row r="196">
          <cell r="G196" t="str">
            <v>Coal Yard Storm Water Retention</v>
          </cell>
          <cell r="I196" t="str">
            <v>HTNP11</v>
          </cell>
          <cell r="O196" t="str">
            <v>N</v>
          </cell>
          <cell r="P196" t="str">
            <v>Other</v>
          </cell>
          <cell r="Q196" t="str">
            <v>NA</v>
          </cell>
          <cell r="S196">
            <v>0</v>
          </cell>
          <cell r="T196">
            <v>0</v>
          </cell>
          <cell r="U196">
            <v>0</v>
          </cell>
          <cell r="AR196">
            <v>0</v>
          </cell>
        </row>
        <row r="197">
          <cell r="G197" t="str">
            <v>Industrial Landfill located on ash landfill</v>
          </cell>
          <cell r="H197" t="str">
            <v>SJIM/2004/D/064; 10014330; 10027045</v>
          </cell>
          <cell r="I197" t="str">
            <v>JIML02</v>
          </cell>
          <cell r="J197">
            <v>284926</v>
          </cell>
          <cell r="K197">
            <v>43312</v>
          </cell>
          <cell r="L197">
            <v>2037</v>
          </cell>
          <cell r="M197">
            <v>2003</v>
          </cell>
          <cell r="N197">
            <v>2037</v>
          </cell>
          <cell r="O197" t="str">
            <v>Y</v>
          </cell>
          <cell r="P197" t="str">
            <v>CCR</v>
          </cell>
          <cell r="Q197" t="str">
            <v>Existing ARO</v>
          </cell>
          <cell r="R197">
            <v>2016</v>
          </cell>
          <cell r="S197">
            <v>906666.66666666663</v>
          </cell>
          <cell r="T197">
            <v>0</v>
          </cell>
          <cell r="U197">
            <v>0</v>
          </cell>
          <cell r="AR197">
            <v>906666.66666666663</v>
          </cell>
        </row>
        <row r="198">
          <cell r="G198" t="str">
            <v>Post-Closure for Industrial Landfill</v>
          </cell>
          <cell r="I198" t="str">
            <v>JIML02</v>
          </cell>
          <cell r="J198">
            <v>284926</v>
          </cell>
          <cell r="K198">
            <v>38148</v>
          </cell>
          <cell r="L198" t="str">
            <v>n/a</v>
          </cell>
          <cell r="M198">
            <v>2038</v>
          </cell>
          <cell r="N198">
            <v>2067</v>
          </cell>
          <cell r="O198" t="str">
            <v>Y</v>
          </cell>
          <cell r="P198" t="str">
            <v>CCR</v>
          </cell>
          <cell r="Q198" t="str">
            <v>Existing ARO</v>
          </cell>
          <cell r="R198">
            <v>2015</v>
          </cell>
          <cell r="S198">
            <v>4629615.530666668</v>
          </cell>
          <cell r="T198">
            <v>0</v>
          </cell>
          <cell r="U198">
            <v>0</v>
          </cell>
          <cell r="V198" t="str">
            <v>n/a</v>
          </cell>
          <cell r="W198" t="str">
            <v>n/a</v>
          </cell>
          <cell r="X198" t="str">
            <v>n/a</v>
          </cell>
          <cell r="Y198" t="str">
            <v>n/a</v>
          </cell>
          <cell r="Z198" t="str">
            <v>n/a</v>
          </cell>
          <cell r="AA198" t="str">
            <v>n/a</v>
          </cell>
          <cell r="AB198" t="str">
            <v>n/a</v>
          </cell>
          <cell r="AC198" t="str">
            <v>n/a</v>
          </cell>
          <cell r="AD198" t="str">
            <v>n/a</v>
          </cell>
          <cell r="AE198" t="str">
            <v>n/a</v>
          </cell>
          <cell r="AF198" t="str">
            <v>n/a</v>
          </cell>
          <cell r="AG198" t="str">
            <v>n/a</v>
          </cell>
          <cell r="AH198" t="str">
            <v>n/a</v>
          </cell>
          <cell r="AI198" t="str">
            <v>n/a</v>
          </cell>
          <cell r="AJ198" t="str">
            <v>n/a</v>
          </cell>
          <cell r="AK198" t="str">
            <v>n/a</v>
          </cell>
          <cell r="AL198" t="str">
            <v>n/a</v>
          </cell>
          <cell r="AM198" t="str">
            <v>n/a</v>
          </cell>
          <cell r="AN198" t="str">
            <v>n/a</v>
          </cell>
          <cell r="AO198" t="str">
            <v>n/a</v>
          </cell>
          <cell r="AP198" t="str">
            <v>n/a</v>
          </cell>
          <cell r="AQ198" t="str">
            <v>n/a</v>
          </cell>
          <cell r="AR198">
            <v>4629615.530666668</v>
          </cell>
        </row>
        <row r="199">
          <cell r="G199" t="str">
            <v>Pond Closure - FGD Pond #1</v>
          </cell>
          <cell r="H199" t="str">
            <v>SJIM/2008/L/001</v>
          </cell>
          <cell r="I199" t="str">
            <v>JIMP01</v>
          </cell>
          <cell r="J199">
            <v>284927</v>
          </cell>
          <cell r="K199">
            <v>43008</v>
          </cell>
          <cell r="L199">
            <v>2003</v>
          </cell>
          <cell r="M199">
            <v>2008</v>
          </cell>
          <cell r="N199">
            <v>2017</v>
          </cell>
          <cell r="O199" t="str">
            <v>Y</v>
          </cell>
          <cell r="P199" t="str">
            <v>CCR</v>
          </cell>
          <cell r="Q199" t="str">
            <v>Existing ARO</v>
          </cell>
          <cell r="R199">
            <v>2015</v>
          </cell>
          <cell r="S199">
            <v>0</v>
          </cell>
          <cell r="T199">
            <v>0</v>
          </cell>
          <cell r="U199">
            <v>0</v>
          </cell>
          <cell r="V199" t="str">
            <v>n/a</v>
          </cell>
          <cell r="W199" t="str">
            <v>n/a</v>
          </cell>
          <cell r="X199" t="str">
            <v>n/a</v>
          </cell>
          <cell r="Y199" t="str">
            <v>n/a</v>
          </cell>
          <cell r="Z199" t="str">
            <v>n/a</v>
          </cell>
          <cell r="AA199" t="str">
            <v>n/a</v>
          </cell>
          <cell r="AB199" t="str">
            <v>n/a</v>
          </cell>
          <cell r="AC199" t="str">
            <v>n/a</v>
          </cell>
          <cell r="AD199" t="str">
            <v>n/a</v>
          </cell>
          <cell r="AE199" t="str">
            <v>n/a</v>
          </cell>
          <cell r="AF199" t="str">
            <v>n/a</v>
          </cell>
          <cell r="AG199" t="str">
            <v>n/a</v>
          </cell>
          <cell r="AH199" t="str">
            <v>n/a</v>
          </cell>
          <cell r="AI199" t="str">
            <v>n/a</v>
          </cell>
          <cell r="AJ199" t="str">
            <v>n/a</v>
          </cell>
          <cell r="AK199" t="str">
            <v>n/a</v>
          </cell>
          <cell r="AL199" t="str">
            <v>n/a</v>
          </cell>
          <cell r="AM199" t="str">
            <v>n/a</v>
          </cell>
          <cell r="AN199" t="str">
            <v>n/a</v>
          </cell>
          <cell r="AO199" t="str">
            <v>n/a</v>
          </cell>
          <cell r="AP199" t="str">
            <v>n/a</v>
          </cell>
          <cell r="AQ199" t="str">
            <v>n/a</v>
          </cell>
          <cell r="AR199">
            <v>0</v>
          </cell>
        </row>
        <row r="200">
          <cell r="G200" t="str">
            <v>Landfill Closure  - Development Study (accelerated duplicate with "Ash Landfill")</v>
          </cell>
          <cell r="H200" t="str">
            <v>10014330</v>
          </cell>
          <cell r="I200" t="str">
            <v>JIML01</v>
          </cell>
          <cell r="O200" t="str">
            <v>N</v>
          </cell>
          <cell r="P200" t="str">
            <v>CCR</v>
          </cell>
          <cell r="Q200" t="str">
            <v>Existing ARO</v>
          </cell>
          <cell r="S200">
            <v>0</v>
          </cell>
          <cell r="T200">
            <v>0</v>
          </cell>
          <cell r="U200">
            <v>0</v>
          </cell>
          <cell r="V200" t="str">
            <v>n/a</v>
          </cell>
          <cell r="W200" t="str">
            <v>n/a</v>
          </cell>
          <cell r="X200" t="str">
            <v>n/a</v>
          </cell>
          <cell r="Y200" t="str">
            <v>n/a</v>
          </cell>
          <cell r="Z200" t="str">
            <v>n/a</v>
          </cell>
          <cell r="AA200" t="str">
            <v>n/a</v>
          </cell>
          <cell r="AB200" t="str">
            <v>n/a</v>
          </cell>
          <cell r="AC200" t="str">
            <v>n/a</v>
          </cell>
          <cell r="AD200" t="str">
            <v>n/a</v>
          </cell>
          <cell r="AE200" t="str">
            <v>n/a</v>
          </cell>
          <cell r="AF200" t="str">
            <v>n/a</v>
          </cell>
          <cell r="AG200" t="str">
            <v>n/a</v>
          </cell>
          <cell r="AH200" t="str">
            <v>n/a</v>
          </cell>
          <cell r="AI200" t="str">
            <v>n/a</v>
          </cell>
          <cell r="AJ200" t="str">
            <v>n/a</v>
          </cell>
          <cell r="AK200" t="str">
            <v>n/a</v>
          </cell>
          <cell r="AL200" t="str">
            <v>n/a</v>
          </cell>
          <cell r="AM200" t="str">
            <v>n/a</v>
          </cell>
          <cell r="AN200" t="str">
            <v>n/a</v>
          </cell>
          <cell r="AO200" t="str">
            <v>n/a</v>
          </cell>
          <cell r="AP200" t="str">
            <v>n/a</v>
          </cell>
          <cell r="AQ200" t="str">
            <v>n/a</v>
          </cell>
          <cell r="AR200">
            <v>0</v>
          </cell>
        </row>
        <row r="201">
          <cell r="G201" t="str">
            <v>Landfill Closure - Ash Landfill (accelerated duplicate with "Ash Landfill")</v>
          </cell>
          <cell r="H201" t="str">
            <v>10013735</v>
          </cell>
          <cell r="I201" t="str">
            <v>JIML01</v>
          </cell>
          <cell r="O201" t="str">
            <v>N</v>
          </cell>
          <cell r="P201" t="str">
            <v>CCR</v>
          </cell>
          <cell r="Q201" t="str">
            <v>Existing ARO</v>
          </cell>
          <cell r="S201">
            <v>0</v>
          </cell>
          <cell r="T201">
            <v>0</v>
          </cell>
          <cell r="U201">
            <v>0</v>
          </cell>
          <cell r="V201" t="str">
            <v>n/a</v>
          </cell>
          <cell r="W201" t="str">
            <v>n/a</v>
          </cell>
          <cell r="X201" t="str">
            <v>n/a</v>
          </cell>
          <cell r="Y201" t="str">
            <v>n/a</v>
          </cell>
          <cell r="Z201" t="str">
            <v>n/a</v>
          </cell>
          <cell r="AA201" t="str">
            <v>n/a</v>
          </cell>
          <cell r="AB201" t="str">
            <v>n/a</v>
          </cell>
          <cell r="AC201" t="str">
            <v>n/a</v>
          </cell>
          <cell r="AD201" t="str">
            <v>n/a</v>
          </cell>
          <cell r="AE201" t="str">
            <v>n/a</v>
          </cell>
          <cell r="AF201" t="str">
            <v>n/a</v>
          </cell>
          <cell r="AG201" t="str">
            <v>n/a</v>
          </cell>
          <cell r="AH201" t="str">
            <v>n/a</v>
          </cell>
          <cell r="AI201" t="str">
            <v>n/a</v>
          </cell>
          <cell r="AJ201" t="str">
            <v>n/a</v>
          </cell>
          <cell r="AK201" t="str">
            <v>n/a</v>
          </cell>
          <cell r="AL201" t="str">
            <v>n/a</v>
          </cell>
          <cell r="AM201" t="str">
            <v>n/a</v>
          </cell>
          <cell r="AN201" t="str">
            <v>n/a</v>
          </cell>
          <cell r="AO201" t="str">
            <v>n/a</v>
          </cell>
          <cell r="AP201" t="str">
            <v>n/a</v>
          </cell>
          <cell r="AQ201" t="str">
            <v>n/a</v>
          </cell>
          <cell r="AR201">
            <v>0</v>
          </cell>
        </row>
        <row r="202">
          <cell r="G202" t="str">
            <v>Landfill Ongoing Management - 5-7yr Cell</v>
          </cell>
          <cell r="H202" t="str">
            <v>10013737</v>
          </cell>
          <cell r="I202" t="str">
            <v>JIML01</v>
          </cell>
          <cell r="O202" t="str">
            <v>N</v>
          </cell>
          <cell r="P202" t="str">
            <v>CCR</v>
          </cell>
          <cell r="Q202" t="str">
            <v>New Construction</v>
          </cell>
          <cell r="S202">
            <v>0</v>
          </cell>
          <cell r="T202">
            <v>0</v>
          </cell>
          <cell r="U202">
            <v>0</v>
          </cell>
          <cell r="V202" t="str">
            <v>n/a</v>
          </cell>
          <cell r="W202" t="str">
            <v>n/a</v>
          </cell>
          <cell r="X202" t="str">
            <v>n/a</v>
          </cell>
          <cell r="Y202" t="str">
            <v>n/a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  <cell r="AG202" t="str">
            <v>n/a</v>
          </cell>
          <cell r="AH202" t="str">
            <v>n/a</v>
          </cell>
          <cell r="AI202" t="str">
            <v>n/a</v>
          </cell>
          <cell r="AJ202" t="str">
            <v>n/a</v>
          </cell>
          <cell r="AK202" t="str">
            <v>n/a</v>
          </cell>
          <cell r="AL202" t="str">
            <v>n/a</v>
          </cell>
          <cell r="AM202" t="str">
            <v>n/a</v>
          </cell>
          <cell r="AN202" t="str">
            <v>n/a</v>
          </cell>
          <cell r="AO202" t="str">
            <v>n/a</v>
          </cell>
          <cell r="AP202" t="str">
            <v>n/a</v>
          </cell>
          <cell r="AQ202" t="str">
            <v>n/a</v>
          </cell>
          <cell r="AR202">
            <v>0</v>
          </cell>
        </row>
        <row r="203">
          <cell r="G203" t="str">
            <v>Post-Closure - FGD Pond #1</v>
          </cell>
          <cell r="H203" t="str">
            <v>10027613</v>
          </cell>
          <cell r="I203" t="str">
            <v>JIMP01</v>
          </cell>
          <cell r="J203">
            <v>284927</v>
          </cell>
          <cell r="K203">
            <v>43999</v>
          </cell>
          <cell r="L203" t="str">
            <v>n/a</v>
          </cell>
          <cell r="M203">
            <v>2020</v>
          </cell>
          <cell r="N203">
            <v>2049</v>
          </cell>
          <cell r="O203" t="str">
            <v>Y</v>
          </cell>
          <cell r="P203" t="str">
            <v>CCR</v>
          </cell>
          <cell r="Q203" t="str">
            <v>New Construction</v>
          </cell>
          <cell r="R203">
            <v>2020</v>
          </cell>
          <cell r="S203">
            <v>1135238.0586666674</v>
          </cell>
          <cell r="T203">
            <v>0</v>
          </cell>
          <cell r="U203">
            <v>0</v>
          </cell>
          <cell r="V203" t="str">
            <v>n/a</v>
          </cell>
          <cell r="W203" t="str">
            <v>n/a</v>
          </cell>
          <cell r="X203" t="str">
            <v>n/a</v>
          </cell>
          <cell r="Y203" t="str">
            <v>n/a</v>
          </cell>
          <cell r="Z203" t="str">
            <v>n/a</v>
          </cell>
          <cell r="AA203" t="str">
            <v>n/a</v>
          </cell>
          <cell r="AB203" t="str">
            <v>n/a</v>
          </cell>
          <cell r="AC203" t="str">
            <v>n/a</v>
          </cell>
          <cell r="AD203" t="str">
            <v>n/a</v>
          </cell>
          <cell r="AE203" t="str">
            <v>n/a</v>
          </cell>
          <cell r="AF203" t="str">
            <v>n/a</v>
          </cell>
          <cell r="AG203" t="str">
            <v>n/a</v>
          </cell>
          <cell r="AH203" t="str">
            <v>n/a</v>
          </cell>
          <cell r="AI203" t="str">
            <v>n/a</v>
          </cell>
          <cell r="AJ203" t="str">
            <v>n/a</v>
          </cell>
          <cell r="AK203" t="str">
            <v>n/a</v>
          </cell>
          <cell r="AL203" t="str">
            <v>n/a</v>
          </cell>
          <cell r="AM203" t="str">
            <v>n/a</v>
          </cell>
          <cell r="AN203" t="str">
            <v>n/a</v>
          </cell>
          <cell r="AO203" t="str">
            <v>n/a</v>
          </cell>
          <cell r="AP203" t="str">
            <v>n/a</v>
          </cell>
          <cell r="AQ203" t="str">
            <v>n/a</v>
          </cell>
          <cell r="AR203">
            <v>1135238.0586666674</v>
          </cell>
        </row>
        <row r="204">
          <cell r="G204" t="str">
            <v>Landfill Closure - 5-7yr Cell</v>
          </cell>
          <cell r="H204" t="str">
            <v>10013738</v>
          </cell>
          <cell r="I204" t="str">
            <v>JIML01</v>
          </cell>
          <cell r="O204" t="str">
            <v>N</v>
          </cell>
          <cell r="P204" t="str">
            <v>CCR</v>
          </cell>
          <cell r="Q204" t="str">
            <v>Planned ARO</v>
          </cell>
          <cell r="S204">
            <v>0</v>
          </cell>
          <cell r="T204">
            <v>0</v>
          </cell>
          <cell r="U204">
            <v>0</v>
          </cell>
          <cell r="V204" t="str">
            <v>n/a</v>
          </cell>
          <cell r="W204" t="str">
            <v>n/a</v>
          </cell>
          <cell r="X204" t="str">
            <v>n/a</v>
          </cell>
          <cell r="Y204" t="str">
            <v>n/a</v>
          </cell>
          <cell r="Z204" t="str">
            <v>n/a</v>
          </cell>
          <cell r="AA204" t="str">
            <v>n/a</v>
          </cell>
          <cell r="AB204" t="str">
            <v>n/a</v>
          </cell>
          <cell r="AC204" t="str">
            <v>n/a</v>
          </cell>
          <cell r="AD204" t="str">
            <v>n/a</v>
          </cell>
          <cell r="AE204" t="str">
            <v>n/a</v>
          </cell>
          <cell r="AF204" t="str">
            <v>n/a</v>
          </cell>
          <cell r="AG204" t="str">
            <v>n/a</v>
          </cell>
          <cell r="AH204" t="str">
            <v>n/a</v>
          </cell>
          <cell r="AI204" t="str">
            <v>n/a</v>
          </cell>
          <cell r="AJ204" t="str">
            <v>n/a</v>
          </cell>
          <cell r="AK204" t="str">
            <v>n/a</v>
          </cell>
          <cell r="AL204" t="str">
            <v>n/a</v>
          </cell>
          <cell r="AM204" t="str">
            <v>n/a</v>
          </cell>
          <cell r="AN204" t="str">
            <v>n/a</v>
          </cell>
          <cell r="AO204" t="str">
            <v>n/a</v>
          </cell>
          <cell r="AP204" t="str">
            <v>n/a</v>
          </cell>
          <cell r="AQ204" t="str">
            <v>n/a</v>
          </cell>
          <cell r="AR204">
            <v>0</v>
          </cell>
        </row>
        <row r="205">
          <cell r="G205" t="str">
            <v>Ash Landfill</v>
          </cell>
          <cell r="I205" t="str">
            <v>JIML01</v>
          </cell>
          <cell r="O205" t="str">
            <v>N</v>
          </cell>
          <cell r="P205" t="str">
            <v>CCR</v>
          </cell>
          <cell r="Q205" t="str">
            <v>Existing but likely to be deleted</v>
          </cell>
          <cell r="S205">
            <v>0</v>
          </cell>
          <cell r="T205">
            <v>0</v>
          </cell>
          <cell r="U205">
            <v>0</v>
          </cell>
          <cell r="AR205">
            <v>0</v>
          </cell>
        </row>
        <row r="206">
          <cell r="G206" t="str">
            <v>Pond Closure - FGD Pond #2</v>
          </cell>
          <cell r="H206" t="str">
            <v>SJIM/2020/C/200; 10013729; 10013734</v>
          </cell>
          <cell r="I206" t="str">
            <v>JIMP02</v>
          </cell>
          <cell r="J206">
            <v>284928</v>
          </cell>
          <cell r="K206">
            <v>44357</v>
          </cell>
          <cell r="L206">
            <v>2023</v>
          </cell>
          <cell r="M206">
            <v>2018</v>
          </cell>
          <cell r="N206">
            <v>2028</v>
          </cell>
          <cell r="O206" t="str">
            <v>Y</v>
          </cell>
          <cell r="P206" t="str">
            <v>CCR</v>
          </cell>
          <cell r="Q206" t="str">
            <v>Planned ARO</v>
          </cell>
          <cell r="R206">
            <v>2021</v>
          </cell>
          <cell r="S206">
            <v>44382320</v>
          </cell>
          <cell r="T206">
            <v>0</v>
          </cell>
          <cell r="U206">
            <v>0</v>
          </cell>
          <cell r="V206" t="str">
            <v>n/a</v>
          </cell>
          <cell r="W206" t="str">
            <v>n/a</v>
          </cell>
          <cell r="X206" t="str">
            <v>n/a</v>
          </cell>
          <cell r="Y206" t="str">
            <v>n/a</v>
          </cell>
          <cell r="Z206" t="str">
            <v>n/a</v>
          </cell>
          <cell r="AA206" t="str">
            <v>n/a</v>
          </cell>
          <cell r="AB206" t="str">
            <v>n/a</v>
          </cell>
          <cell r="AC206" t="str">
            <v>n/a</v>
          </cell>
          <cell r="AD206" t="str">
            <v>n/a</v>
          </cell>
          <cell r="AE206" t="str">
            <v>n/a</v>
          </cell>
          <cell r="AF206" t="str">
            <v>n/a</v>
          </cell>
          <cell r="AG206" t="str">
            <v>n/a</v>
          </cell>
          <cell r="AH206" t="str">
            <v>n/a</v>
          </cell>
          <cell r="AI206" t="str">
            <v>n/a</v>
          </cell>
          <cell r="AJ206" t="str">
            <v>n/a</v>
          </cell>
          <cell r="AK206" t="str">
            <v>n/a</v>
          </cell>
          <cell r="AL206" t="str">
            <v>n/a</v>
          </cell>
          <cell r="AM206" t="str">
            <v>n/a</v>
          </cell>
          <cell r="AN206" t="str">
            <v>n/a</v>
          </cell>
          <cell r="AO206" t="str">
            <v>n/a</v>
          </cell>
          <cell r="AP206" t="str">
            <v>n/a</v>
          </cell>
          <cell r="AQ206" t="str">
            <v>n/a</v>
          </cell>
          <cell r="AR206">
            <v>44382320</v>
          </cell>
        </row>
        <row r="207">
          <cell r="G207" t="str">
            <v>Post-Closure for FGD Pond #2</v>
          </cell>
          <cell r="H207" t="str">
            <v>10027045</v>
          </cell>
          <cell r="I207" t="str">
            <v>JIMP02</v>
          </cell>
          <cell r="J207">
            <v>284928</v>
          </cell>
          <cell r="K207">
            <v>44357</v>
          </cell>
          <cell r="L207" t="str">
            <v>n/a</v>
          </cell>
          <cell r="M207">
            <v>2029</v>
          </cell>
          <cell r="N207">
            <v>2058</v>
          </cell>
          <cell r="O207" t="str">
            <v>Y</v>
          </cell>
          <cell r="P207" t="str">
            <v>CCR</v>
          </cell>
          <cell r="Q207" t="str">
            <v>Planned ARO</v>
          </cell>
          <cell r="R207">
            <v>2021</v>
          </cell>
          <cell r="S207">
            <v>2307745.919999999</v>
          </cell>
          <cell r="T207">
            <v>0</v>
          </cell>
          <cell r="U207">
            <v>0</v>
          </cell>
          <cell r="V207" t="str">
            <v>n/a</v>
          </cell>
          <cell r="W207" t="str">
            <v>n/a</v>
          </cell>
          <cell r="X207" t="str">
            <v>n/a</v>
          </cell>
          <cell r="Y207" t="str">
            <v>n/a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G207" t="str">
            <v>n/a</v>
          </cell>
          <cell r="AH207" t="str">
            <v>n/a</v>
          </cell>
          <cell r="AI207" t="str">
            <v>n/a</v>
          </cell>
          <cell r="AJ207" t="str">
            <v>n/a</v>
          </cell>
          <cell r="AK207" t="str">
            <v>n/a</v>
          </cell>
          <cell r="AL207" t="str">
            <v>n/a</v>
          </cell>
          <cell r="AM207" t="str">
            <v>n/a</v>
          </cell>
          <cell r="AN207" t="str">
            <v>n/a</v>
          </cell>
          <cell r="AO207" t="str">
            <v>n/a</v>
          </cell>
          <cell r="AP207" t="str">
            <v>n/a</v>
          </cell>
          <cell r="AQ207" t="str">
            <v>n/a</v>
          </cell>
          <cell r="AR207">
            <v>2307745.919999999</v>
          </cell>
        </row>
        <row r="208">
          <cell r="G208" t="str">
            <v>Pond Construction - Phase 2, FGD Pond 2A -  Slurry Wall</v>
          </cell>
          <cell r="H208" t="str">
            <v>10013736</v>
          </cell>
          <cell r="I208" t="str">
            <v>JIMP02</v>
          </cell>
          <cell r="O208" t="str">
            <v>N</v>
          </cell>
          <cell r="P208" t="str">
            <v>CCR</v>
          </cell>
          <cell r="Q208" t="str">
            <v>New Construction</v>
          </cell>
          <cell r="S208">
            <v>0</v>
          </cell>
          <cell r="T208">
            <v>0</v>
          </cell>
          <cell r="U208">
            <v>0</v>
          </cell>
          <cell r="V208" t="str">
            <v>n/a</v>
          </cell>
          <cell r="W208" t="str">
            <v>n/a</v>
          </cell>
          <cell r="X208" t="str">
            <v>n/a</v>
          </cell>
          <cell r="Y208" t="str">
            <v>n/a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G208" t="str">
            <v>n/a</v>
          </cell>
          <cell r="AH208" t="str">
            <v>n/a</v>
          </cell>
          <cell r="AI208" t="str">
            <v>n/a</v>
          </cell>
          <cell r="AJ208" t="str">
            <v>n/a</v>
          </cell>
          <cell r="AK208" t="str">
            <v>n/a</v>
          </cell>
          <cell r="AL208" t="str">
            <v>n/a</v>
          </cell>
          <cell r="AM208" t="str">
            <v>n/a</v>
          </cell>
          <cell r="AN208" t="str">
            <v>n/a</v>
          </cell>
          <cell r="AO208" t="str">
            <v>n/a</v>
          </cell>
          <cell r="AP208" t="str">
            <v>n/a</v>
          </cell>
          <cell r="AQ208" t="str">
            <v>n/a</v>
          </cell>
          <cell r="AR208">
            <v>0</v>
          </cell>
        </row>
        <row r="209">
          <cell r="G209" t="str">
            <v>Pond Construction - Phase 3, FGD Pond 2A - Pond Construction</v>
          </cell>
          <cell r="H209" t="str">
            <v>10013777</v>
          </cell>
          <cell r="I209" t="str">
            <v>JIMP02</v>
          </cell>
          <cell r="O209" t="str">
            <v>N</v>
          </cell>
          <cell r="P209" t="str">
            <v>CCR</v>
          </cell>
          <cell r="Q209" t="str">
            <v>New Construction</v>
          </cell>
          <cell r="S209">
            <v>0</v>
          </cell>
          <cell r="T209">
            <v>0</v>
          </cell>
          <cell r="U209">
            <v>0</v>
          </cell>
          <cell r="V209" t="str">
            <v>n/a</v>
          </cell>
          <cell r="W209" t="str">
            <v>n/a</v>
          </cell>
          <cell r="X209" t="str">
            <v>n/a</v>
          </cell>
          <cell r="Y209" t="str">
            <v>n/a</v>
          </cell>
          <cell r="Z209" t="str">
            <v>n/a</v>
          </cell>
          <cell r="AA209" t="str">
            <v>n/a</v>
          </cell>
          <cell r="AB209" t="str">
            <v>n/a</v>
          </cell>
          <cell r="AC209" t="str">
            <v>n/a</v>
          </cell>
          <cell r="AD209" t="str">
            <v>n/a</v>
          </cell>
          <cell r="AE209" t="str">
            <v>n/a</v>
          </cell>
          <cell r="AF209" t="str">
            <v>n/a</v>
          </cell>
          <cell r="AG209" t="str">
            <v>n/a</v>
          </cell>
          <cell r="AH209" t="str">
            <v>n/a</v>
          </cell>
          <cell r="AI209" t="str">
            <v>n/a</v>
          </cell>
          <cell r="AJ209" t="str">
            <v>n/a</v>
          </cell>
          <cell r="AK209" t="str">
            <v>n/a</v>
          </cell>
          <cell r="AL209" t="str">
            <v>n/a</v>
          </cell>
          <cell r="AM209" t="str">
            <v>n/a</v>
          </cell>
          <cell r="AN209" t="str">
            <v>n/a</v>
          </cell>
          <cell r="AO209" t="str">
            <v>n/a</v>
          </cell>
          <cell r="AP209" t="str">
            <v>n/a</v>
          </cell>
          <cell r="AQ209" t="str">
            <v>n/a</v>
          </cell>
          <cell r="AR209">
            <v>0</v>
          </cell>
        </row>
        <row r="210">
          <cell r="G210" t="str">
            <v>01 Pond</v>
          </cell>
          <cell r="H210" t="str">
            <v>SJIM/2015/C/077</v>
          </cell>
          <cell r="I210" t="str">
            <v>JIMP10</v>
          </cell>
          <cell r="K210">
            <v>42348</v>
          </cell>
          <cell r="L210">
            <v>2015</v>
          </cell>
          <cell r="M210">
            <v>2015</v>
          </cell>
          <cell r="N210">
            <v>2015</v>
          </cell>
          <cell r="O210" t="str">
            <v>Complete</v>
          </cell>
          <cell r="P210" t="str">
            <v>CCR</v>
          </cell>
          <cell r="Q210" t="str">
            <v>New Due to CCR Reg</v>
          </cell>
          <cell r="R210">
            <v>2015</v>
          </cell>
          <cell r="S210">
            <v>0</v>
          </cell>
          <cell r="T210">
            <v>0</v>
          </cell>
          <cell r="U210">
            <v>0</v>
          </cell>
          <cell r="V210" t="str">
            <v>n/a</v>
          </cell>
          <cell r="W210" t="str">
            <v>n/a</v>
          </cell>
          <cell r="X210" t="str">
            <v>n/a</v>
          </cell>
          <cell r="Y210" t="str">
            <v>n/a</v>
          </cell>
          <cell r="Z210" t="str">
            <v>n/a</v>
          </cell>
          <cell r="AA210" t="str">
            <v>n/a</v>
          </cell>
          <cell r="AB210" t="str">
            <v>n/a</v>
          </cell>
          <cell r="AC210" t="str">
            <v>n/a</v>
          </cell>
          <cell r="AD210" t="str">
            <v>n/a</v>
          </cell>
          <cell r="AE210" t="str">
            <v>n/a</v>
          </cell>
          <cell r="AF210" t="str">
            <v>n/a</v>
          </cell>
          <cell r="AG210" t="str">
            <v>n/a</v>
          </cell>
          <cell r="AH210" t="str">
            <v>n/a</v>
          </cell>
          <cell r="AI210" t="str">
            <v>n/a</v>
          </cell>
          <cell r="AJ210" t="str">
            <v>n/a</v>
          </cell>
          <cell r="AK210" t="str">
            <v>n/a</v>
          </cell>
          <cell r="AL210" t="str">
            <v>n/a</v>
          </cell>
          <cell r="AM210" t="str">
            <v>n/a</v>
          </cell>
          <cell r="AN210" t="str">
            <v>n/a</v>
          </cell>
          <cell r="AO210" t="str">
            <v>n/a</v>
          </cell>
          <cell r="AP210" t="str">
            <v>n/a</v>
          </cell>
          <cell r="AQ210" t="str">
            <v>n/a</v>
          </cell>
          <cell r="AR210">
            <v>0</v>
          </cell>
        </row>
        <row r="211">
          <cell r="G211" t="str">
            <v>91 Pond</v>
          </cell>
          <cell r="H211" t="str">
            <v>SJIM/2015/C/077</v>
          </cell>
          <cell r="I211" t="str">
            <v>JIMP09</v>
          </cell>
          <cell r="K211">
            <v>42348</v>
          </cell>
          <cell r="L211">
            <v>2015</v>
          </cell>
          <cell r="M211">
            <v>2015</v>
          </cell>
          <cell r="N211">
            <v>2015</v>
          </cell>
          <cell r="O211" t="str">
            <v>Complete</v>
          </cell>
          <cell r="P211" t="str">
            <v>CCR</v>
          </cell>
          <cell r="Q211" t="str">
            <v>New Due to CCR Reg</v>
          </cell>
          <cell r="R211">
            <v>2015</v>
          </cell>
          <cell r="S211">
            <v>0</v>
          </cell>
          <cell r="T211">
            <v>0</v>
          </cell>
          <cell r="U211">
            <v>0</v>
          </cell>
          <cell r="V211" t="str">
            <v>n/a</v>
          </cell>
          <cell r="W211" t="str">
            <v>n/a</v>
          </cell>
          <cell r="X211" t="str">
            <v>n/a</v>
          </cell>
          <cell r="Y211" t="str">
            <v>n/a</v>
          </cell>
          <cell r="Z211" t="str">
            <v>n/a</v>
          </cell>
          <cell r="AA211" t="str">
            <v>n/a</v>
          </cell>
          <cell r="AB211" t="str">
            <v>n/a</v>
          </cell>
          <cell r="AC211" t="str">
            <v>n/a</v>
          </cell>
          <cell r="AD211" t="str">
            <v>n/a</v>
          </cell>
          <cell r="AE211" t="str">
            <v>n/a</v>
          </cell>
          <cell r="AF211" t="str">
            <v>n/a</v>
          </cell>
          <cell r="AG211" t="str">
            <v>n/a</v>
          </cell>
          <cell r="AH211" t="str">
            <v>n/a</v>
          </cell>
          <cell r="AI211" t="str">
            <v>n/a</v>
          </cell>
          <cell r="AJ211" t="str">
            <v>n/a</v>
          </cell>
          <cell r="AK211" t="str">
            <v>n/a</v>
          </cell>
          <cell r="AL211" t="str">
            <v>n/a</v>
          </cell>
          <cell r="AM211" t="str">
            <v>n/a</v>
          </cell>
          <cell r="AN211" t="str">
            <v>n/a</v>
          </cell>
          <cell r="AO211" t="str">
            <v>n/a</v>
          </cell>
          <cell r="AP211" t="str">
            <v>n/a</v>
          </cell>
          <cell r="AQ211" t="str">
            <v>n/a</v>
          </cell>
          <cell r="AR211">
            <v>0</v>
          </cell>
        </row>
        <row r="212">
          <cell r="G212" t="str">
            <v>Evaporation Pond</v>
          </cell>
          <cell r="I212" t="str">
            <v>JIMP03</v>
          </cell>
          <cell r="J212">
            <v>284929</v>
          </cell>
          <cell r="K212">
            <v>37693</v>
          </cell>
          <cell r="L212">
            <v>2037</v>
          </cell>
          <cell r="M212">
            <v>2037</v>
          </cell>
          <cell r="N212">
            <v>2039</v>
          </cell>
          <cell r="O212" t="str">
            <v>Y</v>
          </cell>
          <cell r="P212" t="str">
            <v>Other</v>
          </cell>
          <cell r="Q212" t="str">
            <v>Existing ARO</v>
          </cell>
          <cell r="R212">
            <v>2002</v>
          </cell>
          <cell r="S212">
            <v>733312</v>
          </cell>
          <cell r="T212">
            <v>0</v>
          </cell>
          <cell r="U212">
            <v>0</v>
          </cell>
          <cell r="AR212">
            <v>733312</v>
          </cell>
        </row>
        <row r="213">
          <cell r="G213" t="str">
            <v>Pond Construction - FGD Decanting Pond #3 construction</v>
          </cell>
          <cell r="H213" t="str">
            <v>10013732</v>
          </cell>
          <cell r="I213" t="str">
            <v>JIMP02</v>
          </cell>
          <cell r="O213" t="str">
            <v>N</v>
          </cell>
          <cell r="P213" t="str">
            <v>CCR</v>
          </cell>
          <cell r="Q213" t="str">
            <v>New Construction</v>
          </cell>
          <cell r="S213">
            <v>0</v>
          </cell>
          <cell r="T213">
            <v>0</v>
          </cell>
          <cell r="U213">
            <v>0</v>
          </cell>
          <cell r="V213" t="str">
            <v>n/a</v>
          </cell>
          <cell r="W213" t="str">
            <v>n/a</v>
          </cell>
          <cell r="X213" t="str">
            <v>n/a</v>
          </cell>
          <cell r="Y213" t="str">
            <v>n/a</v>
          </cell>
          <cell r="Z213" t="str">
            <v>n/a</v>
          </cell>
          <cell r="AA213" t="str">
            <v>n/a</v>
          </cell>
          <cell r="AB213" t="str">
            <v>n/a</v>
          </cell>
          <cell r="AC213" t="str">
            <v>n/a</v>
          </cell>
          <cell r="AD213" t="str">
            <v>n/a</v>
          </cell>
          <cell r="AE213" t="str">
            <v>n/a</v>
          </cell>
          <cell r="AF213" t="str">
            <v>n/a</v>
          </cell>
          <cell r="AG213" t="str">
            <v>n/a</v>
          </cell>
          <cell r="AH213" t="str">
            <v>n/a</v>
          </cell>
          <cell r="AI213" t="str">
            <v>n/a</v>
          </cell>
          <cell r="AJ213" t="str">
            <v>n/a</v>
          </cell>
          <cell r="AK213" t="str">
            <v>n/a</v>
          </cell>
          <cell r="AL213" t="str">
            <v>n/a</v>
          </cell>
          <cell r="AM213" t="str">
            <v>n/a</v>
          </cell>
          <cell r="AN213" t="str">
            <v>n/a</v>
          </cell>
          <cell r="AO213" t="str">
            <v>n/a</v>
          </cell>
          <cell r="AP213" t="str">
            <v>n/a</v>
          </cell>
          <cell r="AQ213" t="str">
            <v>n/a</v>
          </cell>
          <cell r="AR213">
            <v>0</v>
          </cell>
        </row>
        <row r="214">
          <cell r="G214" t="str">
            <v>Pond Ongoing Management - 5-7yr Cell</v>
          </cell>
          <cell r="H214" t="str">
            <v>10013733</v>
          </cell>
          <cell r="I214" t="str">
            <v>JIMP02</v>
          </cell>
          <cell r="O214" t="str">
            <v>N</v>
          </cell>
          <cell r="P214" t="str">
            <v>CCR</v>
          </cell>
          <cell r="Q214" t="str">
            <v>New Construction</v>
          </cell>
          <cell r="S214">
            <v>0</v>
          </cell>
          <cell r="T214">
            <v>0</v>
          </cell>
          <cell r="U214">
            <v>0</v>
          </cell>
          <cell r="V214" t="str">
            <v>n/a</v>
          </cell>
          <cell r="W214" t="str">
            <v>n/a</v>
          </cell>
          <cell r="X214" t="str">
            <v>n/a</v>
          </cell>
          <cell r="Y214" t="str">
            <v>n/a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G214" t="str">
            <v>n/a</v>
          </cell>
          <cell r="AH214" t="str">
            <v>n/a</v>
          </cell>
          <cell r="AI214" t="str">
            <v>n/a</v>
          </cell>
          <cell r="AJ214" t="str">
            <v>n/a</v>
          </cell>
          <cell r="AK214" t="str">
            <v>n/a</v>
          </cell>
          <cell r="AL214" t="str">
            <v>n/a</v>
          </cell>
          <cell r="AM214" t="str">
            <v>n/a</v>
          </cell>
          <cell r="AN214" t="str">
            <v>n/a</v>
          </cell>
          <cell r="AO214" t="str">
            <v>n/a</v>
          </cell>
          <cell r="AP214" t="str">
            <v>n/a</v>
          </cell>
          <cell r="AQ214" t="str">
            <v>n/a</v>
          </cell>
          <cell r="AR214">
            <v>0</v>
          </cell>
        </row>
        <row r="215">
          <cell r="G215" t="str">
            <v>Pond Closure - 5-7yr Cell</v>
          </cell>
          <cell r="H215" t="str">
            <v>10013734</v>
          </cell>
          <cell r="I215" t="str">
            <v>JIMP02</v>
          </cell>
          <cell r="O215" t="str">
            <v>N</v>
          </cell>
          <cell r="P215" t="str">
            <v>CCR</v>
          </cell>
          <cell r="Q215" t="str">
            <v>Planned ARO</v>
          </cell>
          <cell r="S215">
            <v>0</v>
          </cell>
          <cell r="T215">
            <v>0</v>
          </cell>
          <cell r="U215">
            <v>0</v>
          </cell>
          <cell r="V215" t="str">
            <v>n/a</v>
          </cell>
          <cell r="W215" t="str">
            <v>n/a</v>
          </cell>
          <cell r="X215" t="str">
            <v>n/a</v>
          </cell>
          <cell r="Y215" t="str">
            <v>n/a</v>
          </cell>
          <cell r="Z215" t="str">
            <v>n/a</v>
          </cell>
          <cell r="AA215" t="str">
            <v>n/a</v>
          </cell>
          <cell r="AB215" t="str">
            <v>n/a</v>
          </cell>
          <cell r="AC215" t="str">
            <v>n/a</v>
          </cell>
          <cell r="AD215" t="str">
            <v>n/a</v>
          </cell>
          <cell r="AE215" t="str">
            <v>n/a</v>
          </cell>
          <cell r="AF215" t="str">
            <v>n/a</v>
          </cell>
          <cell r="AG215" t="str">
            <v>n/a</v>
          </cell>
          <cell r="AH215" t="str">
            <v>n/a</v>
          </cell>
          <cell r="AI215" t="str">
            <v>n/a</v>
          </cell>
          <cell r="AJ215" t="str">
            <v>n/a</v>
          </cell>
          <cell r="AK215" t="str">
            <v>n/a</v>
          </cell>
          <cell r="AL215" t="str">
            <v>n/a</v>
          </cell>
          <cell r="AM215" t="str">
            <v>n/a</v>
          </cell>
          <cell r="AN215" t="str">
            <v>n/a</v>
          </cell>
          <cell r="AO215" t="str">
            <v>n/a</v>
          </cell>
          <cell r="AP215" t="str">
            <v>n/a</v>
          </cell>
          <cell r="AQ215" t="str">
            <v>n/a</v>
          </cell>
          <cell r="AR215">
            <v>0</v>
          </cell>
        </row>
        <row r="216">
          <cell r="G216" t="str">
            <v>Surge Pond</v>
          </cell>
          <cell r="I216" t="str">
            <v>JIMP04</v>
          </cell>
          <cell r="J216">
            <v>284930</v>
          </cell>
          <cell r="K216">
            <v>37705</v>
          </cell>
          <cell r="L216">
            <v>2037</v>
          </cell>
          <cell r="M216">
            <v>2037</v>
          </cell>
          <cell r="N216">
            <v>2039</v>
          </cell>
          <cell r="O216" t="str">
            <v>Y</v>
          </cell>
          <cell r="P216" t="str">
            <v>Other</v>
          </cell>
          <cell r="Q216" t="str">
            <v>Existing ARO</v>
          </cell>
          <cell r="R216">
            <v>2002</v>
          </cell>
          <cell r="S216">
            <v>507733.33333333331</v>
          </cell>
          <cell r="T216">
            <v>0</v>
          </cell>
          <cell r="U216">
            <v>0</v>
          </cell>
          <cell r="AR216">
            <v>507733.33333333331</v>
          </cell>
        </row>
        <row r="217">
          <cell r="G217" t="str">
            <v>Irrigation Pivot</v>
          </cell>
          <cell r="I217" t="str">
            <v>JIMP08</v>
          </cell>
          <cell r="J217">
            <v>284929</v>
          </cell>
          <cell r="K217">
            <v>44362</v>
          </cell>
          <cell r="L217">
            <v>2023</v>
          </cell>
          <cell r="M217">
            <v>2023</v>
          </cell>
          <cell r="N217">
            <v>2023</v>
          </cell>
          <cell r="O217" t="str">
            <v>Y</v>
          </cell>
          <cell r="P217" t="str">
            <v>Other</v>
          </cell>
          <cell r="Q217" t="str">
            <v>Existing ARO</v>
          </cell>
          <cell r="R217">
            <v>2007</v>
          </cell>
          <cell r="S217">
            <v>544000</v>
          </cell>
          <cell r="T217">
            <v>0</v>
          </cell>
          <cell r="U217">
            <v>0</v>
          </cell>
          <cell r="AR217">
            <v>544000</v>
          </cell>
        </row>
        <row r="218">
          <cell r="G218" t="str">
            <v>01 Effluent Pond</v>
          </cell>
          <cell r="I218" t="str">
            <v>JIMP05</v>
          </cell>
          <cell r="O218" t="str">
            <v>N</v>
          </cell>
          <cell r="P218" t="str">
            <v>CCR</v>
          </cell>
          <cell r="Q218" t="str">
            <v>New Due to CCR Reg</v>
          </cell>
          <cell r="S218">
            <v>0</v>
          </cell>
          <cell r="T218">
            <v>0</v>
          </cell>
          <cell r="U218">
            <v>0</v>
          </cell>
          <cell r="AR218">
            <v>0</v>
          </cell>
        </row>
        <row r="219">
          <cell r="G219" t="str">
            <v>91 Effluent Pond</v>
          </cell>
          <cell r="I219" t="str">
            <v>JIMP06</v>
          </cell>
          <cell r="O219" t="str">
            <v>N</v>
          </cell>
          <cell r="P219" t="str">
            <v>CCR</v>
          </cell>
          <cell r="Q219" t="str">
            <v>New Due to CCR Reg</v>
          </cell>
          <cell r="S219">
            <v>0</v>
          </cell>
          <cell r="T219">
            <v>0</v>
          </cell>
          <cell r="U219">
            <v>0</v>
          </cell>
          <cell r="AR219">
            <v>0</v>
          </cell>
        </row>
        <row r="220">
          <cell r="G220" t="str">
            <v>Rail Storage Yard</v>
          </cell>
          <cell r="I220" t="str">
            <v>JIMM02</v>
          </cell>
          <cell r="K220">
            <v>43413</v>
          </cell>
          <cell r="L220">
            <v>2037</v>
          </cell>
          <cell r="M220">
            <v>2038</v>
          </cell>
          <cell r="N220">
            <v>2038</v>
          </cell>
          <cell r="O220" t="str">
            <v>Y</v>
          </cell>
          <cell r="P220" t="str">
            <v>Other</v>
          </cell>
          <cell r="Q220" t="str">
            <v>TBD</v>
          </cell>
          <cell r="R220">
            <v>2018</v>
          </cell>
          <cell r="S220">
            <v>372422.40000000002</v>
          </cell>
          <cell r="T220">
            <v>0</v>
          </cell>
          <cell r="U220">
            <v>0</v>
          </cell>
          <cell r="AR220">
            <v>372422.40000000002</v>
          </cell>
        </row>
        <row r="221">
          <cell r="G221" t="str">
            <v>Water Supply Pipeline</v>
          </cell>
          <cell r="I221" t="str">
            <v>JIMM01</v>
          </cell>
          <cell r="J221">
            <v>284931</v>
          </cell>
          <cell r="K221">
            <v>37692</v>
          </cell>
          <cell r="L221">
            <v>2038</v>
          </cell>
          <cell r="M221">
            <v>2038</v>
          </cell>
          <cell r="N221">
            <v>2039</v>
          </cell>
          <cell r="O221" t="str">
            <v>Y</v>
          </cell>
          <cell r="P221" t="str">
            <v>Other</v>
          </cell>
          <cell r="Q221" t="str">
            <v>Existing ARO</v>
          </cell>
          <cell r="R221">
            <v>2002</v>
          </cell>
          <cell r="S221">
            <v>9513333.3333333321</v>
          </cell>
          <cell r="T221">
            <v>0</v>
          </cell>
          <cell r="U221">
            <v>0</v>
          </cell>
          <cell r="V221" t="str">
            <v>n/a</v>
          </cell>
          <cell r="W221" t="str">
            <v>n/a</v>
          </cell>
          <cell r="X221" t="str">
            <v>n/a</v>
          </cell>
          <cell r="Y221" t="str">
            <v>n/a</v>
          </cell>
          <cell r="Z221" t="str">
            <v>n/a</v>
          </cell>
          <cell r="AA221" t="str">
            <v>n/a</v>
          </cell>
          <cell r="AB221" t="str">
            <v>n/a</v>
          </cell>
          <cell r="AC221" t="str">
            <v>n/a</v>
          </cell>
          <cell r="AD221" t="str">
            <v>n/a</v>
          </cell>
          <cell r="AE221" t="str">
            <v>n/a</v>
          </cell>
          <cell r="AF221" t="str">
            <v>n/a</v>
          </cell>
          <cell r="AG221" t="str">
            <v>n/a</v>
          </cell>
          <cell r="AH221" t="str">
            <v>n/a</v>
          </cell>
          <cell r="AI221" t="str">
            <v>n/a</v>
          </cell>
          <cell r="AJ221" t="str">
            <v>n/a</v>
          </cell>
          <cell r="AK221" t="str">
            <v>n/a</v>
          </cell>
          <cell r="AL221" t="str">
            <v>n/a</v>
          </cell>
          <cell r="AM221" t="str">
            <v>n/a</v>
          </cell>
          <cell r="AN221" t="str">
            <v>n/a</v>
          </cell>
          <cell r="AO221" t="str">
            <v>n/a</v>
          </cell>
          <cell r="AP221" t="str">
            <v>n/a</v>
          </cell>
          <cell r="AQ221" t="str">
            <v>n/a</v>
          </cell>
          <cell r="AR221">
            <v>9513333.3333333321</v>
          </cell>
        </row>
        <row r="222">
          <cell r="G222" t="str">
            <v>Asbestos - Jim Bridger</v>
          </cell>
          <cell r="H222" t="str">
            <v>SJIM/2020/C/018</v>
          </cell>
          <cell r="I222" t="str">
            <v>JIMA01</v>
          </cell>
          <cell r="J222">
            <v>284946</v>
          </cell>
          <cell r="K222">
            <v>44357</v>
          </cell>
          <cell r="O222" t="str">
            <v>Y</v>
          </cell>
          <cell r="P222" t="str">
            <v>Other</v>
          </cell>
          <cell r="Q222" t="str">
            <v>Existing ARO</v>
          </cell>
          <cell r="R222">
            <v>2021</v>
          </cell>
          <cell r="S222">
            <v>5058365.8666666672</v>
          </cell>
          <cell r="T222">
            <v>0</v>
          </cell>
          <cell r="U222">
            <v>0</v>
          </cell>
          <cell r="V222" t="str">
            <v>n/a</v>
          </cell>
          <cell r="W222" t="str">
            <v>n/a</v>
          </cell>
          <cell r="X222" t="str">
            <v>n/a</v>
          </cell>
          <cell r="Y222" t="str">
            <v>n/a</v>
          </cell>
          <cell r="Z222" t="str">
            <v>n/a</v>
          </cell>
          <cell r="AA222" t="str">
            <v>n/a</v>
          </cell>
          <cell r="AB222" t="str">
            <v>n/a</v>
          </cell>
          <cell r="AC222" t="str">
            <v>n/a</v>
          </cell>
          <cell r="AD222" t="str">
            <v>n/a</v>
          </cell>
          <cell r="AE222" t="str">
            <v>n/a</v>
          </cell>
          <cell r="AF222" t="str">
            <v>n/a</v>
          </cell>
          <cell r="AG222" t="str">
            <v>n/a</v>
          </cell>
          <cell r="AH222" t="str">
            <v>n/a</v>
          </cell>
          <cell r="AI222" t="str">
            <v>n/a</v>
          </cell>
          <cell r="AJ222" t="str">
            <v>n/a</v>
          </cell>
          <cell r="AK222" t="str">
            <v>n/a</v>
          </cell>
          <cell r="AL222" t="str">
            <v>n/a</v>
          </cell>
          <cell r="AM222" t="str">
            <v>n/a</v>
          </cell>
          <cell r="AN222" t="str">
            <v>n/a</v>
          </cell>
          <cell r="AO222" t="str">
            <v>n/a</v>
          </cell>
          <cell r="AP222" t="str">
            <v>n/a</v>
          </cell>
          <cell r="AQ222" t="str">
            <v>n/a</v>
          </cell>
          <cell r="AR222">
            <v>5058365.8666666672</v>
          </cell>
        </row>
        <row r="223">
          <cell r="G223" t="str">
            <v>Industrial Landfill</v>
          </cell>
          <cell r="I223" t="str">
            <v>NAUL02</v>
          </cell>
          <cell r="J223">
            <v>284932</v>
          </cell>
          <cell r="K223">
            <v>38148</v>
          </cell>
          <cell r="L223">
            <v>2029</v>
          </cell>
          <cell r="M223">
            <v>2029</v>
          </cell>
          <cell r="N223">
            <v>2029</v>
          </cell>
          <cell r="O223" t="str">
            <v>Y</v>
          </cell>
          <cell r="P223" t="str">
            <v>Other</v>
          </cell>
          <cell r="Q223" t="str">
            <v>Existing ARO</v>
          </cell>
          <cell r="R223">
            <v>2004</v>
          </cell>
          <cell r="S223">
            <v>306831.245</v>
          </cell>
          <cell r="T223">
            <v>0</v>
          </cell>
          <cell r="U223">
            <v>0</v>
          </cell>
          <cell r="AR223">
            <v>306831.245</v>
          </cell>
        </row>
        <row r="224">
          <cell r="G224" t="str">
            <v>Post-Closure for Industrial Landfill</v>
          </cell>
          <cell r="I224" t="str">
            <v>NAUL02</v>
          </cell>
          <cell r="J224">
            <v>284932</v>
          </cell>
          <cell r="K224">
            <v>38148</v>
          </cell>
          <cell r="L224" t="str">
            <v>n/a</v>
          </cell>
          <cell r="M224">
            <v>2030</v>
          </cell>
          <cell r="N224">
            <v>2059</v>
          </cell>
          <cell r="O224" t="str">
            <v>Y</v>
          </cell>
          <cell r="P224" t="str">
            <v>Other</v>
          </cell>
          <cell r="Q224" t="str">
            <v>Existing ARO</v>
          </cell>
          <cell r="R224">
            <v>2004</v>
          </cell>
          <cell r="S224">
            <v>363130.23599999998</v>
          </cell>
          <cell r="T224">
            <v>0</v>
          </cell>
          <cell r="U224">
            <v>0</v>
          </cell>
          <cell r="V224" t="str">
            <v>n/a</v>
          </cell>
          <cell r="W224" t="str">
            <v>n/a</v>
          </cell>
          <cell r="X224" t="str">
            <v>n/a</v>
          </cell>
          <cell r="Y224" t="str">
            <v>n/a</v>
          </cell>
          <cell r="Z224" t="str">
            <v>n/a</v>
          </cell>
          <cell r="AA224" t="str">
            <v>n/a</v>
          </cell>
          <cell r="AB224" t="str">
            <v>n/a</v>
          </cell>
          <cell r="AC224" t="str">
            <v>n/a</v>
          </cell>
          <cell r="AD224" t="str">
            <v>n/a</v>
          </cell>
          <cell r="AE224" t="str">
            <v>n/a</v>
          </cell>
          <cell r="AF224" t="str">
            <v>n/a</v>
          </cell>
          <cell r="AG224" t="str">
            <v>n/a</v>
          </cell>
          <cell r="AH224" t="str">
            <v>n/a</v>
          </cell>
          <cell r="AI224" t="str">
            <v>n/a</v>
          </cell>
          <cell r="AJ224" t="str">
            <v>n/a</v>
          </cell>
          <cell r="AK224" t="str">
            <v>n/a</v>
          </cell>
          <cell r="AL224" t="str">
            <v>n/a</v>
          </cell>
          <cell r="AM224" t="str">
            <v>n/a</v>
          </cell>
          <cell r="AN224" t="str">
            <v>n/a</v>
          </cell>
          <cell r="AO224" t="str">
            <v>n/a</v>
          </cell>
          <cell r="AP224" t="str">
            <v>n/a</v>
          </cell>
          <cell r="AQ224" t="str">
            <v>n/a</v>
          </cell>
          <cell r="AR224">
            <v>363130.23599999998</v>
          </cell>
        </row>
        <row r="225">
          <cell r="G225" t="str">
            <v>FGD Pond 1 Closure</v>
          </cell>
          <cell r="H225" t="str">
            <v>SNAU/2012/C/150</v>
          </cell>
          <cell r="I225" t="str">
            <v>NAUP01</v>
          </cell>
          <cell r="J225">
            <v>284937</v>
          </cell>
          <cell r="K225">
            <v>43537</v>
          </cell>
          <cell r="L225">
            <v>2015</v>
          </cell>
          <cell r="M225">
            <v>2015</v>
          </cell>
          <cell r="N225">
            <v>2020</v>
          </cell>
          <cell r="O225" t="str">
            <v>Y</v>
          </cell>
          <cell r="P225" t="str">
            <v>CCR</v>
          </cell>
          <cell r="Q225" t="str">
            <v>Existing ARO</v>
          </cell>
          <cell r="R225">
            <v>2019</v>
          </cell>
          <cell r="S225">
            <v>0</v>
          </cell>
          <cell r="T225">
            <v>0</v>
          </cell>
          <cell r="U225">
            <v>0</v>
          </cell>
          <cell r="V225" t="str">
            <v>n/a</v>
          </cell>
          <cell r="W225" t="str">
            <v>n/a</v>
          </cell>
          <cell r="X225" t="str">
            <v>n/a</v>
          </cell>
          <cell r="Y225" t="str">
            <v>n/a</v>
          </cell>
          <cell r="Z225" t="str">
            <v>n/a</v>
          </cell>
          <cell r="AA225" t="str">
            <v>n/a</v>
          </cell>
          <cell r="AB225" t="str">
            <v>n/a</v>
          </cell>
          <cell r="AC225" t="str">
            <v>n/a</v>
          </cell>
          <cell r="AD225" t="str">
            <v>n/a</v>
          </cell>
          <cell r="AE225" t="str">
            <v>n/a</v>
          </cell>
          <cell r="AF225" t="str">
            <v>n/a</v>
          </cell>
          <cell r="AG225" t="str">
            <v>n/a</v>
          </cell>
          <cell r="AH225" t="str">
            <v>n/a</v>
          </cell>
          <cell r="AI225" t="str">
            <v>n/a</v>
          </cell>
          <cell r="AJ225" t="str">
            <v>n/a</v>
          </cell>
          <cell r="AK225" t="str">
            <v>n/a</v>
          </cell>
          <cell r="AL225" t="str">
            <v>n/a</v>
          </cell>
          <cell r="AM225" t="str">
            <v>n/a</v>
          </cell>
          <cell r="AN225" t="str">
            <v>n/a</v>
          </cell>
          <cell r="AO225" t="str">
            <v>n/a</v>
          </cell>
          <cell r="AP225" t="str">
            <v>n/a</v>
          </cell>
          <cell r="AQ225" t="str">
            <v>n/a</v>
          </cell>
          <cell r="AR225">
            <v>0</v>
          </cell>
        </row>
        <row r="226">
          <cell r="G226" t="str">
            <v>FGD Pond 1 Post-Closure</v>
          </cell>
          <cell r="I226" t="str">
            <v>NAUP01</v>
          </cell>
          <cell r="J226">
            <v>284937</v>
          </cell>
          <cell r="K226">
            <v>43999</v>
          </cell>
          <cell r="L226" t="str">
            <v>n/a</v>
          </cell>
          <cell r="M226">
            <v>2020</v>
          </cell>
          <cell r="N226">
            <v>2049</v>
          </cell>
          <cell r="O226" t="str">
            <v>Y</v>
          </cell>
          <cell r="P226" t="str">
            <v>CCR</v>
          </cell>
          <cell r="R226">
            <v>2020</v>
          </cell>
          <cell r="S226">
            <v>1513835.4000000006</v>
          </cell>
          <cell r="T226">
            <v>0</v>
          </cell>
          <cell r="U226">
            <v>0</v>
          </cell>
          <cell r="V226" t="str">
            <v>n/a</v>
          </cell>
          <cell r="W226" t="str">
            <v>n/a</v>
          </cell>
          <cell r="X226" t="str">
            <v>n/a</v>
          </cell>
          <cell r="Y226" t="str">
            <v>n/a</v>
          </cell>
          <cell r="Z226" t="str">
            <v>n/a</v>
          </cell>
          <cell r="AA226" t="str">
            <v>n/a</v>
          </cell>
          <cell r="AB226" t="str">
            <v>n/a</v>
          </cell>
          <cell r="AC226" t="str">
            <v>n/a</v>
          </cell>
          <cell r="AD226" t="str">
            <v>n/a</v>
          </cell>
          <cell r="AE226" t="str">
            <v>n/a</v>
          </cell>
          <cell r="AF226" t="str">
            <v>n/a</v>
          </cell>
          <cell r="AG226" t="str">
            <v>n/a</v>
          </cell>
          <cell r="AH226" t="str">
            <v>n/a</v>
          </cell>
          <cell r="AI226" t="str">
            <v>n/a</v>
          </cell>
          <cell r="AJ226" t="str">
            <v>n/a</v>
          </cell>
          <cell r="AK226" t="str">
            <v>n/a</v>
          </cell>
          <cell r="AL226" t="str">
            <v>n/a</v>
          </cell>
          <cell r="AM226" t="str">
            <v>n/a</v>
          </cell>
          <cell r="AN226" t="str">
            <v>n/a</v>
          </cell>
          <cell r="AO226" t="str">
            <v>n/a</v>
          </cell>
          <cell r="AP226" t="str">
            <v>n/a</v>
          </cell>
          <cell r="AQ226" t="str">
            <v>n/a</v>
          </cell>
          <cell r="AR226">
            <v>1513835.4000000006</v>
          </cell>
        </row>
        <row r="227">
          <cell r="G227" t="str">
            <v>Wetlands</v>
          </cell>
          <cell r="I227" t="str">
            <v>LSPP01</v>
          </cell>
          <cell r="O227" t="str">
            <v>N</v>
          </cell>
          <cell r="P227" t="str">
            <v>Other</v>
          </cell>
          <cell r="Q227" t="str">
            <v>NA</v>
          </cell>
          <cell r="S227">
            <v>0</v>
          </cell>
          <cell r="T227">
            <v>0</v>
          </cell>
          <cell r="U227">
            <v>0</v>
          </cell>
          <cell r="AR227">
            <v>0</v>
          </cell>
        </row>
        <row r="228">
          <cell r="G228" t="str">
            <v>FGD Pond 2 Closure</v>
          </cell>
          <cell r="H228" t="str">
            <v>SNAU/2016/C/250</v>
          </cell>
          <cell r="I228" t="str">
            <v>NAUP02</v>
          </cell>
          <cell r="J228">
            <v>284938</v>
          </cell>
          <cell r="K228">
            <v>43537</v>
          </cell>
          <cell r="L228">
            <v>2015</v>
          </cell>
          <cell r="M228">
            <v>2015</v>
          </cell>
          <cell r="N228">
            <v>2020</v>
          </cell>
          <cell r="O228" t="str">
            <v>Y</v>
          </cell>
          <cell r="P228" t="str">
            <v>CCR</v>
          </cell>
          <cell r="Q228" t="str">
            <v>Existing ARO</v>
          </cell>
          <cell r="R228">
            <v>2019</v>
          </cell>
          <cell r="S228">
            <v>0</v>
          </cell>
          <cell r="T228">
            <v>0</v>
          </cell>
          <cell r="U228">
            <v>0</v>
          </cell>
          <cell r="V228" t="str">
            <v>n/a</v>
          </cell>
          <cell r="W228" t="str">
            <v>n/a</v>
          </cell>
          <cell r="X228" t="str">
            <v>n/a</v>
          </cell>
          <cell r="Y228" t="str">
            <v>n/a</v>
          </cell>
          <cell r="Z228" t="str">
            <v>n/a</v>
          </cell>
          <cell r="AA228" t="str">
            <v>n/a</v>
          </cell>
          <cell r="AB228" t="str">
            <v>n/a</v>
          </cell>
          <cell r="AC228" t="str">
            <v>n/a</v>
          </cell>
          <cell r="AD228" t="str">
            <v>n/a</v>
          </cell>
          <cell r="AE228" t="str">
            <v>n/a</v>
          </cell>
          <cell r="AF228" t="str">
            <v>n/a</v>
          </cell>
          <cell r="AG228" t="str">
            <v>n/a</v>
          </cell>
          <cell r="AH228" t="str">
            <v>n/a</v>
          </cell>
          <cell r="AI228" t="str">
            <v>n/a</v>
          </cell>
          <cell r="AJ228" t="str">
            <v>n/a</v>
          </cell>
          <cell r="AK228" t="str">
            <v>n/a</v>
          </cell>
          <cell r="AL228" t="str">
            <v>n/a</v>
          </cell>
          <cell r="AM228" t="str">
            <v>n/a</v>
          </cell>
          <cell r="AN228" t="str">
            <v>n/a</v>
          </cell>
          <cell r="AO228" t="str">
            <v>n/a</v>
          </cell>
          <cell r="AP228" t="str">
            <v>n/a</v>
          </cell>
          <cell r="AQ228" t="str">
            <v>n/a</v>
          </cell>
          <cell r="AR228">
            <v>0</v>
          </cell>
        </row>
        <row r="229">
          <cell r="G229" t="str">
            <v>FGD Pond 2 Post-Closure</v>
          </cell>
          <cell r="I229" t="str">
            <v>NAUP02</v>
          </cell>
          <cell r="J229">
            <v>284938</v>
          </cell>
          <cell r="K229">
            <v>43999</v>
          </cell>
          <cell r="L229" t="str">
            <v>n/a</v>
          </cell>
          <cell r="M229">
            <v>2020</v>
          </cell>
          <cell r="N229">
            <v>2049</v>
          </cell>
          <cell r="O229" t="str">
            <v>Y</v>
          </cell>
          <cell r="P229" t="str">
            <v>CCR</v>
          </cell>
          <cell r="R229">
            <v>2020</v>
          </cell>
          <cell r="S229">
            <v>1240600.9000000004</v>
          </cell>
          <cell r="T229">
            <v>0</v>
          </cell>
          <cell r="U229">
            <v>0</v>
          </cell>
          <cell r="V229" t="str">
            <v>n/a</v>
          </cell>
          <cell r="W229" t="str">
            <v>n/a</v>
          </cell>
          <cell r="X229" t="str">
            <v>n/a</v>
          </cell>
          <cell r="Y229" t="str">
            <v>n/a</v>
          </cell>
          <cell r="Z229" t="str">
            <v>n/a</v>
          </cell>
          <cell r="AA229" t="str">
            <v>n/a</v>
          </cell>
          <cell r="AB229" t="str">
            <v>n/a</v>
          </cell>
          <cell r="AC229" t="str">
            <v>n/a</v>
          </cell>
          <cell r="AD229" t="str">
            <v>n/a</v>
          </cell>
          <cell r="AE229" t="str">
            <v>n/a</v>
          </cell>
          <cell r="AF229" t="str">
            <v>n/a</v>
          </cell>
          <cell r="AG229" t="str">
            <v>n/a</v>
          </cell>
          <cell r="AH229" t="str">
            <v>n/a</v>
          </cell>
          <cell r="AI229" t="str">
            <v>n/a</v>
          </cell>
          <cell r="AJ229" t="str">
            <v>n/a</v>
          </cell>
          <cell r="AK229" t="str">
            <v>n/a</v>
          </cell>
          <cell r="AL229" t="str">
            <v>n/a</v>
          </cell>
          <cell r="AM229" t="str">
            <v>n/a</v>
          </cell>
          <cell r="AN229" t="str">
            <v>n/a</v>
          </cell>
          <cell r="AO229" t="str">
            <v>n/a</v>
          </cell>
          <cell r="AP229" t="str">
            <v>n/a</v>
          </cell>
          <cell r="AQ229" t="str">
            <v>n/a</v>
          </cell>
          <cell r="AR229">
            <v>1240600.9000000004</v>
          </cell>
        </row>
        <row r="230">
          <cell r="G230" t="str">
            <v>North Ash Pond Closure</v>
          </cell>
          <cell r="H230" t="str">
            <v>SNAU/2020/C/900; 10013741</v>
          </cell>
          <cell r="I230" t="str">
            <v>NAUP03</v>
          </cell>
          <cell r="J230">
            <v>284936</v>
          </cell>
          <cell r="K230">
            <v>44453</v>
          </cell>
          <cell r="L230">
            <v>2021</v>
          </cell>
          <cell r="M230">
            <v>2021</v>
          </cell>
          <cell r="N230">
            <v>2025</v>
          </cell>
          <cell r="O230" t="str">
            <v>Y</v>
          </cell>
          <cell r="P230" t="str">
            <v>CCR</v>
          </cell>
          <cell r="Q230" t="str">
            <v>Existing ARO</v>
          </cell>
          <cell r="R230">
            <v>2021</v>
          </cell>
          <cell r="S230">
            <v>14636476</v>
          </cell>
          <cell r="T230">
            <v>0</v>
          </cell>
          <cell r="U230">
            <v>0</v>
          </cell>
          <cell r="V230" t="str">
            <v>n/a</v>
          </cell>
          <cell r="W230" t="str">
            <v>n/a</v>
          </cell>
          <cell r="X230" t="str">
            <v>n/a</v>
          </cell>
          <cell r="Y230" t="str">
            <v>n/a</v>
          </cell>
          <cell r="Z230" t="str">
            <v>n/a</v>
          </cell>
          <cell r="AA230" t="str">
            <v>n/a</v>
          </cell>
          <cell r="AB230" t="str">
            <v>n/a</v>
          </cell>
          <cell r="AC230" t="str">
            <v>n/a</v>
          </cell>
          <cell r="AD230" t="str">
            <v>n/a</v>
          </cell>
          <cell r="AE230" t="str">
            <v>n/a</v>
          </cell>
          <cell r="AF230" t="str">
            <v>n/a</v>
          </cell>
          <cell r="AG230" t="str">
            <v>n/a</v>
          </cell>
          <cell r="AH230" t="str">
            <v>n/a</v>
          </cell>
          <cell r="AI230" t="str">
            <v>n/a</v>
          </cell>
          <cell r="AJ230" t="str">
            <v>n/a</v>
          </cell>
          <cell r="AK230" t="str">
            <v>n/a</v>
          </cell>
          <cell r="AL230" t="str">
            <v>n/a</v>
          </cell>
          <cell r="AM230" t="str">
            <v>n/a</v>
          </cell>
          <cell r="AN230" t="str">
            <v>n/a</v>
          </cell>
          <cell r="AO230" t="str">
            <v>n/a</v>
          </cell>
          <cell r="AP230" t="str">
            <v>n/a</v>
          </cell>
          <cell r="AQ230" t="str">
            <v>n/a</v>
          </cell>
          <cell r="AR230">
            <v>14636476</v>
          </cell>
        </row>
        <row r="231">
          <cell r="G231" t="str">
            <v>Pond Closure - North Clearwater Pond</v>
          </cell>
          <cell r="I231" t="str">
            <v>NAUP03</v>
          </cell>
          <cell r="J231">
            <v>284934</v>
          </cell>
          <cell r="K231">
            <v>42086</v>
          </cell>
          <cell r="O231" t="str">
            <v>Complete</v>
          </cell>
          <cell r="P231" t="str">
            <v>CCR</v>
          </cell>
          <cell r="Q231" t="str">
            <v>Existing ARO</v>
          </cell>
          <cell r="R231">
            <v>2015</v>
          </cell>
          <cell r="S231">
            <v>0</v>
          </cell>
          <cell r="T231">
            <v>0</v>
          </cell>
          <cell r="U231">
            <v>0</v>
          </cell>
          <cell r="V231" t="str">
            <v>n/a</v>
          </cell>
          <cell r="W231" t="str">
            <v>n/a</v>
          </cell>
          <cell r="X231" t="str">
            <v>n/a</v>
          </cell>
          <cell r="Y231" t="str">
            <v>n/a</v>
          </cell>
          <cell r="Z231" t="str">
            <v>n/a</v>
          </cell>
          <cell r="AA231" t="str">
            <v>n/a</v>
          </cell>
          <cell r="AB231" t="str">
            <v>n/a</v>
          </cell>
          <cell r="AC231" t="str">
            <v>n/a</v>
          </cell>
          <cell r="AD231" t="str">
            <v>n/a</v>
          </cell>
          <cell r="AE231" t="str">
            <v>n/a</v>
          </cell>
          <cell r="AF231" t="str">
            <v>n/a</v>
          </cell>
          <cell r="AG231" t="str">
            <v>n/a</v>
          </cell>
          <cell r="AH231" t="str">
            <v>n/a</v>
          </cell>
          <cell r="AI231" t="str">
            <v>n/a</v>
          </cell>
          <cell r="AJ231" t="str">
            <v>n/a</v>
          </cell>
          <cell r="AK231" t="str">
            <v>n/a</v>
          </cell>
          <cell r="AL231" t="str">
            <v>n/a</v>
          </cell>
          <cell r="AM231" t="str">
            <v>n/a</v>
          </cell>
          <cell r="AN231" t="str">
            <v>n/a</v>
          </cell>
          <cell r="AO231" t="str">
            <v>n/a</v>
          </cell>
          <cell r="AP231" t="str">
            <v>n/a</v>
          </cell>
          <cell r="AQ231" t="str">
            <v>n/a</v>
          </cell>
          <cell r="AR231">
            <v>0</v>
          </cell>
        </row>
        <row r="232">
          <cell r="G232" t="str">
            <v>Post-Closure for North Ash Pond</v>
          </cell>
          <cell r="H232" t="str">
            <v>10014346</v>
          </cell>
          <cell r="I232" t="str">
            <v>NAUP03</v>
          </cell>
          <cell r="K232">
            <v>44357</v>
          </cell>
          <cell r="L232" t="str">
            <v>n/a</v>
          </cell>
          <cell r="M232">
            <v>2026</v>
          </cell>
          <cell r="N232">
            <v>2055</v>
          </cell>
          <cell r="O232" t="str">
            <v>Y</v>
          </cell>
          <cell r="P232" t="str">
            <v>CCR</v>
          </cell>
          <cell r="Q232" t="str">
            <v>Existing ARO</v>
          </cell>
          <cell r="R232">
            <v>2021</v>
          </cell>
          <cell r="S232">
            <v>1251197.3250000002</v>
          </cell>
          <cell r="T232">
            <v>0</v>
          </cell>
          <cell r="U232">
            <v>0</v>
          </cell>
          <cell r="V232" t="str">
            <v>n/a</v>
          </cell>
          <cell r="W232" t="str">
            <v>n/a</v>
          </cell>
          <cell r="X232" t="str">
            <v>n/a</v>
          </cell>
          <cell r="Y232" t="str">
            <v>n/a</v>
          </cell>
          <cell r="Z232" t="str">
            <v>n/a</v>
          </cell>
          <cell r="AA232" t="str">
            <v>n/a</v>
          </cell>
          <cell r="AB232" t="str">
            <v>n/a</v>
          </cell>
          <cell r="AC232" t="str">
            <v>n/a</v>
          </cell>
          <cell r="AD232" t="str">
            <v>n/a</v>
          </cell>
          <cell r="AE232" t="str">
            <v>n/a</v>
          </cell>
          <cell r="AF232" t="str">
            <v>n/a</v>
          </cell>
          <cell r="AG232" t="str">
            <v>n/a</v>
          </cell>
          <cell r="AH232" t="str">
            <v>n/a</v>
          </cell>
          <cell r="AI232" t="str">
            <v>n/a</v>
          </cell>
          <cell r="AJ232" t="str">
            <v>n/a</v>
          </cell>
          <cell r="AK232" t="str">
            <v>n/a</v>
          </cell>
          <cell r="AL232" t="str">
            <v>n/a</v>
          </cell>
          <cell r="AM232" t="str">
            <v>n/a</v>
          </cell>
          <cell r="AN232" t="str">
            <v>n/a</v>
          </cell>
          <cell r="AO232" t="str">
            <v>n/a</v>
          </cell>
          <cell r="AP232" t="str">
            <v>n/a</v>
          </cell>
          <cell r="AQ232" t="str">
            <v>n/a</v>
          </cell>
          <cell r="AR232">
            <v>1251197.3250000002</v>
          </cell>
        </row>
        <row r="233">
          <cell r="G233" t="str">
            <v>Pond Closure - FGD Pond 1-2 Owner's Engineering</v>
          </cell>
          <cell r="H233" t="str">
            <v>SNAU/2012/C/150</v>
          </cell>
          <cell r="I233" t="str">
            <v>For NAUP01 &amp; NAUP02</v>
          </cell>
          <cell r="O233" t="str">
            <v>N</v>
          </cell>
          <cell r="P233" t="str">
            <v>CCR</v>
          </cell>
          <cell r="Q233" t="str">
            <v>Existing ARO</v>
          </cell>
          <cell r="S233">
            <v>0</v>
          </cell>
          <cell r="T233">
            <v>0</v>
          </cell>
          <cell r="U233">
            <v>0</v>
          </cell>
          <cell r="V233" t="str">
            <v>n/a</v>
          </cell>
          <cell r="W233" t="str">
            <v>n/a</v>
          </cell>
          <cell r="X233" t="str">
            <v>n/a</v>
          </cell>
          <cell r="Y233" t="str">
            <v>n/a</v>
          </cell>
          <cell r="Z233" t="str">
            <v>n/a</v>
          </cell>
          <cell r="AA233" t="str">
            <v>n/a</v>
          </cell>
          <cell r="AB233" t="str">
            <v>n/a</v>
          </cell>
          <cell r="AC233" t="str">
            <v>n/a</v>
          </cell>
          <cell r="AD233" t="str">
            <v>n/a</v>
          </cell>
          <cell r="AE233" t="str">
            <v>n/a</v>
          </cell>
          <cell r="AF233" t="str">
            <v>n/a</v>
          </cell>
          <cell r="AG233" t="str">
            <v>n/a</v>
          </cell>
          <cell r="AH233" t="str">
            <v>n/a</v>
          </cell>
          <cell r="AI233" t="str">
            <v>n/a</v>
          </cell>
          <cell r="AJ233" t="str">
            <v>n/a</v>
          </cell>
          <cell r="AK233" t="str">
            <v>n/a</v>
          </cell>
          <cell r="AL233" t="str">
            <v>n/a</v>
          </cell>
          <cell r="AM233" t="str">
            <v>n/a</v>
          </cell>
          <cell r="AN233" t="str">
            <v>n/a</v>
          </cell>
          <cell r="AO233" t="str">
            <v>n/a</v>
          </cell>
          <cell r="AP233" t="str">
            <v>n/a</v>
          </cell>
          <cell r="AQ233" t="str">
            <v>n/a</v>
          </cell>
          <cell r="AR233">
            <v>0</v>
          </cell>
        </row>
        <row r="234">
          <cell r="G234" t="str">
            <v>Ash Ponds Closure and Conversion - Development Study</v>
          </cell>
          <cell r="H234" t="str">
            <v>SNAU/2014/C/100</v>
          </cell>
          <cell r="I234" t="str">
            <v>For NAUP03 &amp; NAUP04</v>
          </cell>
          <cell r="O234" t="str">
            <v>N</v>
          </cell>
          <cell r="P234" t="str">
            <v>CCR</v>
          </cell>
          <cell r="Q234" t="str">
            <v>Existing ARO</v>
          </cell>
          <cell r="S234">
            <v>0</v>
          </cell>
          <cell r="T234">
            <v>0</v>
          </cell>
          <cell r="U234">
            <v>0</v>
          </cell>
          <cell r="V234" t="str">
            <v>n/a</v>
          </cell>
          <cell r="W234" t="str">
            <v>n/a</v>
          </cell>
          <cell r="X234" t="str">
            <v>n/a</v>
          </cell>
          <cell r="Y234" t="str">
            <v>n/a</v>
          </cell>
          <cell r="Z234" t="str">
            <v>n/a</v>
          </cell>
          <cell r="AA234" t="str">
            <v>n/a</v>
          </cell>
          <cell r="AB234" t="str">
            <v>n/a</v>
          </cell>
          <cell r="AC234" t="str">
            <v>n/a</v>
          </cell>
          <cell r="AD234" t="str">
            <v>n/a</v>
          </cell>
          <cell r="AE234" t="str">
            <v>n/a</v>
          </cell>
          <cell r="AF234" t="str">
            <v>n/a</v>
          </cell>
          <cell r="AG234" t="str">
            <v>n/a</v>
          </cell>
          <cell r="AH234" t="str">
            <v>n/a</v>
          </cell>
          <cell r="AI234" t="str">
            <v>n/a</v>
          </cell>
          <cell r="AJ234" t="str">
            <v>n/a</v>
          </cell>
          <cell r="AK234" t="str">
            <v>n/a</v>
          </cell>
          <cell r="AL234" t="str">
            <v>n/a</v>
          </cell>
          <cell r="AM234" t="str">
            <v>n/a</v>
          </cell>
          <cell r="AN234" t="str">
            <v>n/a</v>
          </cell>
          <cell r="AO234" t="str">
            <v>n/a</v>
          </cell>
          <cell r="AP234" t="str">
            <v>n/a</v>
          </cell>
          <cell r="AQ234" t="str">
            <v>n/a</v>
          </cell>
          <cell r="AR234">
            <v>0</v>
          </cell>
        </row>
        <row r="235">
          <cell r="G235" t="str">
            <v>Landfill Construction - North Ash Fan/South Ash Fan</v>
          </cell>
          <cell r="H235" t="str">
            <v>10013746</v>
          </cell>
          <cell r="I235" t="str">
            <v>NAUL01</v>
          </cell>
          <cell r="O235" t="str">
            <v>N</v>
          </cell>
          <cell r="P235" t="str">
            <v>CCR</v>
          </cell>
          <cell r="Q235" t="str">
            <v>New Construction</v>
          </cell>
          <cell r="S235">
            <v>0</v>
          </cell>
          <cell r="T235">
            <v>0</v>
          </cell>
          <cell r="U235">
            <v>0</v>
          </cell>
          <cell r="V235" t="str">
            <v>n/a</v>
          </cell>
          <cell r="W235" t="str">
            <v>n/a</v>
          </cell>
          <cell r="X235" t="str">
            <v>n/a</v>
          </cell>
          <cell r="Y235" t="str">
            <v>n/a</v>
          </cell>
          <cell r="Z235" t="str">
            <v>n/a</v>
          </cell>
          <cell r="AA235" t="str">
            <v>n/a</v>
          </cell>
          <cell r="AB235" t="str">
            <v>n/a</v>
          </cell>
          <cell r="AC235" t="str">
            <v>n/a</v>
          </cell>
          <cell r="AD235" t="str">
            <v>n/a</v>
          </cell>
          <cell r="AE235" t="str">
            <v>n/a</v>
          </cell>
          <cell r="AF235" t="str">
            <v>n/a</v>
          </cell>
          <cell r="AG235" t="str">
            <v>n/a</v>
          </cell>
          <cell r="AH235" t="str">
            <v>n/a</v>
          </cell>
          <cell r="AI235" t="str">
            <v>n/a</v>
          </cell>
          <cell r="AJ235" t="str">
            <v>n/a</v>
          </cell>
          <cell r="AK235" t="str">
            <v>n/a</v>
          </cell>
          <cell r="AL235" t="str">
            <v>n/a</v>
          </cell>
          <cell r="AM235" t="str">
            <v>n/a</v>
          </cell>
          <cell r="AN235" t="str">
            <v>n/a</v>
          </cell>
          <cell r="AO235" t="str">
            <v>n/a</v>
          </cell>
          <cell r="AP235" t="str">
            <v>n/a</v>
          </cell>
          <cell r="AQ235" t="str">
            <v>n/a</v>
          </cell>
          <cell r="AR235">
            <v>0</v>
          </cell>
        </row>
        <row r="236">
          <cell r="G236" t="str">
            <v>South Ash Pond Closure</v>
          </cell>
          <cell r="H236" t="str">
            <v>10022838</v>
          </cell>
          <cell r="I236" t="str">
            <v>NAUP04</v>
          </cell>
          <cell r="J236">
            <v>284935</v>
          </cell>
          <cell r="K236">
            <v>44357</v>
          </cell>
          <cell r="L236">
            <v>2025</v>
          </cell>
          <cell r="M236">
            <v>2025</v>
          </cell>
          <cell r="N236">
            <v>2028</v>
          </cell>
          <cell r="O236" t="str">
            <v>Y</v>
          </cell>
          <cell r="P236" t="str">
            <v>CCR</v>
          </cell>
          <cell r="Q236" t="str">
            <v>Existing ARO</v>
          </cell>
          <cell r="R236">
            <v>2021</v>
          </cell>
          <cell r="S236">
            <v>10262418.285</v>
          </cell>
          <cell r="T236">
            <v>0</v>
          </cell>
          <cell r="U236">
            <v>0</v>
          </cell>
          <cell r="V236" t="str">
            <v>n/a</v>
          </cell>
          <cell r="W236" t="str">
            <v>n/a</v>
          </cell>
          <cell r="X236" t="str">
            <v>n/a</v>
          </cell>
          <cell r="Y236" t="str">
            <v>n/a</v>
          </cell>
          <cell r="Z236" t="str">
            <v>n/a</v>
          </cell>
          <cell r="AA236" t="str">
            <v>n/a</v>
          </cell>
          <cell r="AB236" t="str">
            <v>n/a</v>
          </cell>
          <cell r="AC236" t="str">
            <v>n/a</v>
          </cell>
          <cell r="AD236" t="str">
            <v>n/a</v>
          </cell>
          <cell r="AE236" t="str">
            <v>n/a</v>
          </cell>
          <cell r="AF236" t="str">
            <v>n/a</v>
          </cell>
          <cell r="AG236" t="str">
            <v>n/a</v>
          </cell>
          <cell r="AH236" t="str">
            <v>n/a</v>
          </cell>
          <cell r="AI236" t="str">
            <v>n/a</v>
          </cell>
          <cell r="AJ236" t="str">
            <v>n/a</v>
          </cell>
          <cell r="AK236" t="str">
            <v>n/a</v>
          </cell>
          <cell r="AL236" t="str">
            <v>n/a</v>
          </cell>
          <cell r="AM236" t="str">
            <v>n/a</v>
          </cell>
          <cell r="AN236" t="str">
            <v>n/a</v>
          </cell>
          <cell r="AO236" t="str">
            <v>n/a</v>
          </cell>
          <cell r="AP236" t="str">
            <v>n/a</v>
          </cell>
          <cell r="AQ236" t="str">
            <v>n/a</v>
          </cell>
          <cell r="AR236">
            <v>10262418.285</v>
          </cell>
        </row>
        <row r="237">
          <cell r="G237" t="str">
            <v>Pond Closure - South Clearwater Pond</v>
          </cell>
          <cell r="I237" t="str">
            <v>NAUP04</v>
          </cell>
          <cell r="J237">
            <v>284933</v>
          </cell>
          <cell r="K237">
            <v>42086</v>
          </cell>
          <cell r="O237" t="str">
            <v>Complete</v>
          </cell>
          <cell r="P237" t="str">
            <v>CCR</v>
          </cell>
          <cell r="Q237" t="str">
            <v>Existing ARO</v>
          </cell>
          <cell r="R237">
            <v>2015</v>
          </cell>
          <cell r="S237">
            <v>0</v>
          </cell>
          <cell r="T237">
            <v>0</v>
          </cell>
          <cell r="U237">
            <v>0</v>
          </cell>
          <cell r="V237" t="str">
            <v>n/a</v>
          </cell>
          <cell r="W237" t="str">
            <v>n/a</v>
          </cell>
          <cell r="X237" t="str">
            <v>n/a</v>
          </cell>
          <cell r="Y237" t="str">
            <v>n/a</v>
          </cell>
          <cell r="Z237" t="str">
            <v>n/a</v>
          </cell>
          <cell r="AA237" t="str">
            <v>n/a</v>
          </cell>
          <cell r="AB237" t="str">
            <v>n/a</v>
          </cell>
          <cell r="AC237" t="str">
            <v>n/a</v>
          </cell>
          <cell r="AD237" t="str">
            <v>n/a</v>
          </cell>
          <cell r="AE237" t="str">
            <v>n/a</v>
          </cell>
          <cell r="AF237" t="str">
            <v>n/a</v>
          </cell>
          <cell r="AG237" t="str">
            <v>n/a</v>
          </cell>
          <cell r="AH237" t="str">
            <v>n/a</v>
          </cell>
          <cell r="AI237" t="str">
            <v>n/a</v>
          </cell>
          <cell r="AJ237" t="str">
            <v>n/a</v>
          </cell>
          <cell r="AK237" t="str">
            <v>n/a</v>
          </cell>
          <cell r="AL237" t="str">
            <v>n/a</v>
          </cell>
          <cell r="AM237" t="str">
            <v>n/a</v>
          </cell>
          <cell r="AN237" t="str">
            <v>n/a</v>
          </cell>
          <cell r="AO237" t="str">
            <v>n/a</v>
          </cell>
          <cell r="AP237" t="str">
            <v>n/a</v>
          </cell>
          <cell r="AQ237" t="str">
            <v>n/a</v>
          </cell>
          <cell r="AR237">
            <v>0</v>
          </cell>
        </row>
        <row r="238">
          <cell r="G238" t="str">
            <v>Post-Closure for South Ash Pond</v>
          </cell>
          <cell r="H238" t="str">
            <v>10023016</v>
          </cell>
          <cell r="I238" t="str">
            <v>NAUP04</v>
          </cell>
          <cell r="K238">
            <v>44357</v>
          </cell>
          <cell r="L238" t="str">
            <v>n/a</v>
          </cell>
          <cell r="M238">
            <v>2029</v>
          </cell>
          <cell r="N238">
            <v>2058</v>
          </cell>
          <cell r="O238" t="str">
            <v>Y</v>
          </cell>
          <cell r="P238" t="str">
            <v>CCR</v>
          </cell>
          <cell r="Q238" t="str">
            <v>Existing ARO</v>
          </cell>
          <cell r="R238">
            <v>2021</v>
          </cell>
          <cell r="S238">
            <v>1606640</v>
          </cell>
          <cell r="T238">
            <v>0</v>
          </cell>
          <cell r="U238">
            <v>0</v>
          </cell>
          <cell r="V238" t="str">
            <v>n/a</v>
          </cell>
          <cell r="W238" t="str">
            <v>n/a</v>
          </cell>
          <cell r="X238" t="str">
            <v>n/a</v>
          </cell>
          <cell r="Y238" t="str">
            <v>n/a</v>
          </cell>
          <cell r="Z238" t="str">
            <v>n/a</v>
          </cell>
          <cell r="AA238" t="str">
            <v>n/a</v>
          </cell>
          <cell r="AB238" t="str">
            <v>n/a</v>
          </cell>
          <cell r="AC238" t="str">
            <v>n/a</v>
          </cell>
          <cell r="AD238" t="str">
            <v>n/a</v>
          </cell>
          <cell r="AE238" t="str">
            <v>n/a</v>
          </cell>
          <cell r="AF238" t="str">
            <v>n/a</v>
          </cell>
          <cell r="AG238" t="str">
            <v>n/a</v>
          </cell>
          <cell r="AH238" t="str">
            <v>n/a</v>
          </cell>
          <cell r="AI238" t="str">
            <v>n/a</v>
          </cell>
          <cell r="AJ238" t="str">
            <v>n/a</v>
          </cell>
          <cell r="AK238" t="str">
            <v>n/a</v>
          </cell>
          <cell r="AL238" t="str">
            <v>n/a</v>
          </cell>
          <cell r="AM238" t="str">
            <v>n/a</v>
          </cell>
          <cell r="AN238" t="str">
            <v>n/a</v>
          </cell>
          <cell r="AO238" t="str">
            <v>n/a</v>
          </cell>
          <cell r="AP238" t="str">
            <v>n/a</v>
          </cell>
          <cell r="AQ238" t="str">
            <v>n/a</v>
          </cell>
          <cell r="AR238">
            <v>1606640</v>
          </cell>
        </row>
        <row r="239">
          <cell r="G239" t="str">
            <v>Pond Closure - FGD Pond #4, 5-7yr Cell</v>
          </cell>
          <cell r="H239" t="str">
            <v>10022839</v>
          </cell>
          <cell r="I239" t="str">
            <v>NAUP05</v>
          </cell>
          <cell r="J239">
            <v>284938</v>
          </cell>
          <cell r="K239">
            <v>44357</v>
          </cell>
          <cell r="L239">
            <v>2025</v>
          </cell>
          <cell r="M239">
            <v>2025</v>
          </cell>
          <cell r="N239">
            <v>2030</v>
          </cell>
          <cell r="O239" t="str">
            <v>Y</v>
          </cell>
          <cell r="P239" t="str">
            <v>CCR</v>
          </cell>
          <cell r="Q239" t="str">
            <v>Existing ARO</v>
          </cell>
          <cell r="R239">
            <v>2021</v>
          </cell>
          <cell r="S239">
            <v>9584538.8169999979</v>
          </cell>
          <cell r="T239">
            <v>0</v>
          </cell>
          <cell r="U239">
            <v>0</v>
          </cell>
          <cell r="V239" t="str">
            <v>n/a</v>
          </cell>
          <cell r="W239" t="str">
            <v>n/a</v>
          </cell>
          <cell r="X239" t="str">
            <v>n/a</v>
          </cell>
          <cell r="Y239" t="str">
            <v>n/a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  <cell r="AD239" t="str">
            <v>n/a</v>
          </cell>
          <cell r="AE239" t="str">
            <v>n/a</v>
          </cell>
          <cell r="AF239" t="str">
            <v>n/a</v>
          </cell>
          <cell r="AG239" t="str">
            <v>n/a</v>
          </cell>
          <cell r="AH239" t="str">
            <v>n/a</v>
          </cell>
          <cell r="AI239" t="str">
            <v>n/a</v>
          </cell>
          <cell r="AJ239" t="str">
            <v>n/a</v>
          </cell>
          <cell r="AK239" t="str">
            <v>n/a</v>
          </cell>
          <cell r="AL239" t="str">
            <v>n/a</v>
          </cell>
          <cell r="AM239" t="str">
            <v>n/a</v>
          </cell>
          <cell r="AN239" t="str">
            <v>n/a</v>
          </cell>
          <cell r="AO239" t="str">
            <v>n/a</v>
          </cell>
          <cell r="AP239" t="str">
            <v>n/a</v>
          </cell>
          <cell r="AQ239" t="str">
            <v>n/a</v>
          </cell>
          <cell r="AR239">
            <v>9584538.8169999979</v>
          </cell>
        </row>
        <row r="240">
          <cell r="G240" t="str">
            <v>Pond Closure - North Ash Pond via U3 gas conversion</v>
          </cell>
          <cell r="H240" t="str">
            <v>10013741</v>
          </cell>
          <cell r="I240" t="str">
            <v>NAUP03</v>
          </cell>
          <cell r="O240" t="str">
            <v>N</v>
          </cell>
          <cell r="P240" t="str">
            <v>CCR</v>
          </cell>
          <cell r="Q240" t="str">
            <v>Existing ARO</v>
          </cell>
          <cell r="S240">
            <v>0</v>
          </cell>
          <cell r="T240">
            <v>0</v>
          </cell>
          <cell r="U240">
            <v>0</v>
          </cell>
          <cell r="V240" t="str">
            <v>n/a</v>
          </cell>
          <cell r="W240" t="str">
            <v>n/a</v>
          </cell>
          <cell r="X240" t="str">
            <v>n/a</v>
          </cell>
          <cell r="Y240" t="str">
            <v>n/a</v>
          </cell>
          <cell r="Z240" t="str">
            <v>n/a</v>
          </cell>
          <cell r="AA240" t="str">
            <v>n/a</v>
          </cell>
          <cell r="AB240" t="str">
            <v>n/a</v>
          </cell>
          <cell r="AC240" t="str">
            <v>n/a</v>
          </cell>
          <cell r="AD240" t="str">
            <v>n/a</v>
          </cell>
          <cell r="AE240" t="str">
            <v>n/a</v>
          </cell>
          <cell r="AF240" t="str">
            <v>n/a</v>
          </cell>
          <cell r="AG240" t="str">
            <v>n/a</v>
          </cell>
          <cell r="AH240" t="str">
            <v>n/a</v>
          </cell>
          <cell r="AI240" t="str">
            <v>n/a</v>
          </cell>
          <cell r="AJ240" t="str">
            <v>n/a</v>
          </cell>
          <cell r="AK240" t="str">
            <v>n/a</v>
          </cell>
          <cell r="AL240" t="str">
            <v>n/a</v>
          </cell>
          <cell r="AM240" t="str">
            <v>n/a</v>
          </cell>
          <cell r="AN240" t="str">
            <v>n/a</v>
          </cell>
          <cell r="AO240" t="str">
            <v>n/a</v>
          </cell>
          <cell r="AP240" t="str">
            <v>n/a</v>
          </cell>
          <cell r="AQ240" t="str">
            <v>n/a</v>
          </cell>
          <cell r="AR240">
            <v>0</v>
          </cell>
        </row>
        <row r="241">
          <cell r="G241" t="str">
            <v>Post-Closure for FGD Pond 4</v>
          </cell>
          <cell r="H241" t="str">
            <v>10013745</v>
          </cell>
          <cell r="I241" t="str">
            <v>NAUP05</v>
          </cell>
          <cell r="J241">
            <v>284938</v>
          </cell>
          <cell r="K241">
            <v>44357</v>
          </cell>
          <cell r="L241" t="str">
            <v>n/a</v>
          </cell>
          <cell r="M241">
            <v>2031</v>
          </cell>
          <cell r="N241">
            <v>2060</v>
          </cell>
          <cell r="O241" t="str">
            <v>Y</v>
          </cell>
          <cell r="P241" t="str">
            <v>CCR</v>
          </cell>
          <cell r="Q241" t="str">
            <v>Existing ARO</v>
          </cell>
          <cell r="R241">
            <v>2021</v>
          </cell>
          <cell r="S241">
            <v>1982310.483999999</v>
          </cell>
          <cell r="T241">
            <v>0</v>
          </cell>
          <cell r="U241">
            <v>0</v>
          </cell>
          <cell r="V241" t="str">
            <v>n/a</v>
          </cell>
          <cell r="W241" t="str">
            <v>n/a</v>
          </cell>
          <cell r="X241" t="str">
            <v>n/a</v>
          </cell>
          <cell r="Y241" t="str">
            <v>n/a</v>
          </cell>
          <cell r="Z241" t="str">
            <v>n/a</v>
          </cell>
          <cell r="AA241" t="str">
            <v>n/a</v>
          </cell>
          <cell r="AB241" t="str">
            <v>n/a</v>
          </cell>
          <cell r="AC241" t="str">
            <v>n/a</v>
          </cell>
          <cell r="AD241" t="str">
            <v>n/a</v>
          </cell>
          <cell r="AE241" t="str">
            <v>n/a</v>
          </cell>
          <cell r="AF241" t="str">
            <v>n/a</v>
          </cell>
          <cell r="AG241" t="str">
            <v>n/a</v>
          </cell>
          <cell r="AH241" t="str">
            <v>n/a</v>
          </cell>
          <cell r="AI241" t="str">
            <v>n/a</v>
          </cell>
          <cell r="AJ241" t="str">
            <v>n/a</v>
          </cell>
          <cell r="AK241" t="str">
            <v>n/a</v>
          </cell>
          <cell r="AL241" t="str">
            <v>n/a</v>
          </cell>
          <cell r="AM241" t="str">
            <v>n/a</v>
          </cell>
          <cell r="AN241" t="str">
            <v>n/a</v>
          </cell>
          <cell r="AO241" t="str">
            <v>n/a</v>
          </cell>
          <cell r="AP241" t="str">
            <v>n/a</v>
          </cell>
          <cell r="AQ241" t="str">
            <v>n/a</v>
          </cell>
          <cell r="AR241">
            <v>1982310.483999999</v>
          </cell>
        </row>
        <row r="242">
          <cell r="G242" t="str">
            <v>FGD Pond #5 Closure</v>
          </cell>
          <cell r="H242" t="str">
            <v>10023013</v>
          </cell>
          <cell r="I242" t="str">
            <v>NAUP06</v>
          </cell>
          <cell r="J242">
            <v>284938</v>
          </cell>
          <cell r="K242">
            <v>44357</v>
          </cell>
          <cell r="L242">
            <v>2025</v>
          </cell>
          <cell r="M242">
            <v>2025</v>
          </cell>
          <cell r="N242">
            <v>2030</v>
          </cell>
          <cell r="O242" t="str">
            <v>Y</v>
          </cell>
          <cell r="P242" t="str">
            <v>CCR</v>
          </cell>
          <cell r="R242">
            <v>2021</v>
          </cell>
          <cell r="S242">
            <v>9904410.2709999997</v>
          </cell>
          <cell r="T242">
            <v>0</v>
          </cell>
          <cell r="U242">
            <v>0</v>
          </cell>
          <cell r="V242" t="str">
            <v>n/a</v>
          </cell>
          <cell r="W242" t="str">
            <v>n/a</v>
          </cell>
          <cell r="X242" t="str">
            <v>n/a</v>
          </cell>
          <cell r="Y242" t="str">
            <v>n/a</v>
          </cell>
          <cell r="Z242" t="str">
            <v>n/a</v>
          </cell>
          <cell r="AA242" t="str">
            <v>n/a</v>
          </cell>
          <cell r="AB242" t="str">
            <v>n/a</v>
          </cell>
          <cell r="AC242" t="str">
            <v>n/a</v>
          </cell>
          <cell r="AD242" t="str">
            <v>n/a</v>
          </cell>
          <cell r="AE242" t="str">
            <v>n/a</v>
          </cell>
          <cell r="AF242" t="str">
            <v>n/a</v>
          </cell>
          <cell r="AG242" t="str">
            <v>n/a</v>
          </cell>
          <cell r="AH242" t="str">
            <v>n/a</v>
          </cell>
          <cell r="AI242" t="str">
            <v>n/a</v>
          </cell>
          <cell r="AJ242" t="str">
            <v>n/a</v>
          </cell>
          <cell r="AK242" t="str">
            <v>n/a</v>
          </cell>
          <cell r="AL242" t="str">
            <v>n/a</v>
          </cell>
          <cell r="AM242" t="str">
            <v>n/a</v>
          </cell>
          <cell r="AN242" t="str">
            <v>n/a</v>
          </cell>
          <cell r="AO242" t="str">
            <v>n/a</v>
          </cell>
          <cell r="AP242" t="str">
            <v>n/a</v>
          </cell>
          <cell r="AQ242" t="str">
            <v>n/a</v>
          </cell>
          <cell r="AR242">
            <v>9904410.2709999997</v>
          </cell>
        </row>
        <row r="243">
          <cell r="G243" t="str">
            <v>FGD Pond #5 Post-Closure</v>
          </cell>
          <cell r="H243" t="str">
            <v>10014347</v>
          </cell>
          <cell r="I243" t="str">
            <v>NAUP06</v>
          </cell>
          <cell r="J243">
            <v>284938</v>
          </cell>
          <cell r="K243">
            <v>44357</v>
          </cell>
          <cell r="L243" t="str">
            <v>n/a</v>
          </cell>
          <cell r="M243">
            <v>2031</v>
          </cell>
          <cell r="N243">
            <v>2060</v>
          </cell>
          <cell r="O243" t="str">
            <v>Y</v>
          </cell>
          <cell r="P243" t="str">
            <v>CCR</v>
          </cell>
          <cell r="R243">
            <v>2021</v>
          </cell>
          <cell r="S243">
            <v>1979655.2999999993</v>
          </cell>
          <cell r="T243">
            <v>0</v>
          </cell>
          <cell r="U243">
            <v>0</v>
          </cell>
          <cell r="V243" t="str">
            <v>n/a</v>
          </cell>
          <cell r="W243" t="str">
            <v>n/a</v>
          </cell>
          <cell r="X243" t="str">
            <v>n/a</v>
          </cell>
          <cell r="Y243" t="str">
            <v>n/a</v>
          </cell>
          <cell r="Z243" t="str">
            <v>n/a</v>
          </cell>
          <cell r="AA243" t="str">
            <v>n/a</v>
          </cell>
          <cell r="AB243" t="str">
            <v>n/a</v>
          </cell>
          <cell r="AC243" t="str">
            <v>n/a</v>
          </cell>
          <cell r="AD243" t="str">
            <v>n/a</v>
          </cell>
          <cell r="AE243" t="str">
            <v>n/a</v>
          </cell>
          <cell r="AF243" t="str">
            <v>n/a</v>
          </cell>
          <cell r="AG243" t="str">
            <v>n/a</v>
          </cell>
          <cell r="AH243" t="str">
            <v>n/a</v>
          </cell>
          <cell r="AI243" t="str">
            <v>n/a</v>
          </cell>
          <cell r="AJ243" t="str">
            <v>n/a</v>
          </cell>
          <cell r="AK243" t="str">
            <v>n/a</v>
          </cell>
          <cell r="AL243" t="str">
            <v>n/a</v>
          </cell>
          <cell r="AM243" t="str">
            <v>n/a</v>
          </cell>
          <cell r="AN243" t="str">
            <v>n/a</v>
          </cell>
          <cell r="AO243" t="str">
            <v>n/a</v>
          </cell>
          <cell r="AP243" t="str">
            <v>n/a</v>
          </cell>
          <cell r="AQ243" t="str">
            <v>n/a</v>
          </cell>
          <cell r="AR243">
            <v>1979655.2999999993</v>
          </cell>
        </row>
        <row r="244">
          <cell r="G244" t="str">
            <v>Asbestos - Naughton</v>
          </cell>
          <cell r="H244" t="str">
            <v>SNAU/2020/C/REM; SNAU/2019/C/REM</v>
          </cell>
          <cell r="I244" t="str">
            <v>NAUA01</v>
          </cell>
          <cell r="J244">
            <v>284946</v>
          </cell>
          <cell r="K244">
            <v>44357</v>
          </cell>
          <cell r="O244" t="str">
            <v>Y</v>
          </cell>
          <cell r="P244" t="str">
            <v>Other</v>
          </cell>
          <cell r="Q244" t="str">
            <v>Existing ARO</v>
          </cell>
          <cell r="R244">
            <v>2021</v>
          </cell>
          <cell r="S244">
            <v>7377247.9969999995</v>
          </cell>
          <cell r="T244">
            <v>0</v>
          </cell>
          <cell r="U244">
            <v>0</v>
          </cell>
          <cell r="V244" t="str">
            <v>n/a</v>
          </cell>
          <cell r="W244" t="str">
            <v>n/a</v>
          </cell>
          <cell r="X244" t="str">
            <v>n/a</v>
          </cell>
          <cell r="Y244" t="str">
            <v>n/a</v>
          </cell>
          <cell r="Z244" t="str">
            <v>n/a</v>
          </cell>
          <cell r="AA244" t="str">
            <v>n/a</v>
          </cell>
          <cell r="AB244" t="str">
            <v>n/a</v>
          </cell>
          <cell r="AC244" t="str">
            <v>n/a</v>
          </cell>
          <cell r="AD244" t="str">
            <v>n/a</v>
          </cell>
          <cell r="AE244" t="str">
            <v>n/a</v>
          </cell>
          <cell r="AF244" t="str">
            <v>n/a</v>
          </cell>
          <cell r="AG244" t="str">
            <v>n/a</v>
          </cell>
          <cell r="AH244" t="str">
            <v>n/a</v>
          </cell>
          <cell r="AI244" t="str">
            <v>n/a</v>
          </cell>
          <cell r="AJ244" t="str">
            <v>n/a</v>
          </cell>
          <cell r="AK244" t="str">
            <v>n/a</v>
          </cell>
          <cell r="AL244" t="str">
            <v>n/a</v>
          </cell>
          <cell r="AM244" t="str">
            <v>n/a</v>
          </cell>
          <cell r="AN244" t="str">
            <v>n/a</v>
          </cell>
          <cell r="AO244" t="str">
            <v>n/a</v>
          </cell>
          <cell r="AP244" t="str">
            <v>n/a</v>
          </cell>
          <cell r="AQ244" t="str">
            <v>n/a</v>
          </cell>
          <cell r="AR244">
            <v>7377247.9969999995</v>
          </cell>
        </row>
        <row r="245">
          <cell r="G245" t="str">
            <v>Pond Retrofit - Development Study, South Ash Clearwater Pond</v>
          </cell>
          <cell r="H245" t="str">
            <v>10013744</v>
          </cell>
          <cell r="I245" t="str">
            <v>NAUP04</v>
          </cell>
          <cell r="O245" t="str">
            <v>N</v>
          </cell>
          <cell r="P245" t="str">
            <v>CCR</v>
          </cell>
          <cell r="Q245" t="str">
            <v>New Construction</v>
          </cell>
          <cell r="S245">
            <v>0</v>
          </cell>
          <cell r="T245">
            <v>0</v>
          </cell>
          <cell r="U245">
            <v>0</v>
          </cell>
          <cell r="V245" t="str">
            <v>n/a</v>
          </cell>
          <cell r="W245" t="str">
            <v>n/a</v>
          </cell>
          <cell r="X245" t="str">
            <v>n/a</v>
          </cell>
          <cell r="Y245" t="str">
            <v>n/a</v>
          </cell>
          <cell r="Z245" t="str">
            <v>n/a</v>
          </cell>
          <cell r="AA245" t="str">
            <v>n/a</v>
          </cell>
          <cell r="AB245" t="str">
            <v>n/a</v>
          </cell>
          <cell r="AC245" t="str">
            <v>n/a</v>
          </cell>
          <cell r="AD245" t="str">
            <v>n/a</v>
          </cell>
          <cell r="AE245" t="str">
            <v>n/a</v>
          </cell>
          <cell r="AF245" t="str">
            <v>n/a</v>
          </cell>
          <cell r="AG245" t="str">
            <v>n/a</v>
          </cell>
          <cell r="AH245" t="str">
            <v>n/a</v>
          </cell>
          <cell r="AI245" t="str">
            <v>n/a</v>
          </cell>
          <cell r="AJ245" t="str">
            <v>n/a</v>
          </cell>
          <cell r="AK245" t="str">
            <v>n/a</v>
          </cell>
          <cell r="AL245" t="str">
            <v>n/a</v>
          </cell>
          <cell r="AM245" t="str">
            <v>n/a</v>
          </cell>
          <cell r="AN245" t="str">
            <v>n/a</v>
          </cell>
          <cell r="AO245" t="str">
            <v>n/a</v>
          </cell>
          <cell r="AP245" t="str">
            <v>n/a</v>
          </cell>
          <cell r="AQ245" t="str">
            <v>n/a</v>
          </cell>
          <cell r="AR245">
            <v>0</v>
          </cell>
        </row>
        <row r="246">
          <cell r="G246" t="str">
            <v>Pond Retrofit - South Ash Pond to Unit 1-2 Bottom Ash Pond</v>
          </cell>
          <cell r="H246" t="str">
            <v>10013742</v>
          </cell>
          <cell r="I246" t="str">
            <v>NAUP04</v>
          </cell>
          <cell r="O246" t="str">
            <v>N</v>
          </cell>
          <cell r="P246" t="str">
            <v>CCR</v>
          </cell>
          <cell r="Q246" t="str">
            <v>New Construction</v>
          </cell>
          <cell r="S246">
            <v>0</v>
          </cell>
          <cell r="T246">
            <v>0</v>
          </cell>
          <cell r="U246">
            <v>0</v>
          </cell>
          <cell r="V246" t="str">
            <v>n/a</v>
          </cell>
          <cell r="W246" t="str">
            <v>n/a</v>
          </cell>
          <cell r="X246" t="str">
            <v>n/a</v>
          </cell>
          <cell r="Y246" t="str">
            <v>n/a</v>
          </cell>
          <cell r="Z246" t="str">
            <v>n/a</v>
          </cell>
          <cell r="AA246" t="str">
            <v>n/a</v>
          </cell>
          <cell r="AB246" t="str">
            <v>n/a</v>
          </cell>
          <cell r="AC246" t="str">
            <v>n/a</v>
          </cell>
          <cell r="AD246" t="str">
            <v>n/a</v>
          </cell>
          <cell r="AE246" t="str">
            <v>n/a</v>
          </cell>
          <cell r="AF246" t="str">
            <v>n/a</v>
          </cell>
          <cell r="AG246" t="str">
            <v>n/a</v>
          </cell>
          <cell r="AH246" t="str">
            <v>n/a</v>
          </cell>
          <cell r="AI246" t="str">
            <v>n/a</v>
          </cell>
          <cell r="AJ246" t="str">
            <v>n/a</v>
          </cell>
          <cell r="AK246" t="str">
            <v>n/a</v>
          </cell>
          <cell r="AL246" t="str">
            <v>n/a</v>
          </cell>
          <cell r="AM246" t="str">
            <v>n/a</v>
          </cell>
          <cell r="AN246" t="str">
            <v>n/a</v>
          </cell>
          <cell r="AO246" t="str">
            <v>n/a</v>
          </cell>
          <cell r="AP246" t="str">
            <v>n/a</v>
          </cell>
          <cell r="AQ246" t="str">
            <v>n/a</v>
          </cell>
          <cell r="AR246">
            <v>0</v>
          </cell>
        </row>
        <row r="247">
          <cell r="G247" t="str">
            <v>Pond Closure - FGD Pond # 4 Development Study</v>
          </cell>
          <cell r="H247" t="str">
            <v>10014347</v>
          </cell>
          <cell r="I247" t="str">
            <v>NAUP05</v>
          </cell>
          <cell r="O247" t="str">
            <v>N</v>
          </cell>
          <cell r="P247" t="str">
            <v>CCR</v>
          </cell>
          <cell r="Q247" t="str">
            <v>Existing ARO</v>
          </cell>
          <cell r="S247">
            <v>0</v>
          </cell>
          <cell r="T247">
            <v>0</v>
          </cell>
          <cell r="U247">
            <v>0</v>
          </cell>
          <cell r="V247" t="str">
            <v>n/a</v>
          </cell>
          <cell r="W247" t="str">
            <v>n/a</v>
          </cell>
          <cell r="X247" t="str">
            <v>n/a</v>
          </cell>
          <cell r="Y247" t="str">
            <v>n/a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G247" t="str">
            <v>n/a</v>
          </cell>
          <cell r="AH247" t="str">
            <v>n/a</v>
          </cell>
          <cell r="AI247" t="str">
            <v>n/a</v>
          </cell>
          <cell r="AJ247" t="str">
            <v>n/a</v>
          </cell>
          <cell r="AK247" t="str">
            <v>n/a</v>
          </cell>
          <cell r="AL247" t="str">
            <v>n/a</v>
          </cell>
          <cell r="AM247" t="str">
            <v>n/a</v>
          </cell>
          <cell r="AN247" t="str">
            <v>n/a</v>
          </cell>
          <cell r="AO247" t="str">
            <v>n/a</v>
          </cell>
          <cell r="AP247" t="str">
            <v>n/a</v>
          </cell>
          <cell r="AQ247" t="str">
            <v>n/a</v>
          </cell>
          <cell r="AR247">
            <v>0</v>
          </cell>
        </row>
        <row r="248">
          <cell r="G248" t="str">
            <v>Pond Construction - FGD Pond #3 Development Study for 10yr Cell</v>
          </cell>
          <cell r="H248" t="str">
            <v>10014348</v>
          </cell>
          <cell r="I248" t="str">
            <v>NAUP06</v>
          </cell>
          <cell r="O248" t="str">
            <v>N</v>
          </cell>
          <cell r="P248" t="str">
            <v>CCR</v>
          </cell>
          <cell r="Q248" t="str">
            <v>New Construction</v>
          </cell>
          <cell r="S248">
            <v>0</v>
          </cell>
          <cell r="T248">
            <v>0</v>
          </cell>
          <cell r="U248">
            <v>0</v>
          </cell>
          <cell r="V248" t="str">
            <v>n/a</v>
          </cell>
          <cell r="W248" t="str">
            <v>n/a</v>
          </cell>
          <cell r="X248" t="str">
            <v>n/a</v>
          </cell>
          <cell r="Y248" t="str">
            <v>n/a</v>
          </cell>
          <cell r="Z248" t="str">
            <v>n/a</v>
          </cell>
          <cell r="AA248" t="str">
            <v>n/a</v>
          </cell>
          <cell r="AB248" t="str">
            <v>n/a</v>
          </cell>
          <cell r="AC248" t="str">
            <v>n/a</v>
          </cell>
          <cell r="AD248" t="str">
            <v>n/a</v>
          </cell>
          <cell r="AE248" t="str">
            <v>n/a</v>
          </cell>
          <cell r="AF248" t="str">
            <v>n/a</v>
          </cell>
          <cell r="AG248" t="str">
            <v>n/a</v>
          </cell>
          <cell r="AH248" t="str">
            <v>n/a</v>
          </cell>
          <cell r="AI248" t="str">
            <v>n/a</v>
          </cell>
          <cell r="AJ248" t="str">
            <v>n/a</v>
          </cell>
          <cell r="AK248" t="str">
            <v>n/a</v>
          </cell>
          <cell r="AL248" t="str">
            <v>n/a</v>
          </cell>
          <cell r="AM248" t="str">
            <v>n/a</v>
          </cell>
          <cell r="AN248" t="str">
            <v>n/a</v>
          </cell>
          <cell r="AO248" t="str">
            <v>n/a</v>
          </cell>
          <cell r="AP248" t="str">
            <v>n/a</v>
          </cell>
          <cell r="AQ248" t="str">
            <v>n/a</v>
          </cell>
          <cell r="AR248">
            <v>0</v>
          </cell>
        </row>
        <row r="249">
          <cell r="G249" t="str">
            <v>Pond Construction - FGD Pond #3 10yr Cell</v>
          </cell>
          <cell r="H249" t="str">
            <v>10013747</v>
          </cell>
          <cell r="I249" t="str">
            <v>NAUP06</v>
          </cell>
          <cell r="O249" t="str">
            <v>N</v>
          </cell>
          <cell r="P249" t="str">
            <v>CCR</v>
          </cell>
          <cell r="Q249" t="str">
            <v>New Construction</v>
          </cell>
          <cell r="S249">
            <v>0</v>
          </cell>
          <cell r="T249">
            <v>0</v>
          </cell>
          <cell r="U249">
            <v>0</v>
          </cell>
          <cell r="V249" t="str">
            <v>n/a</v>
          </cell>
          <cell r="W249" t="str">
            <v>n/a</v>
          </cell>
          <cell r="X249" t="str">
            <v>n/a</v>
          </cell>
          <cell r="Y249" t="str">
            <v>n/a</v>
          </cell>
          <cell r="Z249" t="str">
            <v>n/a</v>
          </cell>
          <cell r="AA249" t="str">
            <v>n/a</v>
          </cell>
          <cell r="AB249" t="str">
            <v>n/a</v>
          </cell>
          <cell r="AC249" t="str">
            <v>n/a</v>
          </cell>
          <cell r="AD249" t="str">
            <v>n/a</v>
          </cell>
          <cell r="AE249" t="str">
            <v>n/a</v>
          </cell>
          <cell r="AF249" t="str">
            <v>n/a</v>
          </cell>
          <cell r="AG249" t="str">
            <v>n/a</v>
          </cell>
          <cell r="AH249" t="str">
            <v>n/a</v>
          </cell>
          <cell r="AI249" t="str">
            <v>n/a</v>
          </cell>
          <cell r="AJ249" t="str">
            <v>n/a</v>
          </cell>
          <cell r="AK249" t="str">
            <v>n/a</v>
          </cell>
          <cell r="AL249" t="str">
            <v>n/a</v>
          </cell>
          <cell r="AM249" t="str">
            <v>n/a</v>
          </cell>
          <cell r="AN249" t="str">
            <v>n/a</v>
          </cell>
          <cell r="AO249" t="str">
            <v>n/a</v>
          </cell>
          <cell r="AP249" t="str">
            <v>n/a</v>
          </cell>
          <cell r="AQ249" t="str">
            <v>n/a</v>
          </cell>
          <cell r="AR249">
            <v>0</v>
          </cell>
        </row>
        <row r="250">
          <cell r="G250" t="str">
            <v>Settling Basin Reservoir</v>
          </cell>
          <cell r="I250" t="str">
            <v>NAUP07</v>
          </cell>
          <cell r="O250" t="str">
            <v>N</v>
          </cell>
          <cell r="P250" t="str">
            <v>Other</v>
          </cell>
          <cell r="Q250" t="str">
            <v>NA</v>
          </cell>
          <cell r="S250">
            <v>0</v>
          </cell>
          <cell r="T250">
            <v>0</v>
          </cell>
          <cell r="U250">
            <v>0</v>
          </cell>
          <cell r="AR250">
            <v>0</v>
          </cell>
        </row>
        <row r="251">
          <cell r="G251" t="str">
            <v>Landfill Closure - Development Study</v>
          </cell>
          <cell r="H251" t="str">
            <v>10014349</v>
          </cell>
          <cell r="I251" t="str">
            <v>WYOL01</v>
          </cell>
          <cell r="O251" t="str">
            <v>N</v>
          </cell>
          <cell r="P251" t="str">
            <v>OSM</v>
          </cell>
          <cell r="Q251" t="str">
            <v>TBD</v>
          </cell>
          <cell r="S251">
            <v>0</v>
          </cell>
          <cell r="T251">
            <v>0</v>
          </cell>
          <cell r="U251">
            <v>0</v>
          </cell>
          <cell r="V251" t="str">
            <v>n/a</v>
          </cell>
          <cell r="W251" t="str">
            <v>n/a</v>
          </cell>
          <cell r="X251" t="str">
            <v>n/a</v>
          </cell>
          <cell r="Y251" t="str">
            <v>n/a</v>
          </cell>
          <cell r="Z251" t="str">
            <v>n/a</v>
          </cell>
          <cell r="AA251" t="str">
            <v>n/a</v>
          </cell>
          <cell r="AB251" t="str">
            <v>n/a</v>
          </cell>
          <cell r="AC251" t="str">
            <v>n/a</v>
          </cell>
          <cell r="AD251" t="str">
            <v>n/a</v>
          </cell>
          <cell r="AE251" t="str">
            <v>n/a</v>
          </cell>
          <cell r="AF251" t="str">
            <v>n/a</v>
          </cell>
          <cell r="AG251" t="str">
            <v>n/a</v>
          </cell>
          <cell r="AH251" t="str">
            <v>n/a</v>
          </cell>
          <cell r="AI251" t="str">
            <v>n/a</v>
          </cell>
          <cell r="AJ251" t="str">
            <v>n/a</v>
          </cell>
          <cell r="AK251" t="str">
            <v>n/a</v>
          </cell>
          <cell r="AL251" t="str">
            <v>n/a</v>
          </cell>
          <cell r="AM251" t="str">
            <v>n/a</v>
          </cell>
          <cell r="AN251" t="str">
            <v>n/a</v>
          </cell>
          <cell r="AO251" t="str">
            <v>n/a</v>
          </cell>
          <cell r="AP251" t="str">
            <v>n/a</v>
          </cell>
          <cell r="AQ251" t="str">
            <v>n/a</v>
          </cell>
          <cell r="AR251">
            <v>0</v>
          </cell>
        </row>
        <row r="252">
          <cell r="G252" t="str">
            <v>Landfill Closure - Ash Landfill (Black Hills)</v>
          </cell>
          <cell r="H252" t="str">
            <v>10013756</v>
          </cell>
          <cell r="I252" t="str">
            <v>WYOL01</v>
          </cell>
          <cell r="O252" t="str">
            <v>N</v>
          </cell>
          <cell r="P252" t="str">
            <v>OSM</v>
          </cell>
          <cell r="Q252" t="str">
            <v>TBD</v>
          </cell>
          <cell r="S252">
            <v>0</v>
          </cell>
          <cell r="T252">
            <v>0</v>
          </cell>
          <cell r="U252">
            <v>0</v>
          </cell>
          <cell r="V252" t="str">
            <v>n/a</v>
          </cell>
          <cell r="W252" t="str">
            <v>n/a</v>
          </cell>
          <cell r="X252" t="str">
            <v>n/a</v>
          </cell>
          <cell r="Y252" t="str">
            <v>n/a</v>
          </cell>
          <cell r="Z252" t="str">
            <v>n/a</v>
          </cell>
          <cell r="AA252" t="str">
            <v>n/a</v>
          </cell>
          <cell r="AB252" t="str">
            <v>n/a</v>
          </cell>
          <cell r="AC252" t="str">
            <v>n/a</v>
          </cell>
          <cell r="AD252" t="str">
            <v>n/a</v>
          </cell>
          <cell r="AE252" t="str">
            <v>n/a</v>
          </cell>
          <cell r="AF252" t="str">
            <v>n/a</v>
          </cell>
          <cell r="AG252" t="str">
            <v>n/a</v>
          </cell>
          <cell r="AH252" t="str">
            <v>n/a</v>
          </cell>
          <cell r="AI252" t="str">
            <v>n/a</v>
          </cell>
          <cell r="AJ252" t="str">
            <v>n/a</v>
          </cell>
          <cell r="AK252" t="str">
            <v>n/a</v>
          </cell>
          <cell r="AL252" t="str">
            <v>n/a</v>
          </cell>
          <cell r="AM252" t="str">
            <v>n/a</v>
          </cell>
          <cell r="AN252" t="str">
            <v>n/a</v>
          </cell>
          <cell r="AO252" t="str">
            <v>n/a</v>
          </cell>
          <cell r="AP252" t="str">
            <v>n/a</v>
          </cell>
          <cell r="AQ252" t="str">
            <v>n/a</v>
          </cell>
          <cell r="AR252">
            <v>0</v>
          </cell>
        </row>
        <row r="253">
          <cell r="G253" t="str">
            <v>Landfill Construction - Development Study</v>
          </cell>
          <cell r="H253" t="str">
            <v>10014350</v>
          </cell>
          <cell r="I253" t="str">
            <v>WYOL01</v>
          </cell>
          <cell r="O253" t="str">
            <v>N</v>
          </cell>
          <cell r="P253" t="str">
            <v>OSM</v>
          </cell>
          <cell r="Q253" t="str">
            <v>TBD</v>
          </cell>
          <cell r="S253">
            <v>0</v>
          </cell>
          <cell r="T253">
            <v>0</v>
          </cell>
          <cell r="U253">
            <v>0</v>
          </cell>
          <cell r="V253" t="str">
            <v>n/a</v>
          </cell>
          <cell r="W253" t="str">
            <v>n/a</v>
          </cell>
          <cell r="X253" t="str">
            <v>n/a</v>
          </cell>
          <cell r="Y253" t="str">
            <v>n/a</v>
          </cell>
          <cell r="Z253" t="str">
            <v>n/a</v>
          </cell>
          <cell r="AA253" t="str">
            <v>n/a</v>
          </cell>
          <cell r="AB253" t="str">
            <v>n/a</v>
          </cell>
          <cell r="AC253" t="str">
            <v>n/a</v>
          </cell>
          <cell r="AD253" t="str">
            <v>n/a</v>
          </cell>
          <cell r="AE253" t="str">
            <v>n/a</v>
          </cell>
          <cell r="AF253" t="str">
            <v>n/a</v>
          </cell>
          <cell r="AG253" t="str">
            <v>n/a</v>
          </cell>
          <cell r="AH253" t="str">
            <v>n/a</v>
          </cell>
          <cell r="AI253" t="str">
            <v>n/a</v>
          </cell>
          <cell r="AJ253" t="str">
            <v>n/a</v>
          </cell>
          <cell r="AK253" t="str">
            <v>n/a</v>
          </cell>
          <cell r="AL253" t="str">
            <v>n/a</v>
          </cell>
          <cell r="AM253" t="str">
            <v>n/a</v>
          </cell>
          <cell r="AN253" t="str">
            <v>n/a</v>
          </cell>
          <cell r="AO253" t="str">
            <v>n/a</v>
          </cell>
          <cell r="AP253" t="str">
            <v>n/a</v>
          </cell>
          <cell r="AQ253" t="str">
            <v>n/a</v>
          </cell>
          <cell r="AR253">
            <v>0</v>
          </cell>
        </row>
        <row r="254">
          <cell r="G254" t="str">
            <v>Landfill Construction - 5-7yr Cell (Black Hills)</v>
          </cell>
          <cell r="H254" t="str">
            <v>10013757</v>
          </cell>
          <cell r="I254" t="str">
            <v>WYOL01</v>
          </cell>
          <cell r="O254" t="str">
            <v>N</v>
          </cell>
          <cell r="P254" t="str">
            <v>OSM</v>
          </cell>
          <cell r="Q254" t="str">
            <v>TBD</v>
          </cell>
          <cell r="S254">
            <v>0</v>
          </cell>
          <cell r="T254">
            <v>0</v>
          </cell>
          <cell r="U254">
            <v>0</v>
          </cell>
          <cell r="V254" t="str">
            <v>n/a</v>
          </cell>
          <cell r="W254" t="str">
            <v>n/a</v>
          </cell>
          <cell r="X254" t="str">
            <v>n/a</v>
          </cell>
          <cell r="Y254" t="str">
            <v>n/a</v>
          </cell>
          <cell r="Z254" t="str">
            <v>n/a</v>
          </cell>
          <cell r="AA254" t="str">
            <v>n/a</v>
          </cell>
          <cell r="AB254" t="str">
            <v>n/a</v>
          </cell>
          <cell r="AC254" t="str">
            <v>n/a</v>
          </cell>
          <cell r="AD254" t="str">
            <v>n/a</v>
          </cell>
          <cell r="AE254" t="str">
            <v>n/a</v>
          </cell>
          <cell r="AF254" t="str">
            <v>n/a</v>
          </cell>
          <cell r="AG254" t="str">
            <v>n/a</v>
          </cell>
          <cell r="AH254" t="str">
            <v>n/a</v>
          </cell>
          <cell r="AI254" t="str">
            <v>n/a</v>
          </cell>
          <cell r="AJ254" t="str">
            <v>n/a</v>
          </cell>
          <cell r="AK254" t="str">
            <v>n/a</v>
          </cell>
          <cell r="AL254" t="str">
            <v>n/a</v>
          </cell>
          <cell r="AM254" t="str">
            <v>n/a</v>
          </cell>
          <cell r="AN254" t="str">
            <v>n/a</v>
          </cell>
          <cell r="AO254" t="str">
            <v>n/a</v>
          </cell>
          <cell r="AP254" t="str">
            <v>n/a</v>
          </cell>
          <cell r="AQ254" t="str">
            <v>n/a</v>
          </cell>
          <cell r="AR254">
            <v>0</v>
          </cell>
        </row>
        <row r="255">
          <cell r="G255" t="str">
            <v>Landfill Ongoing Management - 5-7yr Cell</v>
          </cell>
          <cell r="H255" t="str">
            <v>10013758</v>
          </cell>
          <cell r="I255" t="str">
            <v>WYOL01</v>
          </cell>
          <cell r="O255" t="str">
            <v>N</v>
          </cell>
          <cell r="P255" t="str">
            <v>OSM</v>
          </cell>
          <cell r="Q255" t="str">
            <v>TBD</v>
          </cell>
          <cell r="S255">
            <v>0</v>
          </cell>
          <cell r="T255">
            <v>0</v>
          </cell>
          <cell r="U255">
            <v>0</v>
          </cell>
          <cell r="V255" t="str">
            <v>n/a</v>
          </cell>
          <cell r="W255" t="str">
            <v>n/a</v>
          </cell>
          <cell r="X255" t="str">
            <v>n/a</v>
          </cell>
          <cell r="Y255" t="str">
            <v>n/a</v>
          </cell>
          <cell r="Z255" t="str">
            <v>n/a</v>
          </cell>
          <cell r="AA255" t="str">
            <v>n/a</v>
          </cell>
          <cell r="AB255" t="str">
            <v>n/a</v>
          </cell>
          <cell r="AC255" t="str">
            <v>n/a</v>
          </cell>
          <cell r="AD255" t="str">
            <v>n/a</v>
          </cell>
          <cell r="AE255" t="str">
            <v>n/a</v>
          </cell>
          <cell r="AF255" t="str">
            <v>n/a</v>
          </cell>
          <cell r="AG255" t="str">
            <v>n/a</v>
          </cell>
          <cell r="AH255" t="str">
            <v>n/a</v>
          </cell>
          <cell r="AI255" t="str">
            <v>n/a</v>
          </cell>
          <cell r="AJ255" t="str">
            <v>n/a</v>
          </cell>
          <cell r="AK255" t="str">
            <v>n/a</v>
          </cell>
          <cell r="AL255" t="str">
            <v>n/a</v>
          </cell>
          <cell r="AM255" t="str">
            <v>n/a</v>
          </cell>
          <cell r="AN255" t="str">
            <v>n/a</v>
          </cell>
          <cell r="AO255" t="str">
            <v>n/a</v>
          </cell>
          <cell r="AP255" t="str">
            <v>n/a</v>
          </cell>
          <cell r="AQ255" t="str">
            <v>n/a</v>
          </cell>
          <cell r="AR255">
            <v>0</v>
          </cell>
        </row>
        <row r="256">
          <cell r="G256" t="str">
            <v>Landfill Closure - 5-7yr Cell (Black Hills)</v>
          </cell>
          <cell r="H256" t="str">
            <v>10013759</v>
          </cell>
          <cell r="I256" t="str">
            <v>WYOL01</v>
          </cell>
          <cell r="O256" t="str">
            <v>N</v>
          </cell>
          <cell r="P256" t="str">
            <v>OSM</v>
          </cell>
          <cell r="Q256" t="str">
            <v>TBD</v>
          </cell>
          <cell r="S256">
            <v>0</v>
          </cell>
          <cell r="T256">
            <v>0</v>
          </cell>
          <cell r="U256">
            <v>0</v>
          </cell>
          <cell r="V256" t="str">
            <v>n/a</v>
          </cell>
          <cell r="W256" t="str">
            <v>n/a</v>
          </cell>
          <cell r="X256" t="str">
            <v>n/a</v>
          </cell>
          <cell r="Y256" t="str">
            <v>n/a</v>
          </cell>
          <cell r="Z256" t="str">
            <v>n/a</v>
          </cell>
          <cell r="AA256" t="str">
            <v>n/a</v>
          </cell>
          <cell r="AB256" t="str">
            <v>n/a</v>
          </cell>
          <cell r="AC256" t="str">
            <v>n/a</v>
          </cell>
          <cell r="AD256" t="str">
            <v>n/a</v>
          </cell>
          <cell r="AE256" t="str">
            <v>n/a</v>
          </cell>
          <cell r="AF256" t="str">
            <v>n/a</v>
          </cell>
          <cell r="AG256" t="str">
            <v>n/a</v>
          </cell>
          <cell r="AH256" t="str">
            <v>n/a</v>
          </cell>
          <cell r="AI256" t="str">
            <v>n/a</v>
          </cell>
          <cell r="AJ256" t="str">
            <v>n/a</v>
          </cell>
          <cell r="AK256" t="str">
            <v>n/a</v>
          </cell>
          <cell r="AL256" t="str">
            <v>n/a</v>
          </cell>
          <cell r="AM256" t="str">
            <v>n/a</v>
          </cell>
          <cell r="AN256" t="str">
            <v>n/a</v>
          </cell>
          <cell r="AO256" t="str">
            <v>n/a</v>
          </cell>
          <cell r="AP256" t="str">
            <v>n/a</v>
          </cell>
          <cell r="AQ256" t="str">
            <v>n/a</v>
          </cell>
          <cell r="AR256">
            <v>0</v>
          </cell>
        </row>
        <row r="257">
          <cell r="G257" t="str">
            <v>Landfill Closure - Ash Landfill (Black Hills)</v>
          </cell>
          <cell r="H257" t="str">
            <v>10021912</v>
          </cell>
          <cell r="I257" t="str">
            <v>WYOL01</v>
          </cell>
          <cell r="O257" t="str">
            <v>N</v>
          </cell>
          <cell r="P257" t="str">
            <v>OSM</v>
          </cell>
          <cell r="Q257" t="str">
            <v>TBD</v>
          </cell>
          <cell r="S257">
            <v>0</v>
          </cell>
          <cell r="T257">
            <v>0</v>
          </cell>
          <cell r="U257">
            <v>0</v>
          </cell>
          <cell r="V257" t="str">
            <v>n/a</v>
          </cell>
          <cell r="W257" t="str">
            <v>n/a</v>
          </cell>
          <cell r="X257" t="str">
            <v>n/a</v>
          </cell>
          <cell r="Y257" t="str">
            <v>n/a</v>
          </cell>
          <cell r="Z257" t="str">
            <v>n/a</v>
          </cell>
          <cell r="AA257" t="str">
            <v>n/a</v>
          </cell>
          <cell r="AB257" t="str">
            <v>n/a</v>
          </cell>
          <cell r="AC257" t="str">
            <v>n/a</v>
          </cell>
          <cell r="AD257" t="str">
            <v>n/a</v>
          </cell>
          <cell r="AE257" t="str">
            <v>n/a</v>
          </cell>
          <cell r="AF257" t="str">
            <v>n/a</v>
          </cell>
          <cell r="AG257" t="str">
            <v>n/a</v>
          </cell>
          <cell r="AH257" t="str">
            <v>n/a</v>
          </cell>
          <cell r="AI257" t="str">
            <v>n/a</v>
          </cell>
          <cell r="AJ257" t="str">
            <v>n/a</v>
          </cell>
          <cell r="AK257" t="str">
            <v>n/a</v>
          </cell>
          <cell r="AL257" t="str">
            <v>n/a</v>
          </cell>
          <cell r="AM257" t="str">
            <v>n/a</v>
          </cell>
          <cell r="AN257" t="str">
            <v>n/a</v>
          </cell>
          <cell r="AO257" t="str">
            <v>n/a</v>
          </cell>
          <cell r="AP257" t="str">
            <v>n/a</v>
          </cell>
          <cell r="AQ257" t="str">
            <v>n/a</v>
          </cell>
          <cell r="AR257">
            <v>0</v>
          </cell>
        </row>
        <row r="258">
          <cell r="G258" t="str">
            <v>Landfill Construction - 5-7yr Cell (Black Hills)</v>
          </cell>
          <cell r="H258" t="str">
            <v>10021913</v>
          </cell>
          <cell r="I258" t="str">
            <v>WYOL01</v>
          </cell>
          <cell r="O258" t="str">
            <v>N</v>
          </cell>
          <cell r="P258" t="str">
            <v>OSM</v>
          </cell>
          <cell r="Q258" t="str">
            <v>TBD</v>
          </cell>
          <cell r="S258">
            <v>0</v>
          </cell>
          <cell r="T258">
            <v>0</v>
          </cell>
          <cell r="U258">
            <v>0</v>
          </cell>
          <cell r="V258" t="str">
            <v>n/a</v>
          </cell>
          <cell r="W258" t="str">
            <v>n/a</v>
          </cell>
          <cell r="X258" t="str">
            <v>n/a</v>
          </cell>
          <cell r="Y258" t="str">
            <v>n/a</v>
          </cell>
          <cell r="Z258" t="str">
            <v>n/a</v>
          </cell>
          <cell r="AA258" t="str">
            <v>n/a</v>
          </cell>
          <cell r="AB258" t="str">
            <v>n/a</v>
          </cell>
          <cell r="AC258" t="str">
            <v>n/a</v>
          </cell>
          <cell r="AD258" t="str">
            <v>n/a</v>
          </cell>
          <cell r="AE258" t="str">
            <v>n/a</v>
          </cell>
          <cell r="AF258" t="str">
            <v>n/a</v>
          </cell>
          <cell r="AG258" t="str">
            <v>n/a</v>
          </cell>
          <cell r="AH258" t="str">
            <v>n/a</v>
          </cell>
          <cell r="AI258" t="str">
            <v>n/a</v>
          </cell>
          <cell r="AJ258" t="str">
            <v>n/a</v>
          </cell>
          <cell r="AK258" t="str">
            <v>n/a</v>
          </cell>
          <cell r="AL258" t="str">
            <v>n/a</v>
          </cell>
          <cell r="AM258" t="str">
            <v>n/a</v>
          </cell>
          <cell r="AN258" t="str">
            <v>n/a</v>
          </cell>
          <cell r="AO258" t="str">
            <v>n/a</v>
          </cell>
          <cell r="AP258" t="str">
            <v>n/a</v>
          </cell>
          <cell r="AQ258" t="str">
            <v>n/a</v>
          </cell>
          <cell r="AR258">
            <v>0</v>
          </cell>
        </row>
        <row r="259">
          <cell r="G259" t="str">
            <v>Pond Closure/Retrofit - Ash Collection Pond - Add Liner/Install Leachate Collection</v>
          </cell>
          <cell r="H259" t="str">
            <v>10013754</v>
          </cell>
          <cell r="I259" t="str">
            <v>WYOP01</v>
          </cell>
          <cell r="O259" t="str">
            <v>N</v>
          </cell>
          <cell r="P259" t="str">
            <v>OSM</v>
          </cell>
          <cell r="Q259" t="str">
            <v>TBD</v>
          </cell>
          <cell r="S259">
            <v>0</v>
          </cell>
          <cell r="T259">
            <v>0</v>
          </cell>
          <cell r="U259">
            <v>0</v>
          </cell>
          <cell r="V259" t="str">
            <v>n/a</v>
          </cell>
          <cell r="W259" t="str">
            <v>n/a</v>
          </cell>
          <cell r="X259" t="str">
            <v>n/a</v>
          </cell>
          <cell r="Y259" t="str">
            <v>n/a</v>
          </cell>
          <cell r="Z259" t="str">
            <v>n/a</v>
          </cell>
          <cell r="AA259" t="str">
            <v>n/a</v>
          </cell>
          <cell r="AB259" t="str">
            <v>n/a</v>
          </cell>
          <cell r="AC259" t="str">
            <v>n/a</v>
          </cell>
          <cell r="AD259" t="str">
            <v>n/a</v>
          </cell>
          <cell r="AE259" t="str">
            <v>n/a</v>
          </cell>
          <cell r="AF259" t="str">
            <v>n/a</v>
          </cell>
          <cell r="AG259" t="str">
            <v>n/a</v>
          </cell>
          <cell r="AH259" t="str">
            <v>n/a</v>
          </cell>
          <cell r="AI259" t="str">
            <v>n/a</v>
          </cell>
          <cell r="AJ259" t="str">
            <v>n/a</v>
          </cell>
          <cell r="AK259" t="str">
            <v>n/a</v>
          </cell>
          <cell r="AL259" t="str">
            <v>n/a</v>
          </cell>
          <cell r="AM259" t="str">
            <v>n/a</v>
          </cell>
          <cell r="AN259" t="str">
            <v>n/a</v>
          </cell>
          <cell r="AO259" t="str">
            <v>n/a</v>
          </cell>
          <cell r="AP259" t="str">
            <v>n/a</v>
          </cell>
          <cell r="AQ259" t="str">
            <v>n/a</v>
          </cell>
          <cell r="AR259">
            <v>0</v>
          </cell>
        </row>
        <row r="260">
          <cell r="G260" t="str">
            <v xml:space="preserve">Pond Closure/Retrofit - Clear Water Pond for Ash Pond - Add Liner/Install Leachate Collection </v>
          </cell>
          <cell r="H260" t="str">
            <v>10013755</v>
          </cell>
          <cell r="I260" t="str">
            <v>WYOP01</v>
          </cell>
          <cell r="O260" t="str">
            <v>N</v>
          </cell>
          <cell r="P260" t="str">
            <v>OSM</v>
          </cell>
          <cell r="Q260" t="str">
            <v>TBD</v>
          </cell>
          <cell r="S260">
            <v>0</v>
          </cell>
          <cell r="T260">
            <v>0</v>
          </cell>
          <cell r="U260">
            <v>0</v>
          </cell>
          <cell r="V260" t="str">
            <v>n/a</v>
          </cell>
          <cell r="W260" t="str">
            <v>n/a</v>
          </cell>
          <cell r="X260" t="str">
            <v>n/a</v>
          </cell>
          <cell r="Y260" t="str">
            <v>n/a</v>
          </cell>
          <cell r="Z260" t="str">
            <v>n/a</v>
          </cell>
          <cell r="AA260" t="str">
            <v>n/a</v>
          </cell>
          <cell r="AB260" t="str">
            <v>n/a</v>
          </cell>
          <cell r="AC260" t="str">
            <v>n/a</v>
          </cell>
          <cell r="AD260" t="str">
            <v>n/a</v>
          </cell>
          <cell r="AE260" t="str">
            <v>n/a</v>
          </cell>
          <cell r="AF260" t="str">
            <v>n/a</v>
          </cell>
          <cell r="AG260" t="str">
            <v>n/a</v>
          </cell>
          <cell r="AH260" t="str">
            <v>n/a</v>
          </cell>
          <cell r="AI260" t="str">
            <v>n/a</v>
          </cell>
          <cell r="AJ260" t="str">
            <v>n/a</v>
          </cell>
          <cell r="AK260" t="str">
            <v>n/a</v>
          </cell>
          <cell r="AL260" t="str">
            <v>n/a</v>
          </cell>
          <cell r="AM260" t="str">
            <v>n/a</v>
          </cell>
          <cell r="AN260" t="str">
            <v>n/a</v>
          </cell>
          <cell r="AO260" t="str">
            <v>n/a</v>
          </cell>
          <cell r="AP260" t="str">
            <v>n/a</v>
          </cell>
          <cell r="AQ260" t="str">
            <v>n/a</v>
          </cell>
          <cell r="AR260">
            <v>0</v>
          </cell>
        </row>
        <row r="261">
          <cell r="G261" t="str">
            <v>Asbestos - Wyodak</v>
          </cell>
          <cell r="H261" t="str">
            <v>10026925</v>
          </cell>
          <cell r="I261" t="str">
            <v>WYOA01</v>
          </cell>
          <cell r="J261">
            <v>284946</v>
          </cell>
          <cell r="O261" t="str">
            <v>Y</v>
          </cell>
          <cell r="P261" t="str">
            <v>Other</v>
          </cell>
          <cell r="Q261" t="str">
            <v>Existing ARO</v>
          </cell>
          <cell r="R261">
            <v>2018</v>
          </cell>
          <cell r="S261">
            <v>3357832.3490400007</v>
          </cell>
          <cell r="T261">
            <v>0</v>
          </cell>
          <cell r="U261">
            <v>0</v>
          </cell>
          <cell r="V261" t="str">
            <v>n/a</v>
          </cell>
          <cell r="W261" t="str">
            <v>n/a</v>
          </cell>
          <cell r="X261" t="str">
            <v>n/a</v>
          </cell>
          <cell r="Y261" t="str">
            <v>n/a</v>
          </cell>
          <cell r="Z261" t="str">
            <v>n/a</v>
          </cell>
          <cell r="AA261" t="str">
            <v>n/a</v>
          </cell>
          <cell r="AB261" t="str">
            <v>n/a</v>
          </cell>
          <cell r="AC261" t="str">
            <v>n/a</v>
          </cell>
          <cell r="AD261" t="str">
            <v>n/a</v>
          </cell>
          <cell r="AE261" t="str">
            <v>n/a</v>
          </cell>
          <cell r="AF261" t="str">
            <v>n/a</v>
          </cell>
          <cell r="AG261" t="str">
            <v>n/a</v>
          </cell>
          <cell r="AH261" t="str">
            <v>n/a</v>
          </cell>
          <cell r="AI261" t="str">
            <v>n/a</v>
          </cell>
          <cell r="AJ261" t="str">
            <v>n/a</v>
          </cell>
          <cell r="AK261" t="str">
            <v>n/a</v>
          </cell>
          <cell r="AL261" t="str">
            <v>n/a</v>
          </cell>
          <cell r="AM261" t="str">
            <v>n/a</v>
          </cell>
          <cell r="AN261" t="str">
            <v>n/a</v>
          </cell>
          <cell r="AO261" t="str">
            <v>n/a</v>
          </cell>
          <cell r="AP261" t="str">
            <v>n/a</v>
          </cell>
          <cell r="AQ261" t="str">
            <v>n/a</v>
          </cell>
          <cell r="AR261">
            <v>3357832.3490400007</v>
          </cell>
        </row>
        <row r="262">
          <cell r="S262">
            <v>79506334.770797342</v>
          </cell>
          <cell r="T262">
            <v>0</v>
          </cell>
          <cell r="AR262">
            <v>79506334.770797342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d to Corp Acctg"/>
      <sheetName val="Cap Surchg and JO Cutback rates"/>
      <sheetName val="Base Estimates"/>
      <sheetName val="Notes &amp; Dropdowns"/>
      <sheetName val="10 year plan detail"/>
    </sheetNames>
    <sheetDataSet>
      <sheetData sheetId="0">
        <row r="1"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 t="str">
            <v>Christopher Anderson/Jeff Tucker SAP Budget Data</v>
          </cell>
          <cell r="V1"/>
          <cell r="W1"/>
          <cell r="X1"/>
          <cell r="Y1"/>
          <cell r="Z1"/>
          <cell r="AA1"/>
          <cell r="AB1"/>
          <cell r="AC1"/>
          <cell r="AD1"/>
          <cell r="AE1"/>
          <cell r="AF1"/>
          <cell r="AG1"/>
          <cell r="AH1"/>
          <cell r="AI1"/>
          <cell r="AJ1"/>
          <cell r="AK1"/>
          <cell r="AL1"/>
          <cell r="AM1"/>
          <cell r="AN1"/>
          <cell r="AO1"/>
          <cell r="AP1"/>
          <cell r="AQ1"/>
          <cell r="AR1" t="str">
            <v>Corp ARO Model (Ipson)</v>
          </cell>
        </row>
        <row r="2"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  <cell r="AM2"/>
          <cell r="AN2"/>
          <cell r="AO2"/>
          <cell r="AP2"/>
          <cell r="AQ2"/>
          <cell r="AR2"/>
        </row>
        <row r="3">
          <cell r="G3" t="str">
            <v>Description</v>
          </cell>
          <cell r="H3" t="str">
            <v>APR/WBS</v>
          </cell>
          <cell r="I3" t="str">
            <v>Unit ID</v>
          </cell>
          <cell r="J3" t="str">
            <v>SAP Acct</v>
          </cell>
          <cell r="K3" t="str">
            <v>Last Updated</v>
          </cell>
          <cell r="L3" t="str">
            <v>Year Retired</v>
          </cell>
          <cell r="M3" t="str">
            <v>Removal Beg. Year</v>
          </cell>
          <cell r="N3" t="str">
            <v>Removal End. Year</v>
          </cell>
          <cell r="O3" t="str">
            <v>Include for Corp?</v>
          </cell>
          <cell r="P3" t="str">
            <v>CCR/ ELG/ OSM/ Other</v>
          </cell>
          <cell r="Q3" t="str">
            <v>ExistingARO/Planned ARO/New Construction/New Due to CCR Reg/NA</v>
          </cell>
          <cell r="R3" t="str">
            <v>Year of Estimate</v>
          </cell>
          <cell r="S3" t="str">
            <v>Prior Quarter Estimates</v>
          </cell>
          <cell r="T3" t="str">
            <v>Change from Prior Qtr</v>
          </cell>
          <cell r="U3" t="str">
            <v>SAP Total</v>
          </cell>
          <cell r="V3" t="str">
            <v>SAP Prior Years</v>
          </cell>
          <cell r="W3" t="str">
            <v>SAP 2015</v>
          </cell>
          <cell r="X3" t="str">
            <v>SAP 2016</v>
          </cell>
          <cell r="Y3" t="str">
            <v>SAP 2017</v>
          </cell>
          <cell r="Z3" t="str">
            <v>SAP 2018</v>
          </cell>
          <cell r="AA3" t="str">
            <v>SAP 2019</v>
          </cell>
          <cell r="AB3" t="str">
            <v>SAP 2020</v>
          </cell>
          <cell r="AC3" t="str">
            <v>SAP 2021</v>
          </cell>
          <cell r="AD3" t="str">
            <v>SAP 2022</v>
          </cell>
          <cell r="AE3" t="str">
            <v>SAP 2023</v>
          </cell>
          <cell r="AF3" t="str">
            <v>SAP 2024</v>
          </cell>
          <cell r="AG3" t="str">
            <v>SAP 2025</v>
          </cell>
          <cell r="AH3" t="str">
            <v>SAP 2026</v>
          </cell>
          <cell r="AI3" t="str">
            <v>SAP 2027</v>
          </cell>
          <cell r="AJ3" t="str">
            <v>SAP 2028</v>
          </cell>
          <cell r="AK3" t="str">
            <v>SAP 2029</v>
          </cell>
          <cell r="AL3" t="str">
            <v>SAP 2030</v>
          </cell>
          <cell r="AM3" t="str">
            <v>SAP 2031</v>
          </cell>
          <cell r="AN3" t="str">
            <v>SAP 2032</v>
          </cell>
          <cell r="AO3" t="str">
            <v>SAP 2033</v>
          </cell>
          <cell r="AP3" t="str">
            <v>SAP 2034</v>
          </cell>
          <cell r="AQ3" t="str">
            <v>SAP 2035</v>
          </cell>
          <cell r="AR3" t="str">
            <v>Corp Total</v>
          </cell>
        </row>
        <row r="4">
          <cell r="G4" t="str">
            <v>Brine Surge Pond</v>
          </cell>
          <cell r="H4"/>
          <cell r="I4" t="str">
            <v>BLUP01</v>
          </cell>
          <cell r="J4"/>
          <cell r="K4"/>
          <cell r="L4"/>
          <cell r="M4"/>
          <cell r="N4"/>
          <cell r="O4" t="str">
            <v>N</v>
          </cell>
          <cell r="P4" t="str">
            <v>Other</v>
          </cell>
          <cell r="Q4" t="str">
            <v>NA</v>
          </cell>
          <cell r="R4"/>
          <cell r="S4">
            <v>0</v>
          </cell>
          <cell r="T4">
            <v>0</v>
          </cell>
          <cell r="U4">
            <v>0</v>
          </cell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  <cell r="AP4"/>
          <cell r="AQ4"/>
          <cell r="AR4">
            <v>0</v>
          </cell>
        </row>
        <row r="5">
          <cell r="G5" t="str">
            <v>Idle Pond</v>
          </cell>
          <cell r="H5"/>
          <cell r="I5" t="str">
            <v>BLUP02</v>
          </cell>
          <cell r="J5"/>
          <cell r="K5"/>
          <cell r="L5"/>
          <cell r="M5"/>
          <cell r="N5"/>
          <cell r="O5" t="str">
            <v>N</v>
          </cell>
          <cell r="P5" t="str">
            <v>Other</v>
          </cell>
          <cell r="Q5" t="str">
            <v>NA</v>
          </cell>
          <cell r="R5"/>
          <cell r="S5">
            <v>0</v>
          </cell>
          <cell r="T5">
            <v>0</v>
          </cell>
          <cell r="U5">
            <v>0</v>
          </cell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>
            <v>0</v>
          </cell>
        </row>
        <row r="6">
          <cell r="G6" t="str">
            <v>West Lake Pond</v>
          </cell>
          <cell r="H6"/>
          <cell r="I6" t="str">
            <v>BLUP03</v>
          </cell>
          <cell r="J6"/>
          <cell r="K6"/>
          <cell r="L6"/>
          <cell r="M6"/>
          <cell r="N6"/>
          <cell r="O6" t="str">
            <v>N</v>
          </cell>
          <cell r="P6" t="str">
            <v>Other</v>
          </cell>
          <cell r="Q6" t="str">
            <v>NA</v>
          </cell>
          <cell r="R6"/>
          <cell r="S6">
            <v>0</v>
          </cell>
          <cell r="T6">
            <v>0</v>
          </cell>
          <cell r="U6">
            <v>0</v>
          </cell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>
            <v>0</v>
          </cell>
        </row>
        <row r="7">
          <cell r="G7" t="str">
            <v>North Dispersal Pond</v>
          </cell>
          <cell r="H7"/>
          <cell r="I7" t="str">
            <v>BLUP04</v>
          </cell>
          <cell r="J7"/>
          <cell r="K7"/>
          <cell r="L7"/>
          <cell r="M7"/>
          <cell r="N7"/>
          <cell r="O7" t="str">
            <v>N</v>
          </cell>
          <cell r="P7" t="str">
            <v>Other</v>
          </cell>
          <cell r="Q7" t="str">
            <v>NA</v>
          </cell>
          <cell r="R7"/>
          <cell r="S7">
            <v>0</v>
          </cell>
          <cell r="T7">
            <v>0</v>
          </cell>
          <cell r="U7">
            <v>0</v>
          </cell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>
            <v>0</v>
          </cell>
        </row>
        <row r="8">
          <cell r="G8" t="str">
            <v>South Dispersal Pond</v>
          </cell>
          <cell r="H8"/>
          <cell r="I8" t="str">
            <v>BLUP05</v>
          </cell>
          <cell r="J8"/>
          <cell r="K8"/>
          <cell r="L8"/>
          <cell r="M8"/>
          <cell r="N8"/>
          <cell r="O8" t="str">
            <v>N</v>
          </cell>
          <cell r="P8" t="str">
            <v>Other</v>
          </cell>
          <cell r="Q8" t="str">
            <v>NA</v>
          </cell>
          <cell r="R8"/>
          <cell r="S8">
            <v>0</v>
          </cell>
          <cell r="T8">
            <v>0</v>
          </cell>
          <cell r="U8">
            <v>0</v>
          </cell>
          <cell r="V8"/>
          <cell r="W8"/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>
            <v>0</v>
          </cell>
        </row>
        <row r="9">
          <cell r="G9" t="str">
            <v>Negro Mag Pond</v>
          </cell>
          <cell r="H9"/>
          <cell r="I9" t="str">
            <v>BLUP06</v>
          </cell>
          <cell r="J9"/>
          <cell r="K9"/>
          <cell r="L9"/>
          <cell r="M9"/>
          <cell r="N9"/>
          <cell r="O9" t="str">
            <v>N</v>
          </cell>
          <cell r="P9" t="str">
            <v>Other</v>
          </cell>
          <cell r="Q9" t="str">
            <v>NA</v>
          </cell>
          <cell r="R9"/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>
            <v>0</v>
          </cell>
        </row>
        <row r="10">
          <cell r="G10" t="str">
            <v>West Hills Pond</v>
          </cell>
          <cell r="H10"/>
          <cell r="I10" t="str">
            <v>BLUP07</v>
          </cell>
          <cell r="J10"/>
          <cell r="K10"/>
          <cell r="L10"/>
          <cell r="M10"/>
          <cell r="N10"/>
          <cell r="O10" t="str">
            <v>N</v>
          </cell>
          <cell r="P10" t="str">
            <v>Other</v>
          </cell>
          <cell r="Q10" t="str">
            <v>NA</v>
          </cell>
          <cell r="R10"/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>
            <v>0</v>
          </cell>
        </row>
        <row r="11">
          <cell r="G11" t="str">
            <v>Cow Pond</v>
          </cell>
          <cell r="H11"/>
          <cell r="I11" t="str">
            <v>BLUP08</v>
          </cell>
          <cell r="J11"/>
          <cell r="K11"/>
          <cell r="L11"/>
          <cell r="M11"/>
          <cell r="N11"/>
          <cell r="O11" t="str">
            <v>N</v>
          </cell>
          <cell r="P11" t="str">
            <v>Other</v>
          </cell>
          <cell r="Q11" t="str">
            <v>NA</v>
          </cell>
          <cell r="R11"/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>
            <v>0</v>
          </cell>
        </row>
        <row r="12">
          <cell r="G12" t="str">
            <v>12-35 Injection Well Pond</v>
          </cell>
          <cell r="H12"/>
          <cell r="I12" t="str">
            <v>BLUP09</v>
          </cell>
          <cell r="J12"/>
          <cell r="K12"/>
          <cell r="L12"/>
          <cell r="M12"/>
          <cell r="N12"/>
          <cell r="O12" t="str">
            <v>N</v>
          </cell>
          <cell r="P12" t="str">
            <v>Other</v>
          </cell>
          <cell r="Q12" t="str">
            <v>NA</v>
          </cell>
          <cell r="R12"/>
          <cell r="S12">
            <v>0</v>
          </cell>
          <cell r="T12">
            <v>0</v>
          </cell>
          <cell r="U12">
            <v>0</v>
          </cell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>
            <v>0</v>
          </cell>
        </row>
        <row r="13">
          <cell r="G13" t="str">
            <v>82-33 Disposal Pond</v>
          </cell>
          <cell r="H13"/>
          <cell r="I13" t="str">
            <v>BLUP10</v>
          </cell>
          <cell r="J13"/>
          <cell r="K13"/>
          <cell r="L13"/>
          <cell r="M13"/>
          <cell r="N13"/>
          <cell r="O13" t="str">
            <v>N</v>
          </cell>
          <cell r="P13" t="str">
            <v>Other</v>
          </cell>
          <cell r="Q13" t="str">
            <v>NA</v>
          </cell>
          <cell r="R13"/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>
            <v>0</v>
          </cell>
        </row>
        <row r="14">
          <cell r="G14" t="str">
            <v>14-2 Disposal Pond</v>
          </cell>
          <cell r="H14"/>
          <cell r="I14" t="str">
            <v>BLUP11</v>
          </cell>
          <cell r="J14"/>
          <cell r="K14"/>
          <cell r="L14"/>
          <cell r="M14"/>
          <cell r="N14"/>
          <cell r="O14" t="str">
            <v>N</v>
          </cell>
          <cell r="P14" t="str">
            <v>Other</v>
          </cell>
          <cell r="Q14" t="str">
            <v>NA</v>
          </cell>
          <cell r="R14"/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>
            <v>0</v>
          </cell>
        </row>
        <row r="15">
          <cell r="G15" t="str">
            <v>Plant Site</v>
          </cell>
          <cell r="H15"/>
          <cell r="I15" t="str">
            <v>BLUM01</v>
          </cell>
          <cell r="J15">
            <v>284919</v>
          </cell>
          <cell r="K15">
            <v>39994</v>
          </cell>
          <cell r="L15">
            <v>2037</v>
          </cell>
          <cell r="M15">
            <v>2037</v>
          </cell>
          <cell r="N15">
            <v>2038</v>
          </cell>
          <cell r="O15" t="str">
            <v>Y</v>
          </cell>
          <cell r="P15" t="str">
            <v>Other</v>
          </cell>
          <cell r="Q15" t="str">
            <v>Existing ARO</v>
          </cell>
          <cell r="R15">
            <v>2002</v>
          </cell>
          <cell r="S15">
            <v>3233725</v>
          </cell>
          <cell r="T15">
            <v>72600</v>
          </cell>
          <cell r="U15">
            <v>0</v>
          </cell>
          <cell r="V15" t="str">
            <v>n/a</v>
          </cell>
          <cell r="W15" t="str">
            <v>n/a</v>
          </cell>
          <cell r="X15" t="str">
            <v>n/a</v>
          </cell>
          <cell r="Y15" t="str">
            <v>n/a</v>
          </cell>
          <cell r="Z15" t="str">
            <v>n/a</v>
          </cell>
          <cell r="AA15" t="str">
            <v>n/a</v>
          </cell>
          <cell r="AB15" t="str">
            <v>n/a</v>
          </cell>
          <cell r="AC15" t="str">
            <v>n/a</v>
          </cell>
          <cell r="AD15" t="str">
            <v>n/a</v>
          </cell>
          <cell r="AE15" t="str">
            <v>n/a</v>
          </cell>
          <cell r="AF15" t="str">
            <v>n/a</v>
          </cell>
          <cell r="AG15" t="str">
            <v>n/a</v>
          </cell>
          <cell r="AH15" t="str">
            <v>n/a</v>
          </cell>
          <cell r="AI15" t="str">
            <v>n/a</v>
          </cell>
          <cell r="AJ15" t="str">
            <v>n/a</v>
          </cell>
          <cell r="AK15" t="str">
            <v>n/a</v>
          </cell>
          <cell r="AL15" t="str">
            <v>n/a</v>
          </cell>
          <cell r="AM15" t="str">
            <v>n/a</v>
          </cell>
          <cell r="AN15" t="str">
            <v>n/a</v>
          </cell>
          <cell r="AO15" t="str">
            <v>n/a</v>
          </cell>
          <cell r="AP15" t="str">
            <v>n/a</v>
          </cell>
          <cell r="AQ15" t="str">
            <v>n/a</v>
          </cell>
          <cell r="AR15">
            <v>3306325</v>
          </cell>
        </row>
        <row r="16">
          <cell r="G16" t="str">
            <v>Steam Fields - IGC</v>
          </cell>
          <cell r="H16"/>
          <cell r="I16" t="str">
            <v>BLUM02</v>
          </cell>
          <cell r="J16">
            <v>284919</v>
          </cell>
          <cell r="K16">
            <v>41897</v>
          </cell>
          <cell r="L16">
            <v>2037</v>
          </cell>
          <cell r="M16">
            <v>2037</v>
          </cell>
          <cell r="N16">
            <v>2038</v>
          </cell>
          <cell r="O16" t="str">
            <v>Y</v>
          </cell>
          <cell r="P16" t="str">
            <v>Other</v>
          </cell>
          <cell r="Q16" t="str">
            <v>Existing ARO</v>
          </cell>
          <cell r="R16">
            <v>2013</v>
          </cell>
          <cell r="S16">
            <v>2138000</v>
          </cell>
          <cell r="T16">
            <v>48000</v>
          </cell>
          <cell r="U16">
            <v>0</v>
          </cell>
          <cell r="V16" t="str">
            <v>n/a</v>
          </cell>
          <cell r="W16" t="str">
            <v>n/a</v>
          </cell>
          <cell r="X16" t="str">
            <v>n/a</v>
          </cell>
          <cell r="Y16" t="str">
            <v>n/a</v>
          </cell>
          <cell r="Z16" t="str">
            <v>n/a</v>
          </cell>
          <cell r="AA16" t="str">
            <v>n/a</v>
          </cell>
          <cell r="AB16" t="str">
            <v>n/a</v>
          </cell>
          <cell r="AC16" t="str">
            <v>n/a</v>
          </cell>
          <cell r="AD16" t="str">
            <v>n/a</v>
          </cell>
          <cell r="AE16" t="str">
            <v>n/a</v>
          </cell>
          <cell r="AF16" t="str">
            <v>n/a</v>
          </cell>
          <cell r="AG16" t="str">
            <v>n/a</v>
          </cell>
          <cell r="AH16" t="str">
            <v>n/a</v>
          </cell>
          <cell r="AI16" t="str">
            <v>n/a</v>
          </cell>
          <cell r="AJ16" t="str">
            <v>n/a</v>
          </cell>
          <cell r="AK16" t="str">
            <v>n/a</v>
          </cell>
          <cell r="AL16" t="str">
            <v>n/a</v>
          </cell>
          <cell r="AM16" t="str">
            <v>n/a</v>
          </cell>
          <cell r="AN16" t="str">
            <v>n/a</v>
          </cell>
          <cell r="AO16" t="str">
            <v>n/a</v>
          </cell>
          <cell r="AP16" t="str">
            <v>n/a</v>
          </cell>
          <cell r="AQ16" t="str">
            <v>n/a</v>
          </cell>
          <cell r="AR16">
            <v>2186000</v>
          </cell>
        </row>
        <row r="17">
          <cell r="G17" t="str">
            <v>Bottoming cycle - site restoration</v>
          </cell>
          <cell r="H17"/>
          <cell r="I17" t="str">
            <v>BLUM03</v>
          </cell>
          <cell r="J17">
            <v>284919</v>
          </cell>
          <cell r="K17">
            <v>39071</v>
          </cell>
          <cell r="L17">
            <v>2037</v>
          </cell>
          <cell r="M17">
            <v>2037</v>
          </cell>
          <cell r="N17">
            <v>2037</v>
          </cell>
          <cell r="O17" t="str">
            <v>Y</v>
          </cell>
          <cell r="P17" t="str">
            <v>Other</v>
          </cell>
          <cell r="Q17" t="str">
            <v>Existing ARO</v>
          </cell>
          <cell r="R17">
            <v>2006</v>
          </cell>
          <cell r="S17">
            <v>1207970</v>
          </cell>
          <cell r="T17">
            <v>27120</v>
          </cell>
          <cell r="U17">
            <v>0</v>
          </cell>
          <cell r="V17" t="str">
            <v>n/a</v>
          </cell>
          <cell r="W17" t="str">
            <v>n/a</v>
          </cell>
          <cell r="X17" t="str">
            <v>n/a</v>
          </cell>
          <cell r="Y17" t="str">
            <v>n/a</v>
          </cell>
          <cell r="Z17" t="str">
            <v>n/a</v>
          </cell>
          <cell r="AA17" t="str">
            <v>n/a</v>
          </cell>
          <cell r="AB17" t="str">
            <v>n/a</v>
          </cell>
          <cell r="AC17" t="str">
            <v>n/a</v>
          </cell>
          <cell r="AD17" t="str">
            <v>n/a</v>
          </cell>
          <cell r="AE17" t="str">
            <v>n/a</v>
          </cell>
          <cell r="AF17" t="str">
            <v>n/a</v>
          </cell>
          <cell r="AG17" t="str">
            <v>n/a</v>
          </cell>
          <cell r="AH17" t="str">
            <v>n/a</v>
          </cell>
          <cell r="AI17" t="str">
            <v>n/a</v>
          </cell>
          <cell r="AJ17" t="str">
            <v>n/a</v>
          </cell>
          <cell r="AK17" t="str">
            <v>n/a</v>
          </cell>
          <cell r="AL17" t="str">
            <v>n/a</v>
          </cell>
          <cell r="AM17" t="str">
            <v>n/a</v>
          </cell>
          <cell r="AN17" t="str">
            <v>n/a</v>
          </cell>
          <cell r="AO17" t="str">
            <v>n/a</v>
          </cell>
          <cell r="AP17" t="str">
            <v>n/a</v>
          </cell>
          <cell r="AQ17" t="str">
            <v>n/a</v>
          </cell>
          <cell r="AR17">
            <v>1235090</v>
          </cell>
        </row>
        <row r="18">
          <cell r="G18" t="str">
            <v>Bottoming cycle - piping</v>
          </cell>
          <cell r="H18"/>
          <cell r="I18" t="str">
            <v>BLUM04</v>
          </cell>
          <cell r="J18">
            <v>284919</v>
          </cell>
          <cell r="K18">
            <v>39071</v>
          </cell>
          <cell r="L18">
            <v>2037</v>
          </cell>
          <cell r="M18">
            <v>2037</v>
          </cell>
          <cell r="N18">
            <v>2037</v>
          </cell>
          <cell r="O18" t="str">
            <v>Y</v>
          </cell>
          <cell r="P18" t="str">
            <v>Other</v>
          </cell>
          <cell r="Q18" t="str">
            <v>Existing ARO</v>
          </cell>
          <cell r="R18">
            <v>2006</v>
          </cell>
          <cell r="S18">
            <v>502430</v>
          </cell>
          <cell r="T18">
            <v>11280</v>
          </cell>
          <cell r="U18">
            <v>0</v>
          </cell>
          <cell r="V18" t="str">
            <v>n/a</v>
          </cell>
          <cell r="W18" t="str">
            <v>n/a</v>
          </cell>
          <cell r="X18" t="str">
            <v>n/a</v>
          </cell>
          <cell r="Y18" t="str">
            <v>n/a</v>
          </cell>
          <cell r="Z18" t="str">
            <v>n/a</v>
          </cell>
          <cell r="AA18" t="str">
            <v>n/a</v>
          </cell>
          <cell r="AB18" t="str">
            <v>n/a</v>
          </cell>
          <cell r="AC18" t="str">
            <v>n/a</v>
          </cell>
          <cell r="AD18" t="str">
            <v>n/a</v>
          </cell>
          <cell r="AE18" t="str">
            <v>n/a</v>
          </cell>
          <cell r="AF18" t="str">
            <v>n/a</v>
          </cell>
          <cell r="AG18" t="str">
            <v>n/a</v>
          </cell>
          <cell r="AH18" t="str">
            <v>n/a</v>
          </cell>
          <cell r="AI18" t="str">
            <v>n/a</v>
          </cell>
          <cell r="AJ18" t="str">
            <v>n/a</v>
          </cell>
          <cell r="AK18" t="str">
            <v>n/a</v>
          </cell>
          <cell r="AL18" t="str">
            <v>n/a</v>
          </cell>
          <cell r="AM18" t="str">
            <v>n/a</v>
          </cell>
          <cell r="AN18" t="str">
            <v>n/a</v>
          </cell>
          <cell r="AO18" t="str">
            <v>n/a</v>
          </cell>
          <cell r="AP18" t="str">
            <v>n/a</v>
          </cell>
          <cell r="AQ18" t="str">
            <v>n/a</v>
          </cell>
          <cell r="AR18">
            <v>513710</v>
          </cell>
        </row>
        <row r="19">
          <cell r="G19" t="str">
            <v>Landfill Closure - Development Study</v>
          </cell>
          <cell r="H19" t="str">
            <v>SCAR/2011/L/001</v>
          </cell>
          <cell r="I19" t="str">
            <v>CARL01</v>
          </cell>
          <cell r="J19"/>
          <cell r="K19"/>
          <cell r="L19"/>
          <cell r="M19"/>
          <cell r="N19"/>
          <cell r="O19" t="str">
            <v>N</v>
          </cell>
          <cell r="P19" t="str">
            <v>CCR</v>
          </cell>
          <cell r="Q19" t="str">
            <v>New Due to CCR Reg</v>
          </cell>
          <cell r="R19"/>
          <cell r="S19">
            <v>0</v>
          </cell>
          <cell r="T19">
            <v>0</v>
          </cell>
          <cell r="U19">
            <v>0</v>
          </cell>
          <cell r="V19" t="str">
            <v>n/a</v>
          </cell>
          <cell r="W19" t="str">
            <v>n/a</v>
          </cell>
          <cell r="X19" t="str">
            <v>n/a</v>
          </cell>
          <cell r="Y19" t="str">
            <v>n/a</v>
          </cell>
          <cell r="Z19" t="str">
            <v>n/a</v>
          </cell>
          <cell r="AA19" t="str">
            <v>n/a</v>
          </cell>
          <cell r="AB19" t="str">
            <v>n/a</v>
          </cell>
          <cell r="AC19" t="str">
            <v>n/a</v>
          </cell>
          <cell r="AD19" t="str">
            <v>n/a</v>
          </cell>
          <cell r="AE19" t="str">
            <v>n/a</v>
          </cell>
          <cell r="AF19" t="str">
            <v>n/a</v>
          </cell>
          <cell r="AG19" t="str">
            <v>n/a</v>
          </cell>
          <cell r="AH19" t="str">
            <v>n/a</v>
          </cell>
          <cell r="AI19" t="str">
            <v>n/a</v>
          </cell>
          <cell r="AJ19" t="str">
            <v>n/a</v>
          </cell>
          <cell r="AK19" t="str">
            <v>n/a</v>
          </cell>
          <cell r="AL19" t="str">
            <v>n/a</v>
          </cell>
          <cell r="AM19" t="str">
            <v>n/a</v>
          </cell>
          <cell r="AN19" t="str">
            <v>n/a</v>
          </cell>
          <cell r="AO19" t="str">
            <v>n/a</v>
          </cell>
          <cell r="AP19" t="str">
            <v>n/a</v>
          </cell>
          <cell r="AQ19" t="str">
            <v>n/a</v>
          </cell>
          <cell r="AR19">
            <v>0</v>
          </cell>
        </row>
        <row r="20">
          <cell r="G20" t="str">
            <v>Landfill Closure - Ash Landfill</v>
          </cell>
          <cell r="H20" t="str">
            <v>10013702</v>
          </cell>
          <cell r="I20" t="str">
            <v>CARL01</v>
          </cell>
          <cell r="J20"/>
          <cell r="K20"/>
          <cell r="L20"/>
          <cell r="M20"/>
          <cell r="N20"/>
          <cell r="O20" t="str">
            <v>N</v>
          </cell>
          <cell r="P20" t="str">
            <v>CCR</v>
          </cell>
          <cell r="Q20" t="str">
            <v>New Due to CCR Reg</v>
          </cell>
          <cell r="R20"/>
          <cell r="S20">
            <v>0</v>
          </cell>
          <cell r="T20">
            <v>0</v>
          </cell>
          <cell r="U20">
            <v>0</v>
          </cell>
          <cell r="V20" t="str">
            <v>n/a</v>
          </cell>
          <cell r="W20" t="str">
            <v>n/a</v>
          </cell>
          <cell r="X20" t="str">
            <v>n/a</v>
          </cell>
          <cell r="Y20" t="str">
            <v>n/a</v>
          </cell>
          <cell r="Z20" t="str">
            <v>n/a</v>
          </cell>
          <cell r="AA20" t="str">
            <v>n/a</v>
          </cell>
          <cell r="AB20" t="str">
            <v>n/a</v>
          </cell>
          <cell r="AC20" t="str">
            <v>n/a</v>
          </cell>
          <cell r="AD20" t="str">
            <v>n/a</v>
          </cell>
          <cell r="AE20" t="str">
            <v>n/a</v>
          </cell>
          <cell r="AF20" t="str">
            <v>n/a</v>
          </cell>
          <cell r="AG20" t="str">
            <v>n/a</v>
          </cell>
          <cell r="AH20" t="str">
            <v>n/a</v>
          </cell>
          <cell r="AI20" t="str">
            <v>n/a</v>
          </cell>
          <cell r="AJ20" t="str">
            <v>n/a</v>
          </cell>
          <cell r="AK20" t="str">
            <v>n/a</v>
          </cell>
          <cell r="AL20" t="str">
            <v>n/a</v>
          </cell>
          <cell r="AM20" t="str">
            <v>n/a</v>
          </cell>
          <cell r="AN20" t="str">
            <v>n/a</v>
          </cell>
          <cell r="AO20" t="str">
            <v>n/a</v>
          </cell>
          <cell r="AP20" t="str">
            <v>n/a</v>
          </cell>
          <cell r="AQ20" t="str">
            <v>n/a</v>
          </cell>
          <cell r="AR20">
            <v>0</v>
          </cell>
        </row>
        <row r="21">
          <cell r="G21" t="str">
            <v>Raw Water Settling</v>
          </cell>
          <cell r="H21"/>
          <cell r="I21" t="str">
            <v>CARP01</v>
          </cell>
          <cell r="J21"/>
          <cell r="K21"/>
          <cell r="L21"/>
          <cell r="M21"/>
          <cell r="N21"/>
          <cell r="O21" t="str">
            <v>N</v>
          </cell>
          <cell r="P21" t="str">
            <v>Other</v>
          </cell>
          <cell r="Q21" t="str">
            <v>NA</v>
          </cell>
          <cell r="R21"/>
          <cell r="S21">
            <v>0</v>
          </cell>
          <cell r="T21">
            <v>0</v>
          </cell>
          <cell r="U21">
            <v>0</v>
          </cell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>
            <v>0</v>
          </cell>
        </row>
        <row r="22">
          <cell r="G22" t="str">
            <v>Waste Water Settling Pond</v>
          </cell>
          <cell r="H22"/>
          <cell r="I22" t="str">
            <v>CARP02</v>
          </cell>
          <cell r="J22"/>
          <cell r="K22"/>
          <cell r="L22"/>
          <cell r="M22"/>
          <cell r="N22"/>
          <cell r="O22" t="str">
            <v>N</v>
          </cell>
          <cell r="P22" t="str">
            <v>Other</v>
          </cell>
          <cell r="Q22" t="str">
            <v>TBD</v>
          </cell>
          <cell r="R22"/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>
            <v>0</v>
          </cell>
        </row>
        <row r="23">
          <cell r="G23" t="str">
            <v>Asbestos - Carbon</v>
          </cell>
          <cell r="H23"/>
          <cell r="I23" t="str">
            <v>CARA01</v>
          </cell>
          <cell r="J23">
            <v>284946</v>
          </cell>
          <cell r="K23"/>
          <cell r="L23"/>
          <cell r="M23"/>
          <cell r="N23"/>
          <cell r="O23" t="str">
            <v>Complete</v>
          </cell>
          <cell r="P23" t="str">
            <v>Other</v>
          </cell>
          <cell r="Q23" t="str">
            <v>Existing ARO</v>
          </cell>
          <cell r="R23">
            <v>2015</v>
          </cell>
          <cell r="S23">
            <v>0</v>
          </cell>
          <cell r="T23">
            <v>0</v>
          </cell>
          <cell r="U23">
            <v>0</v>
          </cell>
          <cell r="V23" t="str">
            <v>n/a</v>
          </cell>
          <cell r="W23" t="str">
            <v>n/a</v>
          </cell>
          <cell r="X23" t="str">
            <v>n/a</v>
          </cell>
          <cell r="Y23" t="str">
            <v>n/a</v>
          </cell>
          <cell r="Z23" t="str">
            <v>n/a</v>
          </cell>
          <cell r="AA23" t="str">
            <v>n/a</v>
          </cell>
          <cell r="AB23" t="str">
            <v>n/a</v>
          </cell>
          <cell r="AC23" t="str">
            <v>n/a</v>
          </cell>
          <cell r="AD23" t="str">
            <v>n/a</v>
          </cell>
          <cell r="AE23" t="str">
            <v>n/a</v>
          </cell>
          <cell r="AF23" t="str">
            <v>n/a</v>
          </cell>
          <cell r="AG23" t="str">
            <v>n/a</v>
          </cell>
          <cell r="AH23" t="str">
            <v>n/a</v>
          </cell>
          <cell r="AI23" t="str">
            <v>n/a</v>
          </cell>
          <cell r="AJ23" t="str">
            <v>n/a</v>
          </cell>
          <cell r="AK23" t="str">
            <v>n/a</v>
          </cell>
          <cell r="AL23" t="str">
            <v>n/a</v>
          </cell>
          <cell r="AM23" t="str">
            <v>n/a</v>
          </cell>
          <cell r="AN23" t="str">
            <v>n/a</v>
          </cell>
          <cell r="AO23" t="str">
            <v>n/a</v>
          </cell>
          <cell r="AP23" t="str">
            <v>n/a</v>
          </cell>
          <cell r="AQ23" t="str">
            <v>n/a</v>
          </cell>
          <cell r="AR23">
            <v>0</v>
          </cell>
        </row>
        <row r="24">
          <cell r="G24" t="str">
            <v>Site Restoration</v>
          </cell>
          <cell r="H24"/>
          <cell r="I24" t="str">
            <v>CLSM01</v>
          </cell>
          <cell r="J24">
            <v>284953</v>
          </cell>
          <cell r="K24">
            <v>39721</v>
          </cell>
          <cell r="L24">
            <v>2043</v>
          </cell>
          <cell r="M24">
            <v>2044</v>
          </cell>
          <cell r="N24">
            <v>2044</v>
          </cell>
          <cell r="O24" t="str">
            <v>Y</v>
          </cell>
          <cell r="P24" t="str">
            <v>Other</v>
          </cell>
          <cell r="Q24" t="str">
            <v>Existing ARO</v>
          </cell>
          <cell r="R24">
            <v>2001</v>
          </cell>
          <cell r="S24">
            <v>5175000</v>
          </cell>
          <cell r="T24">
            <v>110000</v>
          </cell>
          <cell r="U24">
            <v>0</v>
          </cell>
          <cell r="V24" t="str">
            <v>n/a</v>
          </cell>
          <cell r="W24" t="str">
            <v>n/a</v>
          </cell>
          <cell r="X24" t="str">
            <v>n/a</v>
          </cell>
          <cell r="Y24" t="str">
            <v>n/a</v>
          </cell>
          <cell r="Z24" t="str">
            <v>n/a</v>
          </cell>
          <cell r="AA24" t="str">
            <v>n/a</v>
          </cell>
          <cell r="AB24" t="str">
            <v>n/a</v>
          </cell>
          <cell r="AC24" t="str">
            <v>n/a</v>
          </cell>
          <cell r="AD24" t="str">
            <v>n/a</v>
          </cell>
          <cell r="AE24" t="str">
            <v>n/a</v>
          </cell>
          <cell r="AF24" t="str">
            <v>n/a</v>
          </cell>
          <cell r="AG24" t="str">
            <v>n/a</v>
          </cell>
          <cell r="AH24" t="str">
            <v>n/a</v>
          </cell>
          <cell r="AI24" t="str">
            <v>n/a</v>
          </cell>
          <cell r="AJ24" t="str">
            <v>n/a</v>
          </cell>
          <cell r="AK24" t="str">
            <v>n/a</v>
          </cell>
          <cell r="AL24" t="str">
            <v>n/a</v>
          </cell>
          <cell r="AM24" t="str">
            <v>n/a</v>
          </cell>
          <cell r="AN24" t="str">
            <v>n/a</v>
          </cell>
          <cell r="AO24" t="str">
            <v>n/a</v>
          </cell>
          <cell r="AP24" t="str">
            <v>n/a</v>
          </cell>
          <cell r="AQ24" t="str">
            <v>n/a</v>
          </cell>
          <cell r="AR24">
            <v>5285000</v>
          </cell>
        </row>
        <row r="25">
          <cell r="G25" t="str">
            <v>Landfill Construction - Lined Dry Ash Landfill</v>
          </cell>
          <cell r="H25" t="str">
            <v>10014313</v>
          </cell>
          <cell r="I25" t="str">
            <v>CHOL01</v>
          </cell>
          <cell r="J25"/>
          <cell r="K25"/>
          <cell r="L25"/>
          <cell r="M25"/>
          <cell r="N25"/>
          <cell r="O25" t="str">
            <v>N</v>
          </cell>
          <cell r="P25" t="str">
            <v>CCR</v>
          </cell>
          <cell r="Q25" t="str">
            <v>New Construction</v>
          </cell>
          <cell r="R25"/>
          <cell r="S25">
            <v>0</v>
          </cell>
          <cell r="T25">
            <v>0</v>
          </cell>
          <cell r="U25">
            <v>0</v>
          </cell>
          <cell r="V25" t="str">
            <v>n/a</v>
          </cell>
          <cell r="W25" t="str">
            <v>n/a</v>
          </cell>
          <cell r="X25" t="str">
            <v>n/a</v>
          </cell>
          <cell r="Y25" t="str">
            <v>n/a</v>
          </cell>
          <cell r="Z25" t="str">
            <v>n/a</v>
          </cell>
          <cell r="AA25" t="str">
            <v>n/a</v>
          </cell>
          <cell r="AB25" t="str">
            <v>n/a</v>
          </cell>
          <cell r="AC25" t="str">
            <v>n/a</v>
          </cell>
          <cell r="AD25" t="str">
            <v>n/a</v>
          </cell>
          <cell r="AE25" t="str">
            <v>n/a</v>
          </cell>
          <cell r="AF25" t="str">
            <v>n/a</v>
          </cell>
          <cell r="AG25" t="str">
            <v>n/a</v>
          </cell>
          <cell r="AH25" t="str">
            <v>n/a</v>
          </cell>
          <cell r="AI25" t="str">
            <v>n/a</v>
          </cell>
          <cell r="AJ25" t="str">
            <v>n/a</v>
          </cell>
          <cell r="AK25" t="str">
            <v>n/a</v>
          </cell>
          <cell r="AL25" t="str">
            <v>n/a</v>
          </cell>
          <cell r="AM25" t="str">
            <v>n/a</v>
          </cell>
          <cell r="AN25" t="str">
            <v>n/a</v>
          </cell>
          <cell r="AO25" t="str">
            <v>n/a</v>
          </cell>
          <cell r="AP25" t="str">
            <v>n/a</v>
          </cell>
          <cell r="AQ25" t="str">
            <v>n/a</v>
          </cell>
          <cell r="AR25">
            <v>0</v>
          </cell>
        </row>
        <row r="26">
          <cell r="G26" t="str">
            <v>Landfill Closure - Development and Construction</v>
          </cell>
          <cell r="H26" t="str">
            <v>10014314</v>
          </cell>
          <cell r="I26" t="str">
            <v>CHOL02</v>
          </cell>
          <cell r="J26"/>
          <cell r="K26"/>
          <cell r="L26"/>
          <cell r="M26"/>
          <cell r="N26"/>
          <cell r="O26" t="str">
            <v>N</v>
          </cell>
          <cell r="P26" t="str">
            <v>CCR</v>
          </cell>
          <cell r="Q26" t="str">
            <v>New Construction</v>
          </cell>
          <cell r="R26"/>
          <cell r="S26">
            <v>0</v>
          </cell>
          <cell r="T26">
            <v>0</v>
          </cell>
          <cell r="U26">
            <v>0</v>
          </cell>
          <cell r="V26" t="str">
            <v>n/a</v>
          </cell>
          <cell r="W26" t="str">
            <v>n/a</v>
          </cell>
          <cell r="X26" t="str">
            <v>n/a</v>
          </cell>
          <cell r="Y26" t="str">
            <v>n/a</v>
          </cell>
          <cell r="Z26" t="str">
            <v>n/a</v>
          </cell>
          <cell r="AA26" t="str">
            <v>n/a</v>
          </cell>
          <cell r="AB26" t="str">
            <v>n/a</v>
          </cell>
          <cell r="AC26" t="str">
            <v>n/a</v>
          </cell>
          <cell r="AD26" t="str">
            <v>n/a</v>
          </cell>
          <cell r="AE26" t="str">
            <v>n/a</v>
          </cell>
          <cell r="AF26" t="str">
            <v>n/a</v>
          </cell>
          <cell r="AG26" t="str">
            <v>n/a</v>
          </cell>
          <cell r="AH26" t="str">
            <v>n/a</v>
          </cell>
          <cell r="AI26" t="str">
            <v>n/a</v>
          </cell>
          <cell r="AJ26" t="str">
            <v>n/a</v>
          </cell>
          <cell r="AK26" t="str">
            <v>n/a</v>
          </cell>
          <cell r="AL26" t="str">
            <v>n/a</v>
          </cell>
          <cell r="AM26" t="str">
            <v>n/a</v>
          </cell>
          <cell r="AN26" t="str">
            <v>n/a</v>
          </cell>
          <cell r="AO26" t="str">
            <v>n/a</v>
          </cell>
          <cell r="AP26" t="str">
            <v>n/a</v>
          </cell>
          <cell r="AQ26" t="str">
            <v>n/a</v>
          </cell>
          <cell r="AR26">
            <v>0</v>
          </cell>
        </row>
        <row r="27">
          <cell r="G27" t="str">
            <v>Landfill Construction - Bottom Ash Pond to Monofill CY20-APS7550A</v>
          </cell>
          <cell r="H27" t="str">
            <v>10016967</v>
          </cell>
          <cell r="I27" t="str">
            <v>CHOL02</v>
          </cell>
          <cell r="J27"/>
          <cell r="K27"/>
          <cell r="L27"/>
          <cell r="M27"/>
          <cell r="N27"/>
          <cell r="O27" t="str">
            <v>N</v>
          </cell>
          <cell r="P27" t="str">
            <v>CCR</v>
          </cell>
          <cell r="Q27" t="str">
            <v>New Construction</v>
          </cell>
          <cell r="R27"/>
          <cell r="S27">
            <v>0</v>
          </cell>
          <cell r="T27">
            <v>0</v>
          </cell>
          <cell r="U27">
            <v>0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G27" t="str">
            <v>n/a</v>
          </cell>
          <cell r="AH27" t="str">
            <v>n/a</v>
          </cell>
          <cell r="AI27" t="str">
            <v>n/a</v>
          </cell>
          <cell r="AJ27" t="str">
            <v>n/a</v>
          </cell>
          <cell r="AK27" t="str">
            <v>n/a</v>
          </cell>
          <cell r="AL27" t="str">
            <v>n/a</v>
          </cell>
          <cell r="AM27" t="str">
            <v>n/a</v>
          </cell>
          <cell r="AN27" t="str">
            <v>n/a</v>
          </cell>
          <cell r="AO27" t="str">
            <v>n/a</v>
          </cell>
          <cell r="AP27" t="str">
            <v>n/a</v>
          </cell>
          <cell r="AQ27" t="str">
            <v>n/a</v>
          </cell>
          <cell r="AR27">
            <v>0</v>
          </cell>
        </row>
        <row r="28">
          <cell r="G28" t="str">
            <v>Landfill Construction - Bottom Ash Pond to Monofill  CY23-APS7550B</v>
          </cell>
          <cell r="H28" t="str">
            <v>10016968</v>
          </cell>
          <cell r="I28" t="str">
            <v>CHOL02</v>
          </cell>
          <cell r="J28"/>
          <cell r="K28"/>
          <cell r="L28"/>
          <cell r="M28"/>
          <cell r="N28"/>
          <cell r="O28" t="str">
            <v>N</v>
          </cell>
          <cell r="P28" t="str">
            <v>CCR</v>
          </cell>
          <cell r="Q28" t="str">
            <v>New Construction</v>
          </cell>
          <cell r="R28"/>
          <cell r="S28">
            <v>0</v>
          </cell>
          <cell r="T28">
            <v>0</v>
          </cell>
          <cell r="U28">
            <v>0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G28" t="str">
            <v>n/a</v>
          </cell>
          <cell r="AH28" t="str">
            <v>n/a</v>
          </cell>
          <cell r="AI28" t="str">
            <v>n/a</v>
          </cell>
          <cell r="AJ28" t="str">
            <v>n/a</v>
          </cell>
          <cell r="AK28" t="str">
            <v>n/a</v>
          </cell>
          <cell r="AL28" t="str">
            <v>n/a</v>
          </cell>
          <cell r="AM28" t="str">
            <v>n/a</v>
          </cell>
          <cell r="AN28" t="str">
            <v>n/a</v>
          </cell>
          <cell r="AO28" t="str">
            <v>n/a</v>
          </cell>
          <cell r="AP28" t="str">
            <v>n/a</v>
          </cell>
          <cell r="AQ28" t="str">
            <v>n/a</v>
          </cell>
          <cell r="AR28">
            <v>0</v>
          </cell>
        </row>
        <row r="29">
          <cell r="G29" t="str">
            <v>Landfill Construction - Bottom Ash Pond to Monofill</v>
          </cell>
          <cell r="H29" t="str">
            <v>10022061</v>
          </cell>
          <cell r="I29" t="str">
            <v>CHOL02</v>
          </cell>
          <cell r="J29"/>
          <cell r="K29"/>
          <cell r="L29"/>
          <cell r="M29"/>
          <cell r="N29"/>
          <cell r="O29" t="str">
            <v>N</v>
          </cell>
          <cell r="P29" t="str">
            <v>CCR</v>
          </cell>
          <cell r="Q29" t="str">
            <v>New Construction</v>
          </cell>
          <cell r="R29"/>
          <cell r="S29">
            <v>0</v>
          </cell>
          <cell r="T29">
            <v>0</v>
          </cell>
          <cell r="U29">
            <v>0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G29" t="str">
            <v>n/a</v>
          </cell>
          <cell r="AH29" t="str">
            <v>n/a</v>
          </cell>
          <cell r="AI29" t="str">
            <v>n/a</v>
          </cell>
          <cell r="AJ29" t="str">
            <v>n/a</v>
          </cell>
          <cell r="AK29" t="str">
            <v>n/a</v>
          </cell>
          <cell r="AL29" t="str">
            <v>n/a</v>
          </cell>
          <cell r="AM29" t="str">
            <v>n/a</v>
          </cell>
          <cell r="AN29" t="str">
            <v>n/a</v>
          </cell>
          <cell r="AO29" t="str">
            <v>n/a</v>
          </cell>
          <cell r="AP29" t="str">
            <v>n/a</v>
          </cell>
          <cell r="AQ29" t="str">
            <v>n/a</v>
          </cell>
          <cell r="AR29">
            <v>0</v>
          </cell>
        </row>
        <row r="30">
          <cell r="G30" t="str">
            <v>Landfill Construction - Bottom Ash Pond to Monofill</v>
          </cell>
          <cell r="H30" t="str">
            <v>10022062</v>
          </cell>
          <cell r="I30" t="str">
            <v>CHOL02</v>
          </cell>
          <cell r="J30"/>
          <cell r="K30"/>
          <cell r="L30"/>
          <cell r="M30"/>
          <cell r="N30"/>
          <cell r="O30" t="str">
            <v>N</v>
          </cell>
          <cell r="P30" t="str">
            <v>CCR</v>
          </cell>
          <cell r="Q30" t="str">
            <v>New Construction</v>
          </cell>
          <cell r="R30"/>
          <cell r="S30">
            <v>0</v>
          </cell>
          <cell r="T30">
            <v>0</v>
          </cell>
          <cell r="U30">
            <v>0</v>
          </cell>
          <cell r="V30" t="str">
            <v>n/a</v>
          </cell>
          <cell r="W30" t="str">
            <v>n/a</v>
          </cell>
          <cell r="X30" t="str">
            <v>n/a</v>
          </cell>
          <cell r="Y30" t="str">
            <v>n/a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G30" t="str">
            <v>n/a</v>
          </cell>
          <cell r="AH30" t="str">
            <v>n/a</v>
          </cell>
          <cell r="AI30" t="str">
            <v>n/a</v>
          </cell>
          <cell r="AJ30" t="str">
            <v>n/a</v>
          </cell>
          <cell r="AK30" t="str">
            <v>n/a</v>
          </cell>
          <cell r="AL30" t="str">
            <v>n/a</v>
          </cell>
          <cell r="AM30" t="str">
            <v>n/a</v>
          </cell>
          <cell r="AN30" t="str">
            <v>n/a</v>
          </cell>
          <cell r="AO30" t="str">
            <v>n/a</v>
          </cell>
          <cell r="AP30" t="str">
            <v>n/a</v>
          </cell>
          <cell r="AQ30" t="str">
            <v>n/a</v>
          </cell>
          <cell r="AR30">
            <v>0</v>
          </cell>
        </row>
        <row r="31">
          <cell r="G31" t="str">
            <v>Landfill Construction - Bottom Ash Pond to Monofill</v>
          </cell>
          <cell r="H31" t="str">
            <v>10022063</v>
          </cell>
          <cell r="I31" t="str">
            <v>CHOL02</v>
          </cell>
          <cell r="J31"/>
          <cell r="K31"/>
          <cell r="L31"/>
          <cell r="M31"/>
          <cell r="N31"/>
          <cell r="O31" t="str">
            <v>N</v>
          </cell>
          <cell r="P31" t="str">
            <v>CCR</v>
          </cell>
          <cell r="Q31" t="str">
            <v>New Construction</v>
          </cell>
          <cell r="R31"/>
          <cell r="S31">
            <v>0</v>
          </cell>
          <cell r="T31">
            <v>0</v>
          </cell>
          <cell r="U31">
            <v>0</v>
          </cell>
          <cell r="V31" t="str">
            <v>n/a</v>
          </cell>
          <cell r="W31" t="str">
            <v>n/a</v>
          </cell>
          <cell r="X31" t="str">
            <v>n/a</v>
          </cell>
          <cell r="Y31" t="str">
            <v>n/a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G31" t="str">
            <v>n/a</v>
          </cell>
          <cell r="AH31" t="str">
            <v>n/a</v>
          </cell>
          <cell r="AI31" t="str">
            <v>n/a</v>
          </cell>
          <cell r="AJ31" t="str">
            <v>n/a</v>
          </cell>
          <cell r="AK31" t="str">
            <v>n/a</v>
          </cell>
          <cell r="AL31" t="str">
            <v>n/a</v>
          </cell>
          <cell r="AM31" t="str">
            <v>n/a</v>
          </cell>
          <cell r="AN31" t="str">
            <v>n/a</v>
          </cell>
          <cell r="AO31" t="str">
            <v>n/a</v>
          </cell>
          <cell r="AP31" t="str">
            <v>n/a</v>
          </cell>
          <cell r="AQ31" t="str">
            <v>n/a</v>
          </cell>
          <cell r="AR31">
            <v>0</v>
          </cell>
        </row>
        <row r="32">
          <cell r="G32" t="str">
            <v xml:space="preserve">Bottom Ash Pond Closure </v>
          </cell>
          <cell r="H32" t="str">
            <v>10023042 (10013760)</v>
          </cell>
          <cell r="I32" t="str">
            <v>CHOP01</v>
          </cell>
          <cell r="J32">
            <v>284962</v>
          </cell>
          <cell r="K32">
            <v>44560</v>
          </cell>
          <cell r="L32"/>
          <cell r="M32">
            <v>2023</v>
          </cell>
          <cell r="N32">
            <v>2028</v>
          </cell>
          <cell r="O32" t="str">
            <v>Y</v>
          </cell>
          <cell r="P32" t="str">
            <v>CCR</v>
          </cell>
          <cell r="Q32" t="str">
            <v>New Due to CCR Reg</v>
          </cell>
          <cell r="R32">
            <v>2021</v>
          </cell>
          <cell r="S32">
            <v>5642042.4000000004</v>
          </cell>
          <cell r="T32">
            <v>86999.999999998137</v>
          </cell>
          <cell r="U32">
            <v>0</v>
          </cell>
          <cell r="V32" t="str">
            <v>n/a</v>
          </cell>
          <cell r="W32" t="str">
            <v>n/a</v>
          </cell>
          <cell r="X32" t="str">
            <v>n/a</v>
          </cell>
          <cell r="Y32" t="str">
            <v>n/a</v>
          </cell>
          <cell r="Z32" t="str">
            <v>n/a</v>
          </cell>
          <cell r="AA32" t="str">
            <v>n/a</v>
          </cell>
          <cell r="AB32" t="str">
            <v>n/a</v>
          </cell>
          <cell r="AC32" t="str">
            <v>n/a</v>
          </cell>
          <cell r="AD32" t="str">
            <v>n/a</v>
          </cell>
          <cell r="AE32" t="str">
            <v>n/a</v>
          </cell>
          <cell r="AF32" t="str">
            <v>n/a</v>
          </cell>
          <cell r="AG32" t="str">
            <v>n/a</v>
          </cell>
          <cell r="AH32" t="str">
            <v>n/a</v>
          </cell>
          <cell r="AI32" t="str">
            <v>n/a</v>
          </cell>
          <cell r="AJ32" t="str">
            <v>n/a</v>
          </cell>
          <cell r="AK32" t="str">
            <v>n/a</v>
          </cell>
          <cell r="AL32" t="str">
            <v>n/a</v>
          </cell>
          <cell r="AM32" t="str">
            <v>n/a</v>
          </cell>
          <cell r="AN32" t="str">
            <v>n/a</v>
          </cell>
          <cell r="AO32" t="str">
            <v>n/a</v>
          </cell>
          <cell r="AP32" t="str">
            <v>n/a</v>
          </cell>
          <cell r="AQ32" t="str">
            <v>n/a</v>
          </cell>
          <cell r="AR32">
            <v>5729042.3999999985</v>
          </cell>
        </row>
        <row r="33">
          <cell r="G33" t="str">
            <v>Cholla Post Closure Care (All)</v>
          </cell>
          <cell r="H33" t="str">
            <v>10023041</v>
          </cell>
          <cell r="I33" t="str">
            <v>CHOP01</v>
          </cell>
          <cell r="J33">
            <v>284962</v>
          </cell>
          <cell r="K33">
            <v>43584</v>
          </cell>
          <cell r="L33" t="str">
            <v>n/a</v>
          </cell>
          <cell r="M33">
            <v>2026</v>
          </cell>
          <cell r="N33">
            <v>2058</v>
          </cell>
          <cell r="O33" t="str">
            <v>Y</v>
          </cell>
          <cell r="P33" t="str">
            <v>CCR</v>
          </cell>
          <cell r="Q33" t="str">
            <v>New Due to CCR Reg</v>
          </cell>
          <cell r="R33">
            <v>2018</v>
          </cell>
          <cell r="S33">
            <v>1582020</v>
          </cell>
          <cell r="T33">
            <v>44370</v>
          </cell>
          <cell r="U33">
            <v>0</v>
          </cell>
          <cell r="V33" t="str">
            <v>n/a</v>
          </cell>
          <cell r="W33" t="str">
            <v>n/a</v>
          </cell>
          <cell r="X33" t="str">
            <v>n/a</v>
          </cell>
          <cell r="Y33" t="str">
            <v>n/a</v>
          </cell>
          <cell r="Z33" t="str">
            <v>n/a</v>
          </cell>
          <cell r="AA33" t="str">
            <v>n/a</v>
          </cell>
          <cell r="AB33" t="str">
            <v>n/a</v>
          </cell>
          <cell r="AC33" t="str">
            <v>n/a</v>
          </cell>
          <cell r="AD33" t="str">
            <v>n/a</v>
          </cell>
          <cell r="AE33" t="str">
            <v>n/a</v>
          </cell>
          <cell r="AF33" t="str">
            <v>n/a</v>
          </cell>
          <cell r="AG33" t="str">
            <v>n/a</v>
          </cell>
          <cell r="AH33" t="str">
            <v>n/a</v>
          </cell>
          <cell r="AI33" t="str">
            <v>n/a</v>
          </cell>
          <cell r="AJ33" t="str">
            <v>n/a</v>
          </cell>
          <cell r="AK33" t="str">
            <v>n/a</v>
          </cell>
          <cell r="AL33" t="str">
            <v>n/a</v>
          </cell>
          <cell r="AM33" t="str">
            <v>n/a</v>
          </cell>
          <cell r="AN33" t="str">
            <v>n/a</v>
          </cell>
          <cell r="AO33" t="str">
            <v>n/a</v>
          </cell>
          <cell r="AP33" t="str">
            <v>n/a</v>
          </cell>
          <cell r="AQ33" t="str">
            <v>n/a</v>
          </cell>
          <cell r="AR33">
            <v>1626390</v>
          </cell>
        </row>
        <row r="34">
          <cell r="G34" t="str">
            <v>Fly Ash Pond Closure</v>
          </cell>
          <cell r="H34" t="str">
            <v>10023039</v>
          </cell>
          <cell r="I34" t="str">
            <v>CHOP02</v>
          </cell>
          <cell r="J34">
            <v>284962</v>
          </cell>
          <cell r="K34">
            <v>44560</v>
          </cell>
          <cell r="L34"/>
          <cell r="M34">
            <v>2023</v>
          </cell>
          <cell r="N34">
            <v>2028</v>
          </cell>
          <cell r="O34" t="str">
            <v>Y</v>
          </cell>
          <cell r="P34" t="str">
            <v>CCR</v>
          </cell>
          <cell r="Q34" t="str">
            <v>New Due to CCR Reg</v>
          </cell>
          <cell r="R34">
            <v>2021</v>
          </cell>
          <cell r="S34">
            <v>12561610.800000001</v>
          </cell>
          <cell r="T34">
            <v>86999.999999998137</v>
          </cell>
          <cell r="U34">
            <v>0</v>
          </cell>
          <cell r="V34" t="str">
            <v>n/a</v>
          </cell>
          <cell r="W34" t="str">
            <v>n/a</v>
          </cell>
          <cell r="X34" t="str">
            <v>n/a</v>
          </cell>
          <cell r="Y34" t="str">
            <v>n/a</v>
          </cell>
          <cell r="Z34" t="str">
            <v>n/a</v>
          </cell>
          <cell r="AA34" t="str">
            <v>n/a</v>
          </cell>
          <cell r="AB34" t="str">
            <v>n/a</v>
          </cell>
          <cell r="AC34" t="str">
            <v>n/a</v>
          </cell>
          <cell r="AD34" t="str">
            <v>n/a</v>
          </cell>
          <cell r="AE34" t="str">
            <v>n/a</v>
          </cell>
          <cell r="AF34" t="str">
            <v>n/a</v>
          </cell>
          <cell r="AG34" t="str">
            <v>n/a</v>
          </cell>
          <cell r="AH34" t="str">
            <v>n/a</v>
          </cell>
          <cell r="AI34" t="str">
            <v>n/a</v>
          </cell>
          <cell r="AJ34" t="str">
            <v>n/a</v>
          </cell>
          <cell r="AK34" t="str">
            <v>n/a</v>
          </cell>
          <cell r="AL34" t="str">
            <v>n/a</v>
          </cell>
          <cell r="AM34" t="str">
            <v>n/a</v>
          </cell>
          <cell r="AN34" t="str">
            <v>n/a</v>
          </cell>
          <cell r="AO34" t="str">
            <v>n/a</v>
          </cell>
          <cell r="AP34" t="str">
            <v>n/a</v>
          </cell>
          <cell r="AQ34" t="str">
            <v>n/a</v>
          </cell>
          <cell r="AR34">
            <v>12648610.799999999</v>
          </cell>
        </row>
        <row r="35">
          <cell r="G35" t="str">
            <v>Fly Ash Dewatering</v>
          </cell>
          <cell r="H35" t="str">
            <v>SCHO/2021/L/001/FLYASHDW</v>
          </cell>
          <cell r="I35" t="str">
            <v>CHOP02</v>
          </cell>
          <cell r="J35">
            <v>284962</v>
          </cell>
          <cell r="K35">
            <v>44734</v>
          </cell>
          <cell r="L35"/>
          <cell r="M35">
            <v>2022</v>
          </cell>
          <cell r="N35">
            <v>2023</v>
          </cell>
          <cell r="O35" t="str">
            <v>Y</v>
          </cell>
          <cell r="P35" t="str">
            <v>CCR</v>
          </cell>
          <cell r="Q35" t="str">
            <v>New Due to CCR Reg</v>
          </cell>
          <cell r="R35">
            <v>2022</v>
          </cell>
          <cell r="S35">
            <v>930910.2</v>
          </cell>
          <cell r="T35">
            <v>26108.70000000007</v>
          </cell>
          <cell r="U35">
            <v>0</v>
          </cell>
          <cell r="V35" t="str">
            <v>n/a</v>
          </cell>
          <cell r="W35" t="str">
            <v>n/a</v>
          </cell>
          <cell r="X35" t="str">
            <v>n/a</v>
          </cell>
          <cell r="Y35" t="str">
            <v>n/a</v>
          </cell>
          <cell r="Z35" t="str">
            <v>n/a</v>
          </cell>
          <cell r="AA35" t="str">
            <v>n/a</v>
          </cell>
          <cell r="AB35" t="str">
            <v>n/a</v>
          </cell>
          <cell r="AC35" t="str">
            <v>n/a</v>
          </cell>
          <cell r="AD35" t="str">
            <v>n/a</v>
          </cell>
          <cell r="AE35" t="str">
            <v>n/a</v>
          </cell>
          <cell r="AF35" t="str">
            <v>n/a</v>
          </cell>
          <cell r="AG35" t="str">
            <v>n/a</v>
          </cell>
          <cell r="AH35" t="str">
            <v>n/a</v>
          </cell>
          <cell r="AI35" t="str">
            <v>n/a</v>
          </cell>
          <cell r="AJ35" t="str">
            <v>n/a</v>
          </cell>
          <cell r="AK35" t="str">
            <v>n/a</v>
          </cell>
          <cell r="AL35" t="str">
            <v>n/a</v>
          </cell>
          <cell r="AM35" t="str">
            <v>n/a</v>
          </cell>
          <cell r="AN35" t="str">
            <v>n/a</v>
          </cell>
          <cell r="AO35" t="str">
            <v>n/a</v>
          </cell>
          <cell r="AP35" t="str">
            <v>n/a</v>
          </cell>
          <cell r="AQ35" t="str">
            <v>n/a</v>
          </cell>
          <cell r="AR35">
            <v>957018.9</v>
          </cell>
        </row>
        <row r="36">
          <cell r="G36" t="str">
            <v>Bottom Ash Monofill Closure</v>
          </cell>
          <cell r="H36" t="str">
            <v>10023044</v>
          </cell>
          <cell r="I36" t="str">
            <v>CHOL02</v>
          </cell>
          <cell r="J36">
            <v>284962</v>
          </cell>
          <cell r="K36">
            <v>44560</v>
          </cell>
          <cell r="L36"/>
          <cell r="M36">
            <v>2024</v>
          </cell>
          <cell r="N36">
            <v>2025</v>
          </cell>
          <cell r="O36" t="str">
            <v>Y</v>
          </cell>
          <cell r="P36" t="str">
            <v>CCR</v>
          </cell>
          <cell r="Q36" t="str">
            <v>New Due to CCR Reg</v>
          </cell>
          <cell r="R36">
            <v>2021</v>
          </cell>
          <cell r="S36">
            <v>1475743.6188000001</v>
          </cell>
          <cell r="T36">
            <v>41389.327799999854</v>
          </cell>
          <cell r="U36">
            <v>0</v>
          </cell>
          <cell r="V36" t="str">
            <v>n/a</v>
          </cell>
          <cell r="W36" t="str">
            <v>n/a</v>
          </cell>
          <cell r="X36" t="str">
            <v>n/a</v>
          </cell>
          <cell r="Y36" t="str">
            <v>n/a</v>
          </cell>
          <cell r="Z36" t="str">
            <v>n/a</v>
          </cell>
          <cell r="AA36" t="str">
            <v>n/a</v>
          </cell>
          <cell r="AB36" t="str">
            <v>n/a</v>
          </cell>
          <cell r="AC36" t="str">
            <v>n/a</v>
          </cell>
          <cell r="AD36" t="str">
            <v>n/a</v>
          </cell>
          <cell r="AE36" t="str">
            <v>n/a</v>
          </cell>
          <cell r="AF36" t="str">
            <v>n/a</v>
          </cell>
          <cell r="AG36" t="str">
            <v>n/a</v>
          </cell>
          <cell r="AH36" t="str">
            <v>n/a</v>
          </cell>
          <cell r="AI36" t="str">
            <v>n/a</v>
          </cell>
          <cell r="AJ36" t="str">
            <v>n/a</v>
          </cell>
          <cell r="AK36" t="str">
            <v>n/a</v>
          </cell>
          <cell r="AL36" t="str">
            <v>n/a</v>
          </cell>
          <cell r="AM36" t="str">
            <v>n/a</v>
          </cell>
          <cell r="AN36" t="str">
            <v>n/a</v>
          </cell>
          <cell r="AO36" t="str">
            <v>n/a</v>
          </cell>
          <cell r="AP36" t="str">
            <v>n/a</v>
          </cell>
          <cell r="AQ36" t="str">
            <v>n/a</v>
          </cell>
          <cell r="AR36">
            <v>1517132.9465999999</v>
          </cell>
        </row>
        <row r="37">
          <cell r="G37" t="str">
            <v>Sedimentation Pond Closure</v>
          </cell>
          <cell r="H37" t="str">
            <v>SCHO/2019/C/001/CH14499R</v>
          </cell>
          <cell r="I37" t="str">
            <v>CHOP03</v>
          </cell>
          <cell r="J37">
            <v>284962</v>
          </cell>
          <cell r="K37">
            <v>44182</v>
          </cell>
          <cell r="L37"/>
          <cell r="M37">
            <v>2019</v>
          </cell>
          <cell r="N37">
            <v>2020</v>
          </cell>
          <cell r="O37" t="str">
            <v>Y</v>
          </cell>
          <cell r="P37" t="str">
            <v>CCR</v>
          </cell>
          <cell r="Q37" t="str">
            <v>New Due to CCR Reg</v>
          </cell>
          <cell r="R37">
            <v>2018</v>
          </cell>
          <cell r="S37">
            <v>0</v>
          </cell>
          <cell r="T37">
            <v>0</v>
          </cell>
          <cell r="U37">
            <v>0</v>
          </cell>
          <cell r="V37" t="str">
            <v>n/a</v>
          </cell>
          <cell r="W37" t="str">
            <v>n/a</v>
          </cell>
          <cell r="X37" t="str">
            <v>n/a</v>
          </cell>
          <cell r="Y37" t="str">
            <v>n/a</v>
          </cell>
          <cell r="Z37" t="str">
            <v>n/a</v>
          </cell>
          <cell r="AA37" t="str">
            <v>n/a</v>
          </cell>
          <cell r="AB37" t="str">
            <v>n/a</v>
          </cell>
          <cell r="AC37" t="str">
            <v>n/a</v>
          </cell>
          <cell r="AD37" t="str">
            <v>n/a</v>
          </cell>
          <cell r="AE37" t="str">
            <v>n/a</v>
          </cell>
          <cell r="AF37" t="str">
            <v>n/a</v>
          </cell>
          <cell r="AG37" t="str">
            <v>n/a</v>
          </cell>
          <cell r="AH37" t="str">
            <v>n/a</v>
          </cell>
          <cell r="AI37" t="str">
            <v>n/a</v>
          </cell>
          <cell r="AJ37" t="str">
            <v>n/a</v>
          </cell>
          <cell r="AK37" t="str">
            <v>n/a</v>
          </cell>
          <cell r="AL37" t="str">
            <v>n/a</v>
          </cell>
          <cell r="AM37" t="str">
            <v>n/a</v>
          </cell>
          <cell r="AN37" t="str">
            <v>n/a</v>
          </cell>
          <cell r="AO37" t="str">
            <v>n/a</v>
          </cell>
          <cell r="AP37" t="str">
            <v>n/a</v>
          </cell>
          <cell r="AQ37" t="str">
            <v>n/a</v>
          </cell>
          <cell r="AR37">
            <v>0</v>
          </cell>
        </row>
        <row r="38">
          <cell r="G38" t="str">
            <v>Storm Water Retention Pond Closure</v>
          </cell>
          <cell r="H38" t="str">
            <v>10028262</v>
          </cell>
          <cell r="I38" t="str">
            <v>CHOP04</v>
          </cell>
          <cell r="J38">
            <v>284962</v>
          </cell>
          <cell r="K38">
            <v>44560</v>
          </cell>
          <cell r="L38"/>
          <cell r="M38">
            <v>2026</v>
          </cell>
          <cell r="N38">
            <v>2027</v>
          </cell>
          <cell r="O38" t="str">
            <v>Y</v>
          </cell>
          <cell r="P38" t="str">
            <v>Other</v>
          </cell>
          <cell r="Q38"/>
          <cell r="R38">
            <v>2021</v>
          </cell>
          <cell r="S38">
            <v>667577.51706360001</v>
          </cell>
          <cell r="T38">
            <v>18723.160536599928</v>
          </cell>
          <cell r="U38">
            <v>0</v>
          </cell>
          <cell r="V38" t="str">
            <v>n/a</v>
          </cell>
          <cell r="W38" t="str">
            <v>n/a</v>
          </cell>
          <cell r="X38" t="str">
            <v>n/a</v>
          </cell>
          <cell r="Y38" t="str">
            <v>n/a</v>
          </cell>
          <cell r="Z38" t="str">
            <v>n/a</v>
          </cell>
          <cell r="AA38" t="str">
            <v>n/a</v>
          </cell>
          <cell r="AB38" t="str">
            <v>n/a</v>
          </cell>
          <cell r="AC38" t="str">
            <v>n/a</v>
          </cell>
          <cell r="AD38" t="str">
            <v>n/a</v>
          </cell>
          <cell r="AE38" t="str">
            <v>n/a</v>
          </cell>
          <cell r="AF38" t="str">
            <v>n/a</v>
          </cell>
          <cell r="AG38" t="str">
            <v>n/a</v>
          </cell>
          <cell r="AH38" t="str">
            <v>n/a</v>
          </cell>
          <cell r="AI38" t="str">
            <v>n/a</v>
          </cell>
          <cell r="AJ38" t="str">
            <v>n/a</v>
          </cell>
          <cell r="AK38" t="str">
            <v>n/a</v>
          </cell>
          <cell r="AL38" t="str">
            <v>n/a</v>
          </cell>
          <cell r="AM38" t="str">
            <v>n/a</v>
          </cell>
          <cell r="AN38" t="str">
            <v>n/a</v>
          </cell>
          <cell r="AO38" t="str">
            <v>n/a</v>
          </cell>
          <cell r="AP38" t="str">
            <v>n/a</v>
          </cell>
          <cell r="AQ38" t="str">
            <v>n/a</v>
          </cell>
          <cell r="AR38">
            <v>686300.67760019994</v>
          </cell>
        </row>
        <row r="39">
          <cell r="G39" t="str">
            <v>West Area Retention Pond Closure</v>
          </cell>
          <cell r="H39" t="str">
            <v>10028263</v>
          </cell>
          <cell r="I39" t="str">
            <v>CHOP05</v>
          </cell>
          <cell r="J39">
            <v>284962</v>
          </cell>
          <cell r="K39">
            <v>44560</v>
          </cell>
          <cell r="L39"/>
          <cell r="M39">
            <v>2026</v>
          </cell>
          <cell r="N39">
            <v>2027</v>
          </cell>
          <cell r="O39" t="str">
            <v>Y</v>
          </cell>
          <cell r="P39" t="str">
            <v>Other</v>
          </cell>
          <cell r="Q39"/>
          <cell r="R39">
            <v>2021</v>
          </cell>
          <cell r="S39">
            <v>182809.1138016</v>
          </cell>
          <cell r="T39">
            <v>5127.1414895999769</v>
          </cell>
          <cell r="U39">
            <v>0</v>
          </cell>
          <cell r="V39" t="str">
            <v>n/a</v>
          </cell>
          <cell r="W39" t="str">
            <v>n/a</v>
          </cell>
          <cell r="X39" t="str">
            <v>n/a</v>
          </cell>
          <cell r="Y39" t="str">
            <v>n/a</v>
          </cell>
          <cell r="Z39" t="str">
            <v>n/a</v>
          </cell>
          <cell r="AA39" t="str">
            <v>n/a</v>
          </cell>
          <cell r="AB39" t="str">
            <v>n/a</v>
          </cell>
          <cell r="AC39" t="str">
            <v>n/a</v>
          </cell>
          <cell r="AD39" t="str">
            <v>n/a</v>
          </cell>
          <cell r="AE39" t="str">
            <v>n/a</v>
          </cell>
          <cell r="AF39" t="str">
            <v>n/a</v>
          </cell>
          <cell r="AG39" t="str">
            <v>n/a</v>
          </cell>
          <cell r="AH39" t="str">
            <v>n/a</v>
          </cell>
          <cell r="AI39" t="str">
            <v>n/a</v>
          </cell>
          <cell r="AJ39" t="str">
            <v>n/a</v>
          </cell>
          <cell r="AK39" t="str">
            <v>n/a</v>
          </cell>
          <cell r="AL39" t="str">
            <v>n/a</v>
          </cell>
          <cell r="AM39" t="str">
            <v>n/a</v>
          </cell>
          <cell r="AN39" t="str">
            <v>n/a</v>
          </cell>
          <cell r="AO39" t="str">
            <v>n/a</v>
          </cell>
          <cell r="AP39" t="str">
            <v>n/a</v>
          </cell>
          <cell r="AQ39" t="str">
            <v>n/a</v>
          </cell>
          <cell r="AR39">
            <v>187936.25529119998</v>
          </cell>
        </row>
        <row r="40">
          <cell r="G40" t="str">
            <v>Evaporation Pond</v>
          </cell>
          <cell r="H40" t="str">
            <v>10028264</v>
          </cell>
          <cell r="I40" t="str">
            <v>CHOP06</v>
          </cell>
          <cell r="J40">
            <v>284962</v>
          </cell>
          <cell r="K40">
            <v>44172</v>
          </cell>
          <cell r="L40"/>
          <cell r="M40">
            <v>2021</v>
          </cell>
          <cell r="N40">
            <v>2024</v>
          </cell>
          <cell r="O40" t="str">
            <v>Y</v>
          </cell>
          <cell r="P40" t="str">
            <v>CCR</v>
          </cell>
          <cell r="Q40"/>
          <cell r="R40">
            <v>2018</v>
          </cell>
          <cell r="S40">
            <v>0</v>
          </cell>
          <cell r="T40">
            <v>0</v>
          </cell>
          <cell r="U40">
            <v>0</v>
          </cell>
          <cell r="V40" t="str">
            <v>n/a</v>
          </cell>
          <cell r="W40" t="str">
            <v>n/a</v>
          </cell>
          <cell r="X40" t="str">
            <v>n/a</v>
          </cell>
          <cell r="Y40" t="str">
            <v>n/a</v>
          </cell>
          <cell r="Z40" t="str">
            <v>n/a</v>
          </cell>
          <cell r="AA40" t="str">
            <v>n/a</v>
          </cell>
          <cell r="AB40" t="str">
            <v>n/a</v>
          </cell>
          <cell r="AC40" t="str">
            <v>n/a</v>
          </cell>
          <cell r="AD40" t="str">
            <v>n/a</v>
          </cell>
          <cell r="AE40" t="str">
            <v>n/a</v>
          </cell>
          <cell r="AF40" t="str">
            <v>n/a</v>
          </cell>
          <cell r="AG40" t="str">
            <v>n/a</v>
          </cell>
          <cell r="AH40" t="str">
            <v>n/a</v>
          </cell>
          <cell r="AI40" t="str">
            <v>n/a</v>
          </cell>
          <cell r="AJ40" t="str">
            <v>n/a</v>
          </cell>
          <cell r="AK40" t="str">
            <v>n/a</v>
          </cell>
          <cell r="AL40" t="str">
            <v>n/a</v>
          </cell>
          <cell r="AM40" t="str">
            <v>n/a</v>
          </cell>
          <cell r="AN40" t="str">
            <v>n/a</v>
          </cell>
          <cell r="AO40" t="str">
            <v>n/a</v>
          </cell>
          <cell r="AP40" t="str">
            <v>n/a</v>
          </cell>
          <cell r="AQ40" t="str">
            <v>n/a</v>
          </cell>
          <cell r="AR40">
            <v>0</v>
          </cell>
        </row>
        <row r="41">
          <cell r="G41" t="str">
            <v>Asbestos - Cholla</v>
          </cell>
          <cell r="H41" t="str">
            <v>10018521</v>
          </cell>
          <cell r="I41" t="str">
            <v>CHOA01</v>
          </cell>
          <cell r="J41">
            <v>284946</v>
          </cell>
          <cell r="K41">
            <v>43350</v>
          </cell>
          <cell r="L41"/>
          <cell r="M41"/>
          <cell r="N41"/>
          <cell r="O41" t="str">
            <v>Y</v>
          </cell>
          <cell r="P41" t="str">
            <v>Other</v>
          </cell>
          <cell r="Q41" t="str">
            <v>Existing ARO</v>
          </cell>
          <cell r="R41">
            <v>2018</v>
          </cell>
          <cell r="S41">
            <v>900705.00440800004</v>
          </cell>
          <cell r="T41">
            <v>25261.552347999997</v>
          </cell>
          <cell r="U41">
            <v>0</v>
          </cell>
          <cell r="V41" t="str">
            <v>n/a</v>
          </cell>
          <cell r="W41" t="str">
            <v>n/a</v>
          </cell>
          <cell r="X41" t="str">
            <v>n/a</v>
          </cell>
          <cell r="Y41" t="str">
            <v>n/a</v>
          </cell>
          <cell r="Z41" t="str">
            <v>n/a</v>
          </cell>
          <cell r="AA41" t="str">
            <v>n/a</v>
          </cell>
          <cell r="AB41" t="str">
            <v>n/a</v>
          </cell>
          <cell r="AC41" t="str">
            <v>n/a</v>
          </cell>
          <cell r="AD41" t="str">
            <v>n/a</v>
          </cell>
          <cell r="AE41" t="str">
            <v>n/a</v>
          </cell>
          <cell r="AF41" t="str">
            <v>n/a</v>
          </cell>
          <cell r="AG41" t="str">
            <v>n/a</v>
          </cell>
          <cell r="AH41" t="str">
            <v>n/a</v>
          </cell>
          <cell r="AI41" t="str">
            <v>n/a</v>
          </cell>
          <cell r="AJ41" t="str">
            <v>n/a</v>
          </cell>
          <cell r="AK41" t="str">
            <v>n/a</v>
          </cell>
          <cell r="AL41" t="str">
            <v>n/a</v>
          </cell>
          <cell r="AM41" t="str">
            <v>n/a</v>
          </cell>
          <cell r="AN41" t="str">
            <v>n/a</v>
          </cell>
          <cell r="AO41" t="str">
            <v>n/a</v>
          </cell>
          <cell r="AP41" t="str">
            <v>n/a</v>
          </cell>
          <cell r="AQ41" t="str">
            <v>n/a</v>
          </cell>
          <cell r="AR41">
            <v>925966.55675600003</v>
          </cell>
        </row>
        <row r="42">
          <cell r="G42" t="str">
            <v>Pond Retrofit - Effluent Pond 3-4,  Lining"H" Cell</v>
          </cell>
          <cell r="H42" t="str">
            <v>SCOL/2013/C/017</v>
          </cell>
          <cell r="I42" t="str">
            <v>COLP01</v>
          </cell>
          <cell r="J42"/>
          <cell r="K42"/>
          <cell r="L42"/>
          <cell r="M42"/>
          <cell r="N42"/>
          <cell r="O42" t="str">
            <v>N</v>
          </cell>
          <cell r="P42" t="str">
            <v>CCR</v>
          </cell>
          <cell r="Q42" t="str">
            <v>New Due to CCR Reg</v>
          </cell>
          <cell r="R42"/>
          <cell r="S42">
            <v>0</v>
          </cell>
          <cell r="T42">
            <v>0</v>
          </cell>
          <cell r="U42">
            <v>0</v>
          </cell>
          <cell r="V42" t="str">
            <v>n/a</v>
          </cell>
          <cell r="W42" t="str">
            <v>n/a</v>
          </cell>
          <cell r="X42" t="str">
            <v>n/a</v>
          </cell>
          <cell r="Y42" t="str">
            <v>n/a</v>
          </cell>
          <cell r="Z42" t="str">
            <v>n/a</v>
          </cell>
          <cell r="AA42" t="str">
            <v>n/a</v>
          </cell>
          <cell r="AB42" t="str">
            <v>n/a</v>
          </cell>
          <cell r="AC42" t="str">
            <v>n/a</v>
          </cell>
          <cell r="AD42" t="str">
            <v>n/a</v>
          </cell>
          <cell r="AE42" t="str">
            <v>n/a</v>
          </cell>
          <cell r="AF42" t="str">
            <v>n/a</v>
          </cell>
          <cell r="AG42" t="str">
            <v>n/a</v>
          </cell>
          <cell r="AH42" t="str">
            <v>n/a</v>
          </cell>
          <cell r="AI42" t="str">
            <v>n/a</v>
          </cell>
          <cell r="AJ42" t="str">
            <v>n/a</v>
          </cell>
          <cell r="AK42" t="str">
            <v>n/a</v>
          </cell>
          <cell r="AL42" t="str">
            <v>n/a</v>
          </cell>
          <cell r="AM42" t="str">
            <v>n/a</v>
          </cell>
          <cell r="AN42" t="str">
            <v>n/a</v>
          </cell>
          <cell r="AO42" t="str">
            <v>n/a</v>
          </cell>
          <cell r="AP42" t="str">
            <v>n/a</v>
          </cell>
          <cell r="AQ42" t="str">
            <v>n/a</v>
          </cell>
          <cell r="AR42">
            <v>0</v>
          </cell>
        </row>
        <row r="43">
          <cell r="G43" t="str">
            <v>Pond Retrofit - Effluent Pond 3-4,  Lining"J" Cell</v>
          </cell>
          <cell r="H43" t="str">
            <v>SCOL/2014/C/007</v>
          </cell>
          <cell r="I43" t="str">
            <v>COLP02</v>
          </cell>
          <cell r="J43"/>
          <cell r="K43"/>
          <cell r="L43"/>
          <cell r="M43"/>
          <cell r="N43"/>
          <cell r="O43" t="str">
            <v>N</v>
          </cell>
          <cell r="P43" t="str">
            <v>CCR</v>
          </cell>
          <cell r="Q43" t="str">
            <v>New Due to CCR Reg</v>
          </cell>
          <cell r="R43"/>
          <cell r="S43">
            <v>0</v>
          </cell>
          <cell r="T43">
            <v>0</v>
          </cell>
          <cell r="U43">
            <v>0</v>
          </cell>
          <cell r="V43" t="str">
            <v>n/a</v>
          </cell>
          <cell r="W43" t="str">
            <v>n/a</v>
          </cell>
          <cell r="X43" t="str">
            <v>n/a</v>
          </cell>
          <cell r="Y43" t="str">
            <v>n/a</v>
          </cell>
          <cell r="Z43" t="str">
            <v>n/a</v>
          </cell>
          <cell r="AA43" t="str">
            <v>n/a</v>
          </cell>
          <cell r="AB43" t="str">
            <v>n/a</v>
          </cell>
          <cell r="AC43" t="str">
            <v>n/a</v>
          </cell>
          <cell r="AD43" t="str">
            <v>n/a</v>
          </cell>
          <cell r="AE43" t="str">
            <v>n/a</v>
          </cell>
          <cell r="AF43" t="str">
            <v>n/a</v>
          </cell>
          <cell r="AG43" t="str">
            <v>n/a</v>
          </cell>
          <cell r="AH43" t="str">
            <v>n/a</v>
          </cell>
          <cell r="AI43" t="str">
            <v>n/a</v>
          </cell>
          <cell r="AJ43" t="str">
            <v>n/a</v>
          </cell>
          <cell r="AK43" t="str">
            <v>n/a</v>
          </cell>
          <cell r="AL43" t="str">
            <v>n/a</v>
          </cell>
          <cell r="AM43" t="str">
            <v>n/a</v>
          </cell>
          <cell r="AN43" t="str">
            <v>n/a</v>
          </cell>
          <cell r="AO43" t="str">
            <v>n/a</v>
          </cell>
          <cell r="AP43" t="str">
            <v>n/a</v>
          </cell>
          <cell r="AQ43" t="str">
            <v>n/a</v>
          </cell>
          <cell r="AR43">
            <v>0</v>
          </cell>
        </row>
        <row r="44">
          <cell r="G44" t="str">
            <v>Pond Closure - Bottom Ash Pond</v>
          </cell>
          <cell r="H44" t="str">
            <v>10013765</v>
          </cell>
          <cell r="I44" t="str">
            <v>COLP03</v>
          </cell>
          <cell r="J44"/>
          <cell r="K44"/>
          <cell r="L44"/>
          <cell r="M44"/>
          <cell r="N44"/>
          <cell r="O44" t="str">
            <v>N</v>
          </cell>
          <cell r="P44" t="str">
            <v>CCR</v>
          </cell>
          <cell r="Q44" t="str">
            <v>New Due to CCR Reg</v>
          </cell>
          <cell r="R44"/>
          <cell r="S44">
            <v>0</v>
          </cell>
          <cell r="T44">
            <v>0</v>
          </cell>
          <cell r="U44">
            <v>0</v>
          </cell>
          <cell r="V44" t="str">
            <v>n/a</v>
          </cell>
          <cell r="W44" t="str">
            <v>n/a</v>
          </cell>
          <cell r="X44" t="str">
            <v>n/a</v>
          </cell>
          <cell r="Y44" t="str">
            <v>n/a</v>
          </cell>
          <cell r="Z44" t="str">
            <v>n/a</v>
          </cell>
          <cell r="AA44" t="str">
            <v>n/a</v>
          </cell>
          <cell r="AB44" t="str">
            <v>n/a</v>
          </cell>
          <cell r="AC44" t="str">
            <v>n/a</v>
          </cell>
          <cell r="AD44" t="str">
            <v>n/a</v>
          </cell>
          <cell r="AE44" t="str">
            <v>n/a</v>
          </cell>
          <cell r="AF44" t="str">
            <v>n/a</v>
          </cell>
          <cell r="AG44" t="str">
            <v>n/a</v>
          </cell>
          <cell r="AH44" t="str">
            <v>n/a</v>
          </cell>
          <cell r="AI44" t="str">
            <v>n/a</v>
          </cell>
          <cell r="AJ44" t="str">
            <v>n/a</v>
          </cell>
          <cell r="AK44" t="str">
            <v>n/a</v>
          </cell>
          <cell r="AL44" t="str">
            <v>n/a</v>
          </cell>
          <cell r="AM44" t="str">
            <v>n/a</v>
          </cell>
          <cell r="AN44" t="str">
            <v>n/a</v>
          </cell>
          <cell r="AO44" t="str">
            <v>n/a</v>
          </cell>
          <cell r="AP44" t="str">
            <v>n/a</v>
          </cell>
          <cell r="AQ44" t="str">
            <v>n/a</v>
          </cell>
          <cell r="AR44">
            <v>0</v>
          </cell>
        </row>
        <row r="45">
          <cell r="G45" t="str">
            <v>Pond Ongoing Management CCB Pond - 5-7yr Cell</v>
          </cell>
          <cell r="H45" t="str">
            <v>10013767</v>
          </cell>
          <cell r="I45" t="str">
            <v>COLP04</v>
          </cell>
          <cell r="J45"/>
          <cell r="K45"/>
          <cell r="L45"/>
          <cell r="M45"/>
          <cell r="N45"/>
          <cell r="O45" t="str">
            <v>N</v>
          </cell>
          <cell r="P45" t="str">
            <v>CCR</v>
          </cell>
          <cell r="Q45" t="str">
            <v>New Construction</v>
          </cell>
          <cell r="R45"/>
          <cell r="S45">
            <v>0</v>
          </cell>
          <cell r="T45">
            <v>0</v>
          </cell>
          <cell r="U45">
            <v>0</v>
          </cell>
          <cell r="V45" t="str">
            <v>n/a</v>
          </cell>
          <cell r="W45" t="str">
            <v>n/a</v>
          </cell>
          <cell r="X45" t="str">
            <v>n/a</v>
          </cell>
          <cell r="Y45" t="str">
            <v>n/a</v>
          </cell>
          <cell r="Z45" t="str">
            <v>n/a</v>
          </cell>
          <cell r="AA45" t="str">
            <v>n/a</v>
          </cell>
          <cell r="AB45" t="str">
            <v>n/a</v>
          </cell>
          <cell r="AC45" t="str">
            <v>n/a</v>
          </cell>
          <cell r="AD45" t="str">
            <v>n/a</v>
          </cell>
          <cell r="AE45" t="str">
            <v>n/a</v>
          </cell>
          <cell r="AF45" t="str">
            <v>n/a</v>
          </cell>
          <cell r="AG45" t="str">
            <v>n/a</v>
          </cell>
          <cell r="AH45" t="str">
            <v>n/a</v>
          </cell>
          <cell r="AI45" t="str">
            <v>n/a</v>
          </cell>
          <cell r="AJ45" t="str">
            <v>n/a</v>
          </cell>
          <cell r="AK45" t="str">
            <v>n/a</v>
          </cell>
          <cell r="AL45" t="str">
            <v>n/a</v>
          </cell>
          <cell r="AM45" t="str">
            <v>n/a</v>
          </cell>
          <cell r="AN45" t="str">
            <v>n/a</v>
          </cell>
          <cell r="AO45" t="str">
            <v>n/a</v>
          </cell>
          <cell r="AP45" t="str">
            <v>n/a</v>
          </cell>
          <cell r="AQ45" t="str">
            <v>n/a</v>
          </cell>
          <cell r="AR45">
            <v>0</v>
          </cell>
        </row>
        <row r="46">
          <cell r="G46" t="str">
            <v>Bottom Ash Pond Modification</v>
          </cell>
          <cell r="H46" t="str">
            <v>10015529</v>
          </cell>
          <cell r="I46" t="str">
            <v>COLP05</v>
          </cell>
          <cell r="J46"/>
          <cell r="K46"/>
          <cell r="L46"/>
          <cell r="M46"/>
          <cell r="N46"/>
          <cell r="O46" t="str">
            <v>N</v>
          </cell>
          <cell r="P46" t="str">
            <v>CCR</v>
          </cell>
          <cell r="Q46" t="str">
            <v>New Construction</v>
          </cell>
          <cell r="R46"/>
          <cell r="S46">
            <v>0</v>
          </cell>
          <cell r="T46">
            <v>0</v>
          </cell>
          <cell r="U46">
            <v>0</v>
          </cell>
          <cell r="V46" t="str">
            <v>n/a</v>
          </cell>
          <cell r="W46" t="str">
            <v>n/a</v>
          </cell>
          <cell r="X46" t="str">
            <v>n/a</v>
          </cell>
          <cell r="Y46" t="str">
            <v>n/a</v>
          </cell>
          <cell r="Z46" t="str">
            <v>n/a</v>
          </cell>
          <cell r="AA46" t="str">
            <v>n/a</v>
          </cell>
          <cell r="AB46" t="str">
            <v>n/a</v>
          </cell>
          <cell r="AC46" t="str">
            <v>n/a</v>
          </cell>
          <cell r="AD46" t="str">
            <v>n/a</v>
          </cell>
          <cell r="AE46" t="str">
            <v>n/a</v>
          </cell>
          <cell r="AF46" t="str">
            <v>n/a</v>
          </cell>
          <cell r="AG46" t="str">
            <v>n/a</v>
          </cell>
          <cell r="AH46" t="str">
            <v>n/a</v>
          </cell>
          <cell r="AI46" t="str">
            <v>n/a</v>
          </cell>
          <cell r="AJ46" t="str">
            <v>n/a</v>
          </cell>
          <cell r="AK46" t="str">
            <v>n/a</v>
          </cell>
          <cell r="AL46" t="str">
            <v>n/a</v>
          </cell>
          <cell r="AM46" t="str">
            <v>n/a</v>
          </cell>
          <cell r="AN46" t="str">
            <v>n/a</v>
          </cell>
          <cell r="AO46" t="str">
            <v>n/a</v>
          </cell>
          <cell r="AP46" t="str">
            <v>n/a</v>
          </cell>
          <cell r="AQ46" t="str">
            <v>n/a</v>
          </cell>
          <cell r="AR46">
            <v>0</v>
          </cell>
        </row>
        <row r="47">
          <cell r="G47" t="str">
            <v>Pond Construction - Pond Lining CY15</v>
          </cell>
          <cell r="H47" t="str">
            <v>10016920</v>
          </cell>
          <cell r="I47" t="str">
            <v>COLP06</v>
          </cell>
          <cell r="J47"/>
          <cell r="K47"/>
          <cell r="L47"/>
          <cell r="M47"/>
          <cell r="N47"/>
          <cell r="O47" t="str">
            <v>N</v>
          </cell>
          <cell r="P47" t="str">
            <v>CCR</v>
          </cell>
          <cell r="Q47" t="str">
            <v>New Construction</v>
          </cell>
          <cell r="R47"/>
          <cell r="S47">
            <v>0</v>
          </cell>
          <cell r="T47">
            <v>0</v>
          </cell>
          <cell r="U47">
            <v>0</v>
          </cell>
          <cell r="V47" t="str">
            <v>n/a</v>
          </cell>
          <cell r="W47" t="str">
            <v>n/a</v>
          </cell>
          <cell r="X47" t="str">
            <v>n/a</v>
          </cell>
          <cell r="Y47" t="str">
            <v>n/a</v>
          </cell>
          <cell r="Z47" t="str">
            <v>n/a</v>
          </cell>
          <cell r="AA47" t="str">
            <v>n/a</v>
          </cell>
          <cell r="AB47" t="str">
            <v>n/a</v>
          </cell>
          <cell r="AC47" t="str">
            <v>n/a</v>
          </cell>
          <cell r="AD47" t="str">
            <v>n/a</v>
          </cell>
          <cell r="AE47" t="str">
            <v>n/a</v>
          </cell>
          <cell r="AF47" t="str">
            <v>n/a</v>
          </cell>
          <cell r="AG47" t="str">
            <v>n/a</v>
          </cell>
          <cell r="AH47" t="str">
            <v>n/a</v>
          </cell>
          <cell r="AI47" t="str">
            <v>n/a</v>
          </cell>
          <cell r="AJ47" t="str">
            <v>n/a</v>
          </cell>
          <cell r="AK47" t="str">
            <v>n/a</v>
          </cell>
          <cell r="AL47" t="str">
            <v>n/a</v>
          </cell>
          <cell r="AM47" t="str">
            <v>n/a</v>
          </cell>
          <cell r="AN47" t="str">
            <v>n/a</v>
          </cell>
          <cell r="AO47" t="str">
            <v>n/a</v>
          </cell>
          <cell r="AP47" t="str">
            <v>n/a</v>
          </cell>
          <cell r="AQ47" t="str">
            <v>n/a</v>
          </cell>
          <cell r="AR47">
            <v>0</v>
          </cell>
        </row>
        <row r="48">
          <cell r="G48" t="str">
            <v>Pond Construction - Pond Lining CY17</v>
          </cell>
          <cell r="H48" t="str">
            <v>10016921</v>
          </cell>
          <cell r="I48" t="str">
            <v>COLP07</v>
          </cell>
          <cell r="J48"/>
          <cell r="K48"/>
          <cell r="L48"/>
          <cell r="M48"/>
          <cell r="N48"/>
          <cell r="O48" t="str">
            <v>N</v>
          </cell>
          <cell r="P48" t="str">
            <v>CCR</v>
          </cell>
          <cell r="Q48" t="str">
            <v>New Construction</v>
          </cell>
          <cell r="R48"/>
          <cell r="S48">
            <v>0</v>
          </cell>
          <cell r="T48">
            <v>0</v>
          </cell>
          <cell r="U48">
            <v>0</v>
          </cell>
          <cell r="V48" t="str">
            <v>n/a</v>
          </cell>
          <cell r="W48" t="str">
            <v>n/a</v>
          </cell>
          <cell r="X48" t="str">
            <v>n/a</v>
          </cell>
          <cell r="Y48" t="str">
            <v>n/a</v>
          </cell>
          <cell r="Z48" t="str">
            <v>n/a</v>
          </cell>
          <cell r="AA48" t="str">
            <v>n/a</v>
          </cell>
          <cell r="AB48" t="str">
            <v>n/a</v>
          </cell>
          <cell r="AC48" t="str">
            <v>n/a</v>
          </cell>
          <cell r="AD48" t="str">
            <v>n/a</v>
          </cell>
          <cell r="AE48" t="str">
            <v>n/a</v>
          </cell>
          <cell r="AF48" t="str">
            <v>n/a</v>
          </cell>
          <cell r="AG48" t="str">
            <v>n/a</v>
          </cell>
          <cell r="AH48" t="str">
            <v>n/a</v>
          </cell>
          <cell r="AI48" t="str">
            <v>n/a</v>
          </cell>
          <cell r="AJ48" t="str">
            <v>n/a</v>
          </cell>
          <cell r="AK48" t="str">
            <v>n/a</v>
          </cell>
          <cell r="AL48" t="str">
            <v>n/a</v>
          </cell>
          <cell r="AM48" t="str">
            <v>n/a</v>
          </cell>
          <cell r="AN48" t="str">
            <v>n/a</v>
          </cell>
          <cell r="AO48" t="str">
            <v>n/a</v>
          </cell>
          <cell r="AP48" t="str">
            <v>n/a</v>
          </cell>
          <cell r="AQ48" t="str">
            <v>n/a</v>
          </cell>
          <cell r="AR48">
            <v>0</v>
          </cell>
        </row>
        <row r="49">
          <cell r="G49" t="str">
            <v>Pond Closure - 5-7yr Cell</v>
          </cell>
          <cell r="H49" t="str">
            <v>10013768</v>
          </cell>
          <cell r="I49" t="str">
            <v>COLP08</v>
          </cell>
          <cell r="J49"/>
          <cell r="K49"/>
          <cell r="L49"/>
          <cell r="M49"/>
          <cell r="N49"/>
          <cell r="O49" t="str">
            <v>N</v>
          </cell>
          <cell r="P49" t="str">
            <v>CCR</v>
          </cell>
          <cell r="Q49" t="str">
            <v>Planned ARO</v>
          </cell>
          <cell r="R49"/>
          <cell r="S49">
            <v>0</v>
          </cell>
          <cell r="T49">
            <v>0</v>
          </cell>
          <cell r="U49">
            <v>0</v>
          </cell>
          <cell r="V49" t="str">
            <v>n/a</v>
          </cell>
          <cell r="W49" t="str">
            <v>n/a</v>
          </cell>
          <cell r="X49" t="str">
            <v>n/a</v>
          </cell>
          <cell r="Y49" t="str">
            <v>n/a</v>
          </cell>
          <cell r="Z49" t="str">
            <v>n/a</v>
          </cell>
          <cell r="AA49" t="str">
            <v>n/a</v>
          </cell>
          <cell r="AB49" t="str">
            <v>n/a</v>
          </cell>
          <cell r="AC49" t="str">
            <v>n/a</v>
          </cell>
          <cell r="AD49" t="str">
            <v>n/a</v>
          </cell>
          <cell r="AE49" t="str">
            <v>n/a</v>
          </cell>
          <cell r="AF49" t="str">
            <v>n/a</v>
          </cell>
          <cell r="AG49" t="str">
            <v>n/a</v>
          </cell>
          <cell r="AH49" t="str">
            <v>n/a</v>
          </cell>
          <cell r="AI49" t="str">
            <v>n/a</v>
          </cell>
          <cell r="AJ49" t="str">
            <v>n/a</v>
          </cell>
          <cell r="AK49" t="str">
            <v>n/a</v>
          </cell>
          <cell r="AL49" t="str">
            <v>n/a</v>
          </cell>
          <cell r="AM49" t="str">
            <v>n/a</v>
          </cell>
          <cell r="AN49" t="str">
            <v>n/a</v>
          </cell>
          <cell r="AO49" t="str">
            <v>n/a</v>
          </cell>
          <cell r="AP49" t="str">
            <v>n/a</v>
          </cell>
          <cell r="AQ49" t="str">
            <v>n/a</v>
          </cell>
          <cell r="AR49">
            <v>0</v>
          </cell>
        </row>
        <row r="50">
          <cell r="G50" t="str">
            <v>Pond Retrofit - U5 Scrubber Aux Bldg Drain Pond Lining CY16-17</v>
          </cell>
          <cell r="H50" t="str">
            <v>10018638</v>
          </cell>
          <cell r="I50" t="str">
            <v>COLP09</v>
          </cell>
          <cell r="J50"/>
          <cell r="K50"/>
          <cell r="L50"/>
          <cell r="M50"/>
          <cell r="N50"/>
          <cell r="O50" t="str">
            <v>N</v>
          </cell>
          <cell r="P50" t="str">
            <v>CCR</v>
          </cell>
          <cell r="Q50" t="str">
            <v>Planned ARO</v>
          </cell>
          <cell r="R50"/>
          <cell r="S50">
            <v>0</v>
          </cell>
          <cell r="T50">
            <v>0</v>
          </cell>
          <cell r="U50">
            <v>0</v>
          </cell>
          <cell r="V50" t="str">
            <v>n/a</v>
          </cell>
          <cell r="W50" t="str">
            <v>n/a</v>
          </cell>
          <cell r="X50" t="str">
            <v>n/a</v>
          </cell>
          <cell r="Y50" t="str">
            <v>n/a</v>
          </cell>
          <cell r="Z50" t="str">
            <v>n/a</v>
          </cell>
          <cell r="AA50" t="str">
            <v>n/a</v>
          </cell>
          <cell r="AB50" t="str">
            <v>n/a</v>
          </cell>
          <cell r="AC50" t="str">
            <v>n/a</v>
          </cell>
          <cell r="AD50" t="str">
            <v>n/a</v>
          </cell>
          <cell r="AE50" t="str">
            <v>n/a</v>
          </cell>
          <cell r="AF50" t="str">
            <v>n/a</v>
          </cell>
          <cell r="AG50" t="str">
            <v>n/a</v>
          </cell>
          <cell r="AH50" t="str">
            <v>n/a</v>
          </cell>
          <cell r="AI50" t="str">
            <v>n/a</v>
          </cell>
          <cell r="AJ50" t="str">
            <v>n/a</v>
          </cell>
          <cell r="AK50" t="str">
            <v>n/a</v>
          </cell>
          <cell r="AL50" t="str">
            <v>n/a</v>
          </cell>
          <cell r="AM50" t="str">
            <v>n/a</v>
          </cell>
          <cell r="AN50" t="str">
            <v>n/a</v>
          </cell>
          <cell r="AO50" t="str">
            <v>n/a</v>
          </cell>
          <cell r="AP50" t="str">
            <v>n/a</v>
          </cell>
          <cell r="AQ50" t="str">
            <v>n/a</v>
          </cell>
          <cell r="AR50">
            <v>0</v>
          </cell>
        </row>
        <row r="51">
          <cell r="G51" t="str">
            <v>Pond Retrofit - U5 Scrubber Aux Bldg Drain Pond Lining CY19-20</v>
          </cell>
          <cell r="H51" t="str">
            <v>10018639</v>
          </cell>
          <cell r="I51" t="str">
            <v>COLP10</v>
          </cell>
          <cell r="J51"/>
          <cell r="K51"/>
          <cell r="L51"/>
          <cell r="M51"/>
          <cell r="N51"/>
          <cell r="O51" t="str">
            <v>N</v>
          </cell>
          <cell r="P51" t="str">
            <v>CCR</v>
          </cell>
          <cell r="Q51" t="str">
            <v>Planned ARO</v>
          </cell>
          <cell r="R51"/>
          <cell r="S51">
            <v>0</v>
          </cell>
          <cell r="T51">
            <v>0</v>
          </cell>
          <cell r="U51">
            <v>0</v>
          </cell>
          <cell r="V51" t="str">
            <v>n/a</v>
          </cell>
          <cell r="W51" t="str">
            <v>n/a</v>
          </cell>
          <cell r="X51" t="str">
            <v>n/a</v>
          </cell>
          <cell r="Y51" t="str">
            <v>n/a</v>
          </cell>
          <cell r="Z51" t="str">
            <v>n/a</v>
          </cell>
          <cell r="AA51" t="str">
            <v>n/a</v>
          </cell>
          <cell r="AB51" t="str">
            <v>n/a</v>
          </cell>
          <cell r="AC51" t="str">
            <v>n/a</v>
          </cell>
          <cell r="AD51" t="str">
            <v>n/a</v>
          </cell>
          <cell r="AE51" t="str">
            <v>n/a</v>
          </cell>
          <cell r="AF51" t="str">
            <v>n/a</v>
          </cell>
          <cell r="AG51" t="str">
            <v>n/a</v>
          </cell>
          <cell r="AH51" t="str">
            <v>n/a</v>
          </cell>
          <cell r="AI51" t="str">
            <v>n/a</v>
          </cell>
          <cell r="AJ51" t="str">
            <v>n/a</v>
          </cell>
          <cell r="AK51" t="str">
            <v>n/a</v>
          </cell>
          <cell r="AL51" t="str">
            <v>n/a</v>
          </cell>
          <cell r="AM51" t="str">
            <v>n/a</v>
          </cell>
          <cell r="AN51" t="str">
            <v>n/a</v>
          </cell>
          <cell r="AO51" t="str">
            <v>n/a</v>
          </cell>
          <cell r="AP51" t="str">
            <v>n/a</v>
          </cell>
          <cell r="AQ51" t="str">
            <v>n/a</v>
          </cell>
          <cell r="AR51">
            <v>0</v>
          </cell>
        </row>
        <row r="52">
          <cell r="G52" t="str">
            <v>Pond Retrofit - U5 Scrubber Aux Bldg Drain Pond Lining CY22</v>
          </cell>
          <cell r="H52" t="str">
            <v>10018640</v>
          </cell>
          <cell r="I52" t="str">
            <v>COLP11</v>
          </cell>
          <cell r="J52"/>
          <cell r="K52"/>
          <cell r="L52"/>
          <cell r="M52"/>
          <cell r="N52"/>
          <cell r="O52" t="str">
            <v>N</v>
          </cell>
          <cell r="P52" t="str">
            <v>CCR</v>
          </cell>
          <cell r="Q52" t="str">
            <v>Planned ARO</v>
          </cell>
          <cell r="R52"/>
          <cell r="S52">
            <v>0</v>
          </cell>
          <cell r="T52">
            <v>0</v>
          </cell>
          <cell r="U52">
            <v>0</v>
          </cell>
          <cell r="V52" t="str">
            <v>n/a</v>
          </cell>
          <cell r="W52" t="str">
            <v>n/a</v>
          </cell>
          <cell r="X52" t="str">
            <v>n/a</v>
          </cell>
          <cell r="Y52" t="str">
            <v>n/a</v>
          </cell>
          <cell r="Z52" t="str">
            <v>n/a</v>
          </cell>
          <cell r="AA52" t="str">
            <v>n/a</v>
          </cell>
          <cell r="AB52" t="str">
            <v>n/a</v>
          </cell>
          <cell r="AC52" t="str">
            <v>n/a</v>
          </cell>
          <cell r="AD52" t="str">
            <v>n/a</v>
          </cell>
          <cell r="AE52" t="str">
            <v>n/a</v>
          </cell>
          <cell r="AF52" t="str">
            <v>n/a</v>
          </cell>
          <cell r="AG52" t="str">
            <v>n/a</v>
          </cell>
          <cell r="AH52" t="str">
            <v>n/a</v>
          </cell>
          <cell r="AI52" t="str">
            <v>n/a</v>
          </cell>
          <cell r="AJ52" t="str">
            <v>n/a</v>
          </cell>
          <cell r="AK52" t="str">
            <v>n/a</v>
          </cell>
          <cell r="AL52" t="str">
            <v>n/a</v>
          </cell>
          <cell r="AM52" t="str">
            <v>n/a</v>
          </cell>
          <cell r="AN52" t="str">
            <v>n/a</v>
          </cell>
          <cell r="AO52" t="str">
            <v>n/a</v>
          </cell>
          <cell r="AP52" t="str">
            <v>n/a</v>
          </cell>
          <cell r="AQ52" t="str">
            <v>n/a</v>
          </cell>
          <cell r="AR52">
            <v>0</v>
          </cell>
        </row>
        <row r="53">
          <cell r="G53" t="str">
            <v>Pond Closure - 5-7 yr cell</v>
          </cell>
          <cell r="H53" t="str">
            <v>1022054</v>
          </cell>
          <cell r="I53" t="str">
            <v>COLP12</v>
          </cell>
          <cell r="J53"/>
          <cell r="K53"/>
          <cell r="L53"/>
          <cell r="M53"/>
          <cell r="N53"/>
          <cell r="O53" t="str">
            <v>N</v>
          </cell>
          <cell r="P53" t="str">
            <v>CCR</v>
          </cell>
          <cell r="Q53" t="str">
            <v>Planned ARO</v>
          </cell>
          <cell r="R53"/>
          <cell r="S53">
            <v>0</v>
          </cell>
          <cell r="T53">
            <v>0</v>
          </cell>
          <cell r="U53">
            <v>0</v>
          </cell>
          <cell r="V53" t="str">
            <v>n/a</v>
          </cell>
          <cell r="W53" t="str">
            <v>n/a</v>
          </cell>
          <cell r="X53" t="str">
            <v>n/a</v>
          </cell>
          <cell r="Y53" t="str">
            <v>n/a</v>
          </cell>
          <cell r="Z53" t="str">
            <v>n/a</v>
          </cell>
          <cell r="AA53" t="str">
            <v>n/a</v>
          </cell>
          <cell r="AB53" t="str">
            <v>n/a</v>
          </cell>
          <cell r="AC53" t="str">
            <v>n/a</v>
          </cell>
          <cell r="AD53" t="str">
            <v>n/a</v>
          </cell>
          <cell r="AE53" t="str">
            <v>n/a</v>
          </cell>
          <cell r="AF53" t="str">
            <v>n/a</v>
          </cell>
          <cell r="AG53" t="str">
            <v>n/a</v>
          </cell>
          <cell r="AH53" t="str">
            <v>n/a</v>
          </cell>
          <cell r="AI53" t="str">
            <v>n/a</v>
          </cell>
          <cell r="AJ53" t="str">
            <v>n/a</v>
          </cell>
          <cell r="AK53" t="str">
            <v>n/a</v>
          </cell>
          <cell r="AL53" t="str">
            <v>n/a</v>
          </cell>
          <cell r="AM53" t="str">
            <v>n/a</v>
          </cell>
          <cell r="AN53" t="str">
            <v>n/a</v>
          </cell>
          <cell r="AO53" t="str">
            <v>n/a</v>
          </cell>
          <cell r="AP53" t="str">
            <v>n/a</v>
          </cell>
          <cell r="AQ53" t="str">
            <v>n/a</v>
          </cell>
          <cell r="AR53">
            <v>0</v>
          </cell>
        </row>
        <row r="54">
          <cell r="G54" t="str">
            <v>Pond Construction - 5-7 yr cell</v>
          </cell>
          <cell r="H54" t="str">
            <v>1022060</v>
          </cell>
          <cell r="I54" t="str">
            <v>COLP13</v>
          </cell>
          <cell r="J54"/>
          <cell r="K54"/>
          <cell r="L54"/>
          <cell r="M54"/>
          <cell r="N54"/>
          <cell r="O54" t="str">
            <v>N</v>
          </cell>
          <cell r="P54" t="str">
            <v>CCR</v>
          </cell>
          <cell r="Q54" t="str">
            <v>New Construction</v>
          </cell>
          <cell r="R54"/>
          <cell r="S54">
            <v>0</v>
          </cell>
          <cell r="T54">
            <v>0</v>
          </cell>
          <cell r="U54">
            <v>0</v>
          </cell>
          <cell r="V54" t="str">
            <v>n/a</v>
          </cell>
          <cell r="W54" t="str">
            <v>n/a</v>
          </cell>
          <cell r="X54" t="str">
            <v>n/a</v>
          </cell>
          <cell r="Y54" t="str">
            <v>n/a</v>
          </cell>
          <cell r="Z54" t="str">
            <v>n/a</v>
          </cell>
          <cell r="AA54" t="str">
            <v>n/a</v>
          </cell>
          <cell r="AB54" t="str">
            <v>n/a</v>
          </cell>
          <cell r="AC54" t="str">
            <v>n/a</v>
          </cell>
          <cell r="AD54" t="str">
            <v>n/a</v>
          </cell>
          <cell r="AE54" t="str">
            <v>n/a</v>
          </cell>
          <cell r="AF54" t="str">
            <v>n/a</v>
          </cell>
          <cell r="AG54" t="str">
            <v>n/a</v>
          </cell>
          <cell r="AH54" t="str">
            <v>n/a</v>
          </cell>
          <cell r="AI54" t="str">
            <v>n/a</v>
          </cell>
          <cell r="AJ54" t="str">
            <v>n/a</v>
          </cell>
          <cell r="AK54" t="str">
            <v>n/a</v>
          </cell>
          <cell r="AL54" t="str">
            <v>n/a</v>
          </cell>
          <cell r="AM54" t="str">
            <v>n/a</v>
          </cell>
          <cell r="AN54" t="str">
            <v>n/a</v>
          </cell>
          <cell r="AO54" t="str">
            <v>n/a</v>
          </cell>
          <cell r="AP54" t="str">
            <v>n/a</v>
          </cell>
          <cell r="AQ54" t="str">
            <v>n/a</v>
          </cell>
          <cell r="AR54">
            <v>0</v>
          </cell>
        </row>
        <row r="55">
          <cell r="G55" t="str">
            <v>Asbestos - Colstrip</v>
          </cell>
          <cell r="H55"/>
          <cell r="I55" t="str">
            <v>COLA01</v>
          </cell>
          <cell r="J55">
            <v>284946</v>
          </cell>
          <cell r="K55">
            <v>43901</v>
          </cell>
          <cell r="L55"/>
          <cell r="M55"/>
          <cell r="N55"/>
          <cell r="O55" t="str">
            <v>Y</v>
          </cell>
          <cell r="P55" t="str">
            <v>Other</v>
          </cell>
          <cell r="Q55" t="str">
            <v>Existing ARO</v>
          </cell>
          <cell r="R55">
            <v>2020</v>
          </cell>
          <cell r="S55">
            <v>131493.67660000001</v>
          </cell>
          <cell r="T55">
            <v>3687.9271000000008</v>
          </cell>
          <cell r="U55">
            <v>0</v>
          </cell>
          <cell r="V55" t="str">
            <v>n/a</v>
          </cell>
          <cell r="W55" t="str">
            <v>n/a</v>
          </cell>
          <cell r="X55" t="str">
            <v>n/a</v>
          </cell>
          <cell r="Y55" t="str">
            <v>n/a</v>
          </cell>
          <cell r="Z55" t="str">
            <v>n/a</v>
          </cell>
          <cell r="AA55" t="str">
            <v>n/a</v>
          </cell>
          <cell r="AB55" t="str">
            <v>n/a</v>
          </cell>
          <cell r="AC55" t="str">
            <v>n/a</v>
          </cell>
          <cell r="AD55" t="str">
            <v>n/a</v>
          </cell>
          <cell r="AE55" t="str">
            <v>n/a</v>
          </cell>
          <cell r="AF55" t="str">
            <v>n/a</v>
          </cell>
          <cell r="AG55" t="str">
            <v>n/a</v>
          </cell>
          <cell r="AH55" t="str">
            <v>n/a</v>
          </cell>
          <cell r="AI55" t="str">
            <v>n/a</v>
          </cell>
          <cell r="AJ55" t="str">
            <v>n/a</v>
          </cell>
          <cell r="AK55" t="str">
            <v>n/a</v>
          </cell>
          <cell r="AL55" t="str">
            <v>n/a</v>
          </cell>
          <cell r="AM55" t="str">
            <v>n/a</v>
          </cell>
          <cell r="AN55" t="str">
            <v>n/a</v>
          </cell>
          <cell r="AO55" t="str">
            <v>n/a</v>
          </cell>
          <cell r="AP55" t="str">
            <v>n/a</v>
          </cell>
          <cell r="AQ55" t="str">
            <v>n/a</v>
          </cell>
          <cell r="AR55">
            <v>135181.60370000001</v>
          </cell>
        </row>
        <row r="56">
          <cell r="G56" t="str">
            <v>Close EHP J Cell</v>
          </cell>
          <cell r="H56" t="str">
            <v>SCOL/2106/C/004</v>
          </cell>
          <cell r="I56"/>
          <cell r="J56">
            <v>284920</v>
          </cell>
          <cell r="K56">
            <v>43586</v>
          </cell>
          <cell r="L56"/>
          <cell r="M56">
            <v>2016</v>
          </cell>
          <cell r="N56">
            <v>2017</v>
          </cell>
          <cell r="O56" t="str">
            <v>Complete</v>
          </cell>
          <cell r="P56" t="str">
            <v>CCR</v>
          </cell>
          <cell r="Q56" t="str">
            <v>New Due to CCR Reg</v>
          </cell>
          <cell r="R56">
            <v>2016</v>
          </cell>
          <cell r="S56">
            <v>0</v>
          </cell>
          <cell r="T56">
            <v>0</v>
          </cell>
          <cell r="U56">
            <v>0</v>
          </cell>
          <cell r="V56" t="str">
            <v>n/a</v>
          </cell>
          <cell r="W56" t="str">
            <v>n/a</v>
          </cell>
          <cell r="X56" t="str">
            <v>n/a</v>
          </cell>
          <cell r="Y56" t="str">
            <v>n/a</v>
          </cell>
          <cell r="Z56" t="str">
            <v>n/a</v>
          </cell>
          <cell r="AA56" t="str">
            <v>n/a</v>
          </cell>
          <cell r="AB56" t="str">
            <v>n/a</v>
          </cell>
          <cell r="AC56" t="str">
            <v>n/a</v>
          </cell>
          <cell r="AD56" t="str">
            <v>n/a</v>
          </cell>
          <cell r="AE56" t="str">
            <v>n/a</v>
          </cell>
          <cell r="AF56" t="str">
            <v>n/a</v>
          </cell>
          <cell r="AG56" t="str">
            <v>n/a</v>
          </cell>
          <cell r="AH56" t="str">
            <v>n/a</v>
          </cell>
          <cell r="AI56" t="str">
            <v>n/a</v>
          </cell>
          <cell r="AJ56" t="str">
            <v>n/a</v>
          </cell>
          <cell r="AK56" t="str">
            <v>n/a</v>
          </cell>
          <cell r="AL56" t="str">
            <v>n/a</v>
          </cell>
          <cell r="AM56" t="str">
            <v>n/a</v>
          </cell>
          <cell r="AN56" t="str">
            <v>n/a</v>
          </cell>
          <cell r="AO56" t="str">
            <v>n/a</v>
          </cell>
          <cell r="AP56" t="str">
            <v>n/a</v>
          </cell>
          <cell r="AQ56" t="str">
            <v>n/a</v>
          </cell>
          <cell r="AR56">
            <v>0</v>
          </cell>
        </row>
        <row r="57">
          <cell r="G57" t="str">
            <v>Design/Close A Cell Closure</v>
          </cell>
          <cell r="H57" t="str">
            <v>10024896</v>
          </cell>
          <cell r="I57"/>
          <cell r="J57">
            <v>284920</v>
          </cell>
          <cell r="K57">
            <v>43586</v>
          </cell>
          <cell r="L57"/>
          <cell r="M57">
            <v>2016</v>
          </cell>
          <cell r="N57">
            <v>2017</v>
          </cell>
          <cell r="O57" t="str">
            <v>Complete</v>
          </cell>
          <cell r="P57" t="str">
            <v>CCR</v>
          </cell>
          <cell r="Q57" t="str">
            <v>New Due to CCR Reg</v>
          </cell>
          <cell r="R57">
            <v>2016</v>
          </cell>
          <cell r="S57">
            <v>0</v>
          </cell>
          <cell r="T57">
            <v>0</v>
          </cell>
          <cell r="U57">
            <v>0</v>
          </cell>
          <cell r="V57" t="str">
            <v>n/a</v>
          </cell>
          <cell r="W57" t="str">
            <v>n/a</v>
          </cell>
          <cell r="X57" t="str">
            <v>n/a</v>
          </cell>
          <cell r="Y57" t="str">
            <v>n/a</v>
          </cell>
          <cell r="Z57" t="str">
            <v>n/a</v>
          </cell>
          <cell r="AA57" t="str">
            <v>n/a</v>
          </cell>
          <cell r="AB57" t="str">
            <v>n/a</v>
          </cell>
          <cell r="AC57" t="str">
            <v>n/a</v>
          </cell>
          <cell r="AD57" t="str">
            <v>n/a</v>
          </cell>
          <cell r="AE57" t="str">
            <v>n/a</v>
          </cell>
          <cell r="AF57" t="str">
            <v>n/a</v>
          </cell>
          <cell r="AG57" t="str">
            <v>n/a</v>
          </cell>
          <cell r="AH57" t="str">
            <v>n/a</v>
          </cell>
          <cell r="AI57" t="str">
            <v>n/a</v>
          </cell>
          <cell r="AJ57" t="str">
            <v>n/a</v>
          </cell>
          <cell r="AK57" t="str">
            <v>n/a</v>
          </cell>
          <cell r="AL57" t="str">
            <v>n/a</v>
          </cell>
          <cell r="AM57" t="str">
            <v>n/a</v>
          </cell>
          <cell r="AN57" t="str">
            <v>n/a</v>
          </cell>
          <cell r="AO57" t="str">
            <v>n/a</v>
          </cell>
          <cell r="AP57" t="str">
            <v>n/a</v>
          </cell>
          <cell r="AQ57" t="str">
            <v>n/a</v>
          </cell>
          <cell r="AR57">
            <v>0</v>
          </cell>
        </row>
        <row r="58">
          <cell r="G58" t="str">
            <v>Forced Evaporation</v>
          </cell>
          <cell r="H58" t="str">
            <v>SCOL/2018/C/028</v>
          </cell>
          <cell r="I58"/>
          <cell r="J58">
            <v>284920</v>
          </cell>
          <cell r="K58">
            <v>44642</v>
          </cell>
          <cell r="L58"/>
          <cell r="M58">
            <v>2018</v>
          </cell>
          <cell r="N58">
            <v>2028</v>
          </cell>
          <cell r="O58" t="str">
            <v>Y</v>
          </cell>
          <cell r="P58" t="str">
            <v>CCR</v>
          </cell>
          <cell r="Q58" t="str">
            <v>New Due to CCR Reg</v>
          </cell>
          <cell r="R58">
            <v>2021</v>
          </cell>
          <cell r="S58">
            <v>280110.59999999998</v>
          </cell>
          <cell r="T58">
            <v>7856.1000000000349</v>
          </cell>
          <cell r="U58">
            <v>0</v>
          </cell>
          <cell r="V58" t="str">
            <v>n/a</v>
          </cell>
          <cell r="W58" t="str">
            <v>n/a</v>
          </cell>
          <cell r="X58" t="str">
            <v>n/a</v>
          </cell>
          <cell r="Y58" t="str">
            <v>n/a</v>
          </cell>
          <cell r="Z58" t="str">
            <v>n/a</v>
          </cell>
          <cell r="AA58" t="str">
            <v>n/a</v>
          </cell>
          <cell r="AB58" t="str">
            <v>n/a</v>
          </cell>
          <cell r="AC58" t="str">
            <v>n/a</v>
          </cell>
          <cell r="AD58" t="str">
            <v>n/a</v>
          </cell>
          <cell r="AE58" t="str">
            <v>n/a</v>
          </cell>
          <cell r="AF58" t="str">
            <v>n/a</v>
          </cell>
          <cell r="AG58" t="str">
            <v>n/a</v>
          </cell>
          <cell r="AH58" t="str">
            <v>n/a</v>
          </cell>
          <cell r="AI58" t="str">
            <v>n/a</v>
          </cell>
          <cell r="AJ58" t="str">
            <v>n/a</v>
          </cell>
          <cell r="AK58" t="str">
            <v>n/a</v>
          </cell>
          <cell r="AL58" t="str">
            <v>n/a</v>
          </cell>
          <cell r="AM58" t="str">
            <v>n/a</v>
          </cell>
          <cell r="AN58" t="str">
            <v>n/a</v>
          </cell>
          <cell r="AO58" t="str">
            <v>n/a</v>
          </cell>
          <cell r="AP58" t="str">
            <v>n/a</v>
          </cell>
          <cell r="AQ58" t="str">
            <v>n/a</v>
          </cell>
          <cell r="AR58">
            <v>287966.7</v>
          </cell>
        </row>
        <row r="59">
          <cell r="G59" t="str">
            <v>Design/Close G Cell Closure</v>
          </cell>
          <cell r="H59" t="str">
            <v>SCOL/2016/C/048; SCOL/2017/C/045/C25220R</v>
          </cell>
          <cell r="I59"/>
          <cell r="J59">
            <v>284920</v>
          </cell>
          <cell r="K59">
            <v>44642</v>
          </cell>
          <cell r="L59"/>
          <cell r="M59">
            <v>2024</v>
          </cell>
          <cell r="N59">
            <v>2024</v>
          </cell>
          <cell r="O59" t="str">
            <v>Y</v>
          </cell>
          <cell r="P59" t="str">
            <v>CCR</v>
          </cell>
          <cell r="Q59" t="str">
            <v>New Due to CCR Reg</v>
          </cell>
          <cell r="R59">
            <v>2021</v>
          </cell>
          <cell r="S59">
            <v>547399.6</v>
          </cell>
          <cell r="T59">
            <v>15352.600000000093</v>
          </cell>
          <cell r="U59">
            <v>0</v>
          </cell>
          <cell r="V59" t="str">
            <v>n/a</v>
          </cell>
          <cell r="W59" t="str">
            <v>n/a</v>
          </cell>
          <cell r="X59" t="str">
            <v>n/a</v>
          </cell>
          <cell r="Y59" t="str">
            <v>n/a</v>
          </cell>
          <cell r="Z59" t="str">
            <v>n/a</v>
          </cell>
          <cell r="AA59" t="str">
            <v>n/a</v>
          </cell>
          <cell r="AB59" t="str">
            <v>n/a</v>
          </cell>
          <cell r="AC59" t="str">
            <v>n/a</v>
          </cell>
          <cell r="AD59" t="str">
            <v>n/a</v>
          </cell>
          <cell r="AE59" t="str">
            <v>n/a</v>
          </cell>
          <cell r="AF59" t="str">
            <v>n/a</v>
          </cell>
          <cell r="AG59" t="str">
            <v>n/a</v>
          </cell>
          <cell r="AH59" t="str">
            <v>n/a</v>
          </cell>
          <cell r="AI59" t="str">
            <v>n/a</v>
          </cell>
          <cell r="AJ59" t="str">
            <v>n/a</v>
          </cell>
          <cell r="AK59" t="str">
            <v>n/a</v>
          </cell>
          <cell r="AL59" t="str">
            <v>n/a</v>
          </cell>
          <cell r="AM59" t="str">
            <v>n/a</v>
          </cell>
          <cell r="AN59" t="str">
            <v>n/a</v>
          </cell>
          <cell r="AO59" t="str">
            <v>n/a</v>
          </cell>
          <cell r="AP59" t="str">
            <v>n/a</v>
          </cell>
          <cell r="AQ59" t="str">
            <v>n/a</v>
          </cell>
          <cell r="AR59">
            <v>562752.20000000007</v>
          </cell>
        </row>
        <row r="60">
          <cell r="G60" t="str">
            <v>Design/Close EHP B Cell Closure</v>
          </cell>
          <cell r="H60" t="str">
            <v>SCOL/2018/C/044</v>
          </cell>
          <cell r="I60"/>
          <cell r="J60">
            <v>284920</v>
          </cell>
          <cell r="K60">
            <v>44642</v>
          </cell>
          <cell r="L60"/>
          <cell r="M60">
            <v>2022</v>
          </cell>
          <cell r="N60">
            <v>2022</v>
          </cell>
          <cell r="O60" t="str">
            <v>Y</v>
          </cell>
          <cell r="P60" t="str">
            <v>CCR</v>
          </cell>
          <cell r="Q60" t="str">
            <v>New Due to CCR Reg</v>
          </cell>
          <cell r="R60">
            <v>2021</v>
          </cell>
          <cell r="S60">
            <v>475536.60000000003</v>
          </cell>
          <cell r="T60">
            <v>13337.099999999977</v>
          </cell>
          <cell r="U60">
            <v>0</v>
          </cell>
          <cell r="V60" t="str">
            <v>n/a</v>
          </cell>
          <cell r="W60" t="str">
            <v>n/a</v>
          </cell>
          <cell r="X60" t="str">
            <v>n/a</v>
          </cell>
          <cell r="Y60" t="str">
            <v>n/a</v>
          </cell>
          <cell r="Z60" t="str">
            <v>n/a</v>
          </cell>
          <cell r="AA60" t="str">
            <v>n/a</v>
          </cell>
          <cell r="AB60" t="str">
            <v>n/a</v>
          </cell>
          <cell r="AC60" t="str">
            <v>n/a</v>
          </cell>
          <cell r="AD60" t="str">
            <v>n/a</v>
          </cell>
          <cell r="AE60" t="str">
            <v>n/a</v>
          </cell>
          <cell r="AF60" t="str">
            <v>n/a</v>
          </cell>
          <cell r="AG60" t="str">
            <v>n/a</v>
          </cell>
          <cell r="AH60" t="str">
            <v>n/a</v>
          </cell>
          <cell r="AI60" t="str">
            <v>n/a</v>
          </cell>
          <cell r="AJ60" t="str">
            <v>n/a</v>
          </cell>
          <cell r="AK60" t="str">
            <v>n/a</v>
          </cell>
          <cell r="AL60" t="str">
            <v>n/a</v>
          </cell>
          <cell r="AM60" t="str">
            <v>n/a</v>
          </cell>
          <cell r="AN60" t="str">
            <v>n/a</v>
          </cell>
          <cell r="AO60" t="str">
            <v>n/a</v>
          </cell>
          <cell r="AP60" t="str">
            <v>n/a</v>
          </cell>
          <cell r="AQ60" t="str">
            <v>n/a</v>
          </cell>
          <cell r="AR60">
            <v>488873.7</v>
          </cell>
        </row>
        <row r="61">
          <cell r="G61" t="str">
            <v>Colstrip Post Closure Care (All)</v>
          </cell>
          <cell r="H61" t="str">
            <v>10025342</v>
          </cell>
          <cell r="I61"/>
          <cell r="J61">
            <v>284920</v>
          </cell>
          <cell r="K61">
            <v>44642</v>
          </cell>
          <cell r="L61" t="str">
            <v>n/a</v>
          </cell>
          <cell r="M61">
            <v>2020</v>
          </cell>
          <cell r="N61">
            <v>2071</v>
          </cell>
          <cell r="O61" t="str">
            <v>Y</v>
          </cell>
          <cell r="P61" t="str">
            <v>CCR</v>
          </cell>
          <cell r="Q61" t="str">
            <v>New Due to CCR Reg</v>
          </cell>
          <cell r="R61">
            <v>2021</v>
          </cell>
          <cell r="S61">
            <v>1020464.94</v>
          </cell>
          <cell r="T61">
            <v>28620.39000000013</v>
          </cell>
          <cell r="U61">
            <v>0</v>
          </cell>
          <cell r="V61" t="str">
            <v>n/a</v>
          </cell>
          <cell r="W61" t="str">
            <v>n/a</v>
          </cell>
          <cell r="X61" t="str">
            <v>n/a</v>
          </cell>
          <cell r="Y61" t="str">
            <v>n/a</v>
          </cell>
          <cell r="Z61" t="str">
            <v>n/a</v>
          </cell>
          <cell r="AA61" t="str">
            <v>n/a</v>
          </cell>
          <cell r="AB61" t="str">
            <v>n/a</v>
          </cell>
          <cell r="AC61" t="str">
            <v>n/a</v>
          </cell>
          <cell r="AD61" t="str">
            <v>n/a</v>
          </cell>
          <cell r="AE61" t="str">
            <v>n/a</v>
          </cell>
          <cell r="AF61" t="str">
            <v>n/a</v>
          </cell>
          <cell r="AG61" t="str">
            <v>n/a</v>
          </cell>
          <cell r="AH61" t="str">
            <v>n/a</v>
          </cell>
          <cell r="AI61" t="str">
            <v>n/a</v>
          </cell>
          <cell r="AJ61" t="str">
            <v>n/a</v>
          </cell>
          <cell r="AK61" t="str">
            <v>n/a</v>
          </cell>
          <cell r="AL61" t="str">
            <v>n/a</v>
          </cell>
          <cell r="AM61" t="str">
            <v>n/a</v>
          </cell>
          <cell r="AN61" t="str">
            <v>n/a</v>
          </cell>
          <cell r="AO61" t="str">
            <v>n/a</v>
          </cell>
          <cell r="AP61" t="str">
            <v>n/a</v>
          </cell>
          <cell r="AQ61" t="str">
            <v>n/a</v>
          </cell>
          <cell r="AR61">
            <v>1049085.33</v>
          </cell>
        </row>
        <row r="62">
          <cell r="G62" t="str">
            <v>Design/Close Plant Area Bottom Ash Pond</v>
          </cell>
          <cell r="H62" t="str">
            <v>SCOL/2019/C/004</v>
          </cell>
          <cell r="I62"/>
          <cell r="J62">
            <v>284920</v>
          </cell>
          <cell r="K62">
            <v>43998</v>
          </cell>
          <cell r="L62"/>
          <cell r="M62">
            <v>2019</v>
          </cell>
          <cell r="N62">
            <v>2019</v>
          </cell>
          <cell r="O62" t="str">
            <v>Y</v>
          </cell>
          <cell r="P62" t="str">
            <v>CCR</v>
          </cell>
          <cell r="Q62" t="str">
            <v>New Due to CCR Reg</v>
          </cell>
          <cell r="R62">
            <v>2020</v>
          </cell>
          <cell r="S62">
            <v>0</v>
          </cell>
          <cell r="T62">
            <v>0</v>
          </cell>
          <cell r="U62">
            <v>0</v>
          </cell>
          <cell r="V62" t="str">
            <v>n/a</v>
          </cell>
          <cell r="W62" t="str">
            <v>n/a</v>
          </cell>
          <cell r="X62" t="str">
            <v>n/a</v>
          </cell>
          <cell r="Y62" t="str">
            <v>n/a</v>
          </cell>
          <cell r="Z62" t="str">
            <v>n/a</v>
          </cell>
          <cell r="AA62" t="str">
            <v>n/a</v>
          </cell>
          <cell r="AB62" t="str">
            <v>n/a</v>
          </cell>
          <cell r="AC62" t="str">
            <v>n/a</v>
          </cell>
          <cell r="AD62" t="str">
            <v>n/a</v>
          </cell>
          <cell r="AE62" t="str">
            <v>n/a</v>
          </cell>
          <cell r="AF62" t="str">
            <v>n/a</v>
          </cell>
          <cell r="AG62" t="str">
            <v>n/a</v>
          </cell>
          <cell r="AH62" t="str">
            <v>n/a</v>
          </cell>
          <cell r="AI62" t="str">
            <v>n/a</v>
          </cell>
          <cell r="AJ62" t="str">
            <v>n/a</v>
          </cell>
          <cell r="AK62" t="str">
            <v>n/a</v>
          </cell>
          <cell r="AL62" t="str">
            <v>n/a</v>
          </cell>
          <cell r="AM62" t="str">
            <v>n/a</v>
          </cell>
          <cell r="AN62" t="str">
            <v>n/a</v>
          </cell>
          <cell r="AO62" t="str">
            <v>n/a</v>
          </cell>
          <cell r="AP62" t="str">
            <v>n/a</v>
          </cell>
          <cell r="AQ62" t="str">
            <v>n/a</v>
          </cell>
          <cell r="AR62">
            <v>0</v>
          </cell>
        </row>
        <row r="63">
          <cell r="G63" t="str">
            <v>Design/Close EHP D/E Cells</v>
          </cell>
          <cell r="H63" t="str">
            <v>10024899</v>
          </cell>
          <cell r="I63"/>
          <cell r="J63">
            <v>284920</v>
          </cell>
          <cell r="K63">
            <v>43998</v>
          </cell>
          <cell r="L63"/>
          <cell r="M63">
            <v>2021</v>
          </cell>
          <cell r="N63">
            <v>2021</v>
          </cell>
          <cell r="O63" t="str">
            <v>Y</v>
          </cell>
          <cell r="P63" t="str">
            <v>CCR</v>
          </cell>
          <cell r="Q63" t="str">
            <v>New Due to CCR Reg</v>
          </cell>
          <cell r="R63">
            <v>2020</v>
          </cell>
          <cell r="S63">
            <v>0</v>
          </cell>
          <cell r="T63">
            <v>0</v>
          </cell>
          <cell r="U63">
            <v>0</v>
          </cell>
          <cell r="V63" t="str">
            <v>n/a</v>
          </cell>
          <cell r="W63" t="str">
            <v>n/a</v>
          </cell>
          <cell r="X63" t="str">
            <v>n/a</v>
          </cell>
          <cell r="Y63" t="str">
            <v>n/a</v>
          </cell>
          <cell r="Z63" t="str">
            <v>n/a</v>
          </cell>
          <cell r="AA63" t="str">
            <v>n/a</v>
          </cell>
          <cell r="AB63" t="str">
            <v>n/a</v>
          </cell>
          <cell r="AC63" t="str">
            <v>n/a</v>
          </cell>
          <cell r="AD63" t="str">
            <v>n/a</v>
          </cell>
          <cell r="AE63" t="str">
            <v>n/a</v>
          </cell>
          <cell r="AF63" t="str">
            <v>n/a</v>
          </cell>
          <cell r="AG63" t="str">
            <v>n/a</v>
          </cell>
          <cell r="AH63" t="str">
            <v>n/a</v>
          </cell>
          <cell r="AI63" t="str">
            <v>n/a</v>
          </cell>
          <cell r="AJ63" t="str">
            <v>n/a</v>
          </cell>
          <cell r="AK63" t="str">
            <v>n/a</v>
          </cell>
          <cell r="AL63" t="str">
            <v>n/a</v>
          </cell>
          <cell r="AM63" t="str">
            <v>n/a</v>
          </cell>
          <cell r="AN63" t="str">
            <v>n/a</v>
          </cell>
          <cell r="AO63" t="str">
            <v>n/a</v>
          </cell>
          <cell r="AP63" t="str">
            <v>n/a</v>
          </cell>
          <cell r="AQ63" t="str">
            <v>n/a</v>
          </cell>
          <cell r="AR63">
            <v>0</v>
          </cell>
        </row>
        <row r="64">
          <cell r="G64" t="str">
            <v>Design/Close EHP C Cell Closure</v>
          </cell>
          <cell r="H64" t="str">
            <v>10025344</v>
          </cell>
          <cell r="I64"/>
          <cell r="J64">
            <v>284920</v>
          </cell>
          <cell r="K64">
            <v>44642</v>
          </cell>
          <cell r="L64"/>
          <cell r="M64">
            <v>2025</v>
          </cell>
          <cell r="N64">
            <v>2025</v>
          </cell>
          <cell r="O64" t="str">
            <v>Y</v>
          </cell>
          <cell r="P64" t="str">
            <v>CCR</v>
          </cell>
          <cell r="Q64" t="str">
            <v>New Due to CCR Reg</v>
          </cell>
          <cell r="R64">
            <v>2021</v>
          </cell>
          <cell r="S64">
            <v>1203989.6000000001</v>
          </cell>
          <cell r="T64">
            <v>33767.59999999986</v>
          </cell>
          <cell r="U64">
            <v>0</v>
          </cell>
          <cell r="V64" t="str">
            <v>n/a</v>
          </cell>
          <cell r="W64" t="str">
            <v>n/a</v>
          </cell>
          <cell r="X64" t="str">
            <v>n/a</v>
          </cell>
          <cell r="Y64" t="str">
            <v>n/a</v>
          </cell>
          <cell r="Z64" t="str">
            <v>n/a</v>
          </cell>
          <cell r="AA64" t="str">
            <v>n/a</v>
          </cell>
          <cell r="AB64" t="str">
            <v>n/a</v>
          </cell>
          <cell r="AC64" t="str">
            <v>n/a</v>
          </cell>
          <cell r="AD64" t="str">
            <v>n/a</v>
          </cell>
          <cell r="AE64" t="str">
            <v>n/a</v>
          </cell>
          <cell r="AF64" t="str">
            <v>n/a</v>
          </cell>
          <cell r="AG64" t="str">
            <v>n/a</v>
          </cell>
          <cell r="AH64" t="str">
            <v>n/a</v>
          </cell>
          <cell r="AI64" t="str">
            <v>n/a</v>
          </cell>
          <cell r="AJ64" t="str">
            <v>n/a</v>
          </cell>
          <cell r="AK64" t="str">
            <v>n/a</v>
          </cell>
          <cell r="AL64" t="str">
            <v>n/a</v>
          </cell>
          <cell r="AM64" t="str">
            <v>n/a</v>
          </cell>
          <cell r="AN64" t="str">
            <v>n/a</v>
          </cell>
          <cell r="AO64" t="str">
            <v>n/a</v>
          </cell>
          <cell r="AP64" t="str">
            <v>n/a</v>
          </cell>
          <cell r="AQ64" t="str">
            <v>n/a</v>
          </cell>
          <cell r="AR64">
            <v>1237757.2</v>
          </cell>
        </row>
        <row r="65">
          <cell r="G65" t="str">
            <v>Design/Close EHP J-1 Cell</v>
          </cell>
          <cell r="H65" t="str">
            <v>10024900</v>
          </cell>
          <cell r="I65"/>
          <cell r="J65">
            <v>284920</v>
          </cell>
          <cell r="K65">
            <v>44642</v>
          </cell>
          <cell r="L65"/>
          <cell r="M65">
            <v>2028</v>
          </cell>
          <cell r="N65">
            <v>2028</v>
          </cell>
          <cell r="O65" t="str">
            <v>Y</v>
          </cell>
          <cell r="P65" t="str">
            <v>CCR</v>
          </cell>
          <cell r="Q65" t="str">
            <v>New Due to CCR Reg</v>
          </cell>
          <cell r="R65">
            <v>2021</v>
          </cell>
          <cell r="S65">
            <v>922224.60000000009</v>
          </cell>
          <cell r="T65">
            <v>25865.099999999977</v>
          </cell>
          <cell r="U65">
            <v>0</v>
          </cell>
          <cell r="V65" t="str">
            <v>n/a</v>
          </cell>
          <cell r="W65" t="str">
            <v>n/a</v>
          </cell>
          <cell r="X65" t="str">
            <v>n/a</v>
          </cell>
          <cell r="Y65" t="str">
            <v>n/a</v>
          </cell>
          <cell r="Z65" t="str">
            <v>n/a</v>
          </cell>
          <cell r="AA65" t="str">
            <v>n/a</v>
          </cell>
          <cell r="AB65" t="str">
            <v>n/a</v>
          </cell>
          <cell r="AC65" t="str">
            <v>n/a</v>
          </cell>
          <cell r="AD65" t="str">
            <v>n/a</v>
          </cell>
          <cell r="AE65" t="str">
            <v>n/a</v>
          </cell>
          <cell r="AF65" t="str">
            <v>n/a</v>
          </cell>
          <cell r="AG65" t="str">
            <v>n/a</v>
          </cell>
          <cell r="AH65" t="str">
            <v>n/a</v>
          </cell>
          <cell r="AI65" t="str">
            <v>n/a</v>
          </cell>
          <cell r="AJ65" t="str">
            <v>n/a</v>
          </cell>
          <cell r="AK65" t="str">
            <v>n/a</v>
          </cell>
          <cell r="AL65" t="str">
            <v>n/a</v>
          </cell>
          <cell r="AM65" t="str">
            <v>n/a</v>
          </cell>
          <cell r="AN65" t="str">
            <v>n/a</v>
          </cell>
          <cell r="AO65" t="str">
            <v>n/a</v>
          </cell>
          <cell r="AP65" t="str">
            <v>n/a</v>
          </cell>
          <cell r="AQ65" t="str">
            <v>n/a</v>
          </cell>
          <cell r="AR65">
            <v>948089.70000000007</v>
          </cell>
        </row>
        <row r="66">
          <cell r="G66" t="str">
            <v>Design/Close C/G (G-1 Cell)</v>
          </cell>
          <cell r="H66" t="str">
            <v>10025057</v>
          </cell>
          <cell r="I66"/>
          <cell r="J66">
            <v>284920</v>
          </cell>
          <cell r="K66">
            <v>44642</v>
          </cell>
          <cell r="L66"/>
          <cell r="M66">
            <v>2041</v>
          </cell>
          <cell r="N66">
            <v>2041</v>
          </cell>
          <cell r="O66" t="str">
            <v>Y</v>
          </cell>
          <cell r="P66" t="str">
            <v>CCR</v>
          </cell>
          <cell r="Q66" t="str">
            <v>New Due to CCR Reg</v>
          </cell>
          <cell r="R66">
            <v>2021</v>
          </cell>
          <cell r="S66">
            <v>833714.20000000007</v>
          </cell>
          <cell r="T66">
            <v>23382.699999999953</v>
          </cell>
          <cell r="U66">
            <v>0</v>
          </cell>
          <cell r="V66" t="str">
            <v>n/a</v>
          </cell>
          <cell r="W66" t="str">
            <v>n/a</v>
          </cell>
          <cell r="X66" t="str">
            <v>n/a</v>
          </cell>
          <cell r="Y66" t="str">
            <v>n/a</v>
          </cell>
          <cell r="Z66" t="str">
            <v>n/a</v>
          </cell>
          <cell r="AA66" t="str">
            <v>n/a</v>
          </cell>
          <cell r="AB66" t="str">
            <v>n/a</v>
          </cell>
          <cell r="AC66" t="str">
            <v>n/a</v>
          </cell>
          <cell r="AD66" t="str">
            <v>n/a</v>
          </cell>
          <cell r="AE66" t="str">
            <v>n/a</v>
          </cell>
          <cell r="AF66" t="str">
            <v>n/a</v>
          </cell>
          <cell r="AG66" t="str">
            <v>n/a</v>
          </cell>
          <cell r="AH66" t="str">
            <v>n/a</v>
          </cell>
          <cell r="AI66" t="str">
            <v>n/a</v>
          </cell>
          <cell r="AJ66" t="str">
            <v>n/a</v>
          </cell>
          <cell r="AK66" t="str">
            <v>n/a</v>
          </cell>
          <cell r="AL66" t="str">
            <v>n/a</v>
          </cell>
          <cell r="AM66" t="str">
            <v>n/a</v>
          </cell>
          <cell r="AN66" t="str">
            <v>n/a</v>
          </cell>
          <cell r="AO66" t="str">
            <v>n/a</v>
          </cell>
          <cell r="AP66" t="str">
            <v>n/a</v>
          </cell>
          <cell r="AQ66" t="str">
            <v>n/a</v>
          </cell>
          <cell r="AR66">
            <v>857096.9</v>
          </cell>
        </row>
        <row r="67">
          <cell r="G67" t="str">
            <v>Monitoring</v>
          </cell>
          <cell r="H67" t="str">
            <v>10025293</v>
          </cell>
          <cell r="I67"/>
          <cell r="J67">
            <v>284920</v>
          </cell>
          <cell r="K67">
            <v>43998</v>
          </cell>
          <cell r="L67"/>
          <cell r="M67">
            <v>2041</v>
          </cell>
          <cell r="N67">
            <v>2055</v>
          </cell>
          <cell r="O67" t="str">
            <v>Y</v>
          </cell>
          <cell r="P67" t="str">
            <v>CCR</v>
          </cell>
          <cell r="Q67" t="str">
            <v>New Due to CCR Reg</v>
          </cell>
          <cell r="R67">
            <v>2020</v>
          </cell>
          <cell r="S67">
            <v>0</v>
          </cell>
          <cell r="T67">
            <v>0</v>
          </cell>
          <cell r="U67">
            <v>0</v>
          </cell>
          <cell r="V67" t="str">
            <v>n/a</v>
          </cell>
          <cell r="W67" t="str">
            <v>n/a</v>
          </cell>
          <cell r="X67" t="str">
            <v>n/a</v>
          </cell>
          <cell r="Y67" t="str">
            <v>n/a</v>
          </cell>
          <cell r="Z67" t="str">
            <v>n/a</v>
          </cell>
          <cell r="AA67" t="str">
            <v>n/a</v>
          </cell>
          <cell r="AB67" t="str">
            <v>n/a</v>
          </cell>
          <cell r="AC67" t="str">
            <v>n/a</v>
          </cell>
          <cell r="AD67" t="str">
            <v>n/a</v>
          </cell>
          <cell r="AE67" t="str">
            <v>n/a</v>
          </cell>
          <cell r="AF67" t="str">
            <v>n/a</v>
          </cell>
          <cell r="AG67" t="str">
            <v>n/a</v>
          </cell>
          <cell r="AH67" t="str">
            <v>n/a</v>
          </cell>
          <cell r="AI67" t="str">
            <v>n/a</v>
          </cell>
          <cell r="AJ67" t="str">
            <v>n/a</v>
          </cell>
          <cell r="AK67" t="str">
            <v>n/a</v>
          </cell>
          <cell r="AL67" t="str">
            <v>n/a</v>
          </cell>
          <cell r="AM67" t="str">
            <v>n/a</v>
          </cell>
          <cell r="AN67" t="str">
            <v>n/a</v>
          </cell>
          <cell r="AO67" t="str">
            <v>n/a</v>
          </cell>
          <cell r="AP67" t="str">
            <v>n/a</v>
          </cell>
          <cell r="AQ67" t="str">
            <v>n/a</v>
          </cell>
          <cell r="AR67">
            <v>0</v>
          </cell>
        </row>
        <row r="68">
          <cell r="G68" t="str">
            <v>Design/Close EHP New Clearwell</v>
          </cell>
          <cell r="H68" t="str">
            <v>10027594</v>
          </cell>
          <cell r="I68"/>
          <cell r="J68">
            <v>284920</v>
          </cell>
          <cell r="K68">
            <v>43998</v>
          </cell>
          <cell r="L68"/>
          <cell r="M68">
            <v>2039</v>
          </cell>
          <cell r="N68">
            <v>2040</v>
          </cell>
          <cell r="O68" t="str">
            <v>Y</v>
          </cell>
          <cell r="P68" t="str">
            <v>CCR</v>
          </cell>
          <cell r="Q68"/>
          <cell r="R68">
            <v>2020</v>
          </cell>
          <cell r="S68">
            <v>0</v>
          </cell>
          <cell r="T68">
            <v>0</v>
          </cell>
          <cell r="U68">
            <v>0</v>
          </cell>
          <cell r="V68" t="str">
            <v>n/a</v>
          </cell>
          <cell r="W68" t="str">
            <v>n/a</v>
          </cell>
          <cell r="X68" t="str">
            <v>n/a</v>
          </cell>
          <cell r="Y68" t="str">
            <v>n/a</v>
          </cell>
          <cell r="Z68" t="str">
            <v>n/a</v>
          </cell>
          <cell r="AA68" t="str">
            <v>n/a</v>
          </cell>
          <cell r="AB68" t="str">
            <v>n/a</v>
          </cell>
          <cell r="AC68" t="str">
            <v>n/a</v>
          </cell>
          <cell r="AD68" t="str">
            <v>n/a</v>
          </cell>
          <cell r="AE68" t="str">
            <v>n/a</v>
          </cell>
          <cell r="AF68" t="str">
            <v>n/a</v>
          </cell>
          <cell r="AG68" t="str">
            <v>n/a</v>
          </cell>
          <cell r="AH68" t="str">
            <v>n/a</v>
          </cell>
          <cell r="AI68" t="str">
            <v>n/a</v>
          </cell>
          <cell r="AJ68" t="str">
            <v>n/a</v>
          </cell>
          <cell r="AK68" t="str">
            <v>n/a</v>
          </cell>
          <cell r="AL68" t="str">
            <v>n/a</v>
          </cell>
          <cell r="AM68" t="str">
            <v>n/a</v>
          </cell>
          <cell r="AN68" t="str">
            <v>n/a</v>
          </cell>
          <cell r="AO68" t="str">
            <v>n/a</v>
          </cell>
          <cell r="AP68" t="str">
            <v>n/a</v>
          </cell>
          <cell r="AQ68" t="str">
            <v>n/a</v>
          </cell>
          <cell r="AR68">
            <v>0</v>
          </cell>
        </row>
        <row r="69">
          <cell r="G69" t="str">
            <v>Close 3&amp;4 North Plant Drain Pond</v>
          </cell>
          <cell r="H69" t="str">
            <v>10027620</v>
          </cell>
          <cell r="I69"/>
          <cell r="J69">
            <v>284920</v>
          </cell>
          <cell r="K69">
            <v>44642</v>
          </cell>
          <cell r="L69"/>
          <cell r="M69">
            <v>2040</v>
          </cell>
          <cell r="N69">
            <v>2040</v>
          </cell>
          <cell r="O69" t="str">
            <v>Y</v>
          </cell>
          <cell r="P69" t="str">
            <v>CCR</v>
          </cell>
          <cell r="Q69"/>
          <cell r="R69">
            <v>2021</v>
          </cell>
          <cell r="S69">
            <v>22748</v>
          </cell>
          <cell r="T69">
            <v>638</v>
          </cell>
          <cell r="U69">
            <v>0</v>
          </cell>
          <cell r="V69" t="str">
            <v>n/a</v>
          </cell>
          <cell r="W69" t="str">
            <v>n/a</v>
          </cell>
          <cell r="X69" t="str">
            <v>n/a</v>
          </cell>
          <cell r="Y69" t="str">
            <v>n/a</v>
          </cell>
          <cell r="Z69" t="str">
            <v>n/a</v>
          </cell>
          <cell r="AA69" t="str">
            <v>n/a</v>
          </cell>
          <cell r="AB69" t="str">
            <v>n/a</v>
          </cell>
          <cell r="AC69" t="str">
            <v>n/a</v>
          </cell>
          <cell r="AD69" t="str">
            <v>n/a</v>
          </cell>
          <cell r="AE69" t="str">
            <v>n/a</v>
          </cell>
          <cell r="AF69" t="str">
            <v>n/a</v>
          </cell>
          <cell r="AG69" t="str">
            <v>n/a</v>
          </cell>
          <cell r="AH69" t="str">
            <v>n/a</v>
          </cell>
          <cell r="AI69" t="str">
            <v>n/a</v>
          </cell>
          <cell r="AJ69" t="str">
            <v>n/a</v>
          </cell>
          <cell r="AK69" t="str">
            <v>n/a</v>
          </cell>
          <cell r="AL69" t="str">
            <v>n/a</v>
          </cell>
          <cell r="AM69" t="str">
            <v>n/a</v>
          </cell>
          <cell r="AN69" t="str">
            <v>n/a</v>
          </cell>
          <cell r="AO69" t="str">
            <v>n/a</v>
          </cell>
          <cell r="AP69" t="str">
            <v>n/a</v>
          </cell>
          <cell r="AQ69" t="str">
            <v>n/a</v>
          </cell>
          <cell r="AR69">
            <v>23386</v>
          </cell>
        </row>
        <row r="70">
          <cell r="G70" t="str">
            <v>Close EHP F Cell for post-close stormwater mgmt</v>
          </cell>
          <cell r="H70" t="str">
            <v>10027621</v>
          </cell>
          <cell r="I70"/>
          <cell r="J70">
            <v>284920</v>
          </cell>
          <cell r="K70">
            <v>44642</v>
          </cell>
          <cell r="L70"/>
          <cell r="M70">
            <v>2040</v>
          </cell>
          <cell r="N70">
            <v>2040</v>
          </cell>
          <cell r="O70" t="str">
            <v>Y</v>
          </cell>
          <cell r="P70" t="str">
            <v>CCR</v>
          </cell>
          <cell r="Q70"/>
          <cell r="R70">
            <v>2021</v>
          </cell>
          <cell r="S70">
            <v>51700</v>
          </cell>
          <cell r="T70">
            <v>1450</v>
          </cell>
          <cell r="U70">
            <v>0</v>
          </cell>
          <cell r="V70" t="str">
            <v>n/a</v>
          </cell>
          <cell r="W70" t="str">
            <v>n/a</v>
          </cell>
          <cell r="X70" t="str">
            <v>n/a</v>
          </cell>
          <cell r="Y70" t="str">
            <v>n/a</v>
          </cell>
          <cell r="Z70" t="str">
            <v>n/a</v>
          </cell>
          <cell r="AA70" t="str">
            <v>n/a</v>
          </cell>
          <cell r="AB70" t="str">
            <v>n/a</v>
          </cell>
          <cell r="AC70" t="str">
            <v>n/a</v>
          </cell>
          <cell r="AD70" t="str">
            <v>n/a</v>
          </cell>
          <cell r="AE70" t="str">
            <v>n/a</v>
          </cell>
          <cell r="AF70" t="str">
            <v>n/a</v>
          </cell>
          <cell r="AG70" t="str">
            <v>n/a</v>
          </cell>
          <cell r="AH70" t="str">
            <v>n/a</v>
          </cell>
          <cell r="AI70" t="str">
            <v>n/a</v>
          </cell>
          <cell r="AJ70" t="str">
            <v>n/a</v>
          </cell>
          <cell r="AK70" t="str">
            <v>n/a</v>
          </cell>
          <cell r="AL70" t="str">
            <v>n/a</v>
          </cell>
          <cell r="AM70" t="str">
            <v>n/a</v>
          </cell>
          <cell r="AN70" t="str">
            <v>n/a</v>
          </cell>
          <cell r="AO70" t="str">
            <v>n/a</v>
          </cell>
          <cell r="AP70" t="str">
            <v>n/a</v>
          </cell>
          <cell r="AQ70" t="str">
            <v>n/a</v>
          </cell>
          <cell r="AR70">
            <v>53150</v>
          </cell>
        </row>
        <row r="71">
          <cell r="G71" t="str">
            <v>Close EHP H Cell for post-close stormwater mgmt</v>
          </cell>
          <cell r="H71" t="str">
            <v>10027622</v>
          </cell>
          <cell r="I71"/>
          <cell r="J71">
            <v>284920</v>
          </cell>
          <cell r="K71">
            <v>44642</v>
          </cell>
          <cell r="L71"/>
          <cell r="M71">
            <v>2040</v>
          </cell>
          <cell r="N71">
            <v>2040</v>
          </cell>
          <cell r="O71" t="str">
            <v>Y</v>
          </cell>
          <cell r="P71" t="str">
            <v>CCR</v>
          </cell>
          <cell r="Q71"/>
          <cell r="R71">
            <v>2021</v>
          </cell>
          <cell r="S71">
            <v>51700</v>
          </cell>
          <cell r="T71">
            <v>1450</v>
          </cell>
          <cell r="U71">
            <v>0</v>
          </cell>
          <cell r="V71" t="str">
            <v>n/a</v>
          </cell>
          <cell r="W71" t="str">
            <v>n/a</v>
          </cell>
          <cell r="X71" t="str">
            <v>n/a</v>
          </cell>
          <cell r="Y71" t="str">
            <v>n/a</v>
          </cell>
          <cell r="Z71" t="str">
            <v>n/a</v>
          </cell>
          <cell r="AA71" t="str">
            <v>n/a</v>
          </cell>
          <cell r="AB71" t="str">
            <v>n/a</v>
          </cell>
          <cell r="AC71" t="str">
            <v>n/a</v>
          </cell>
          <cell r="AD71" t="str">
            <v>n/a</v>
          </cell>
          <cell r="AE71" t="str">
            <v>n/a</v>
          </cell>
          <cell r="AF71" t="str">
            <v>n/a</v>
          </cell>
          <cell r="AG71" t="str">
            <v>n/a</v>
          </cell>
          <cell r="AH71" t="str">
            <v>n/a</v>
          </cell>
          <cell r="AI71" t="str">
            <v>n/a</v>
          </cell>
          <cell r="AJ71" t="str">
            <v>n/a</v>
          </cell>
          <cell r="AK71" t="str">
            <v>n/a</v>
          </cell>
          <cell r="AL71" t="str">
            <v>n/a</v>
          </cell>
          <cell r="AM71" t="str">
            <v>n/a</v>
          </cell>
          <cell r="AN71" t="str">
            <v>n/a</v>
          </cell>
          <cell r="AO71" t="str">
            <v>n/a</v>
          </cell>
          <cell r="AP71" t="str">
            <v>n/a</v>
          </cell>
          <cell r="AQ71" t="str">
            <v>n/a</v>
          </cell>
          <cell r="AR71">
            <v>53150</v>
          </cell>
        </row>
        <row r="72">
          <cell r="G72" t="str">
            <v>Close Scrubber Pipeline &amp; Drain Ponds</v>
          </cell>
          <cell r="H72" t="str">
            <v>10027623</v>
          </cell>
          <cell r="I72"/>
          <cell r="J72">
            <v>284920</v>
          </cell>
          <cell r="K72">
            <v>44642</v>
          </cell>
          <cell r="L72"/>
          <cell r="M72">
            <v>2040</v>
          </cell>
          <cell r="N72">
            <v>2040</v>
          </cell>
          <cell r="O72" t="str">
            <v>Y</v>
          </cell>
          <cell r="P72" t="str">
            <v>CCR</v>
          </cell>
          <cell r="Q72"/>
          <cell r="R72">
            <v>2021</v>
          </cell>
          <cell r="S72">
            <v>19646</v>
          </cell>
          <cell r="T72">
            <v>551</v>
          </cell>
          <cell r="U72">
            <v>0</v>
          </cell>
          <cell r="V72" t="str">
            <v>n/a</v>
          </cell>
          <cell r="W72" t="str">
            <v>n/a</v>
          </cell>
          <cell r="X72" t="str">
            <v>n/a</v>
          </cell>
          <cell r="Y72" t="str">
            <v>n/a</v>
          </cell>
          <cell r="Z72" t="str">
            <v>n/a</v>
          </cell>
          <cell r="AA72" t="str">
            <v>n/a</v>
          </cell>
          <cell r="AB72" t="str">
            <v>n/a</v>
          </cell>
          <cell r="AC72" t="str">
            <v>n/a</v>
          </cell>
          <cell r="AD72" t="str">
            <v>n/a</v>
          </cell>
          <cell r="AE72" t="str">
            <v>n/a</v>
          </cell>
          <cell r="AF72" t="str">
            <v>n/a</v>
          </cell>
          <cell r="AG72" t="str">
            <v>n/a</v>
          </cell>
          <cell r="AH72" t="str">
            <v>n/a</v>
          </cell>
          <cell r="AI72" t="str">
            <v>n/a</v>
          </cell>
          <cell r="AJ72" t="str">
            <v>n/a</v>
          </cell>
          <cell r="AK72" t="str">
            <v>n/a</v>
          </cell>
          <cell r="AL72" t="str">
            <v>n/a</v>
          </cell>
          <cell r="AM72" t="str">
            <v>n/a</v>
          </cell>
          <cell r="AN72" t="str">
            <v>n/a</v>
          </cell>
          <cell r="AO72" t="str">
            <v>n/a</v>
          </cell>
          <cell r="AP72" t="str">
            <v>n/a</v>
          </cell>
          <cell r="AQ72" t="str">
            <v>n/a</v>
          </cell>
          <cell r="AR72">
            <v>20197</v>
          </cell>
        </row>
        <row r="73">
          <cell r="G73" t="str">
            <v>Close SWP-1 (old 3&amp;4 Wash Tray Pond)</v>
          </cell>
          <cell r="H73" t="str">
            <v>10027624</v>
          </cell>
          <cell r="I73"/>
          <cell r="J73">
            <v>284920</v>
          </cell>
          <cell r="K73">
            <v>44642</v>
          </cell>
          <cell r="L73"/>
          <cell r="M73">
            <v>2040</v>
          </cell>
          <cell r="N73">
            <v>2040</v>
          </cell>
          <cell r="O73" t="str">
            <v>Y</v>
          </cell>
          <cell r="P73" t="str">
            <v>CCR</v>
          </cell>
          <cell r="Q73"/>
          <cell r="R73">
            <v>2021</v>
          </cell>
          <cell r="S73">
            <v>72380</v>
          </cell>
          <cell r="T73">
            <v>2030</v>
          </cell>
          <cell r="U73">
            <v>0</v>
          </cell>
          <cell r="V73" t="str">
            <v>n/a</v>
          </cell>
          <cell r="W73" t="str">
            <v>n/a</v>
          </cell>
          <cell r="X73" t="str">
            <v>n/a</v>
          </cell>
          <cell r="Y73" t="str">
            <v>n/a</v>
          </cell>
          <cell r="Z73" t="str">
            <v>n/a</v>
          </cell>
          <cell r="AA73" t="str">
            <v>n/a</v>
          </cell>
          <cell r="AB73" t="str">
            <v>n/a</v>
          </cell>
          <cell r="AC73" t="str">
            <v>n/a</v>
          </cell>
          <cell r="AD73" t="str">
            <v>n/a</v>
          </cell>
          <cell r="AE73" t="str">
            <v>n/a</v>
          </cell>
          <cell r="AF73" t="str">
            <v>n/a</v>
          </cell>
          <cell r="AG73" t="str">
            <v>n/a</v>
          </cell>
          <cell r="AH73" t="str">
            <v>n/a</v>
          </cell>
          <cell r="AI73" t="str">
            <v>n/a</v>
          </cell>
          <cell r="AJ73" t="str">
            <v>n/a</v>
          </cell>
          <cell r="AK73" t="str">
            <v>n/a</v>
          </cell>
          <cell r="AL73" t="str">
            <v>n/a</v>
          </cell>
          <cell r="AM73" t="str">
            <v>n/a</v>
          </cell>
          <cell r="AN73" t="str">
            <v>n/a</v>
          </cell>
          <cell r="AO73" t="str">
            <v>n/a</v>
          </cell>
          <cell r="AP73" t="str">
            <v>n/a</v>
          </cell>
          <cell r="AQ73" t="str">
            <v>n/a</v>
          </cell>
          <cell r="AR73">
            <v>74410</v>
          </cell>
        </row>
        <row r="74">
          <cell r="G74" t="str">
            <v>Close SWP-2 (old 3&amp;4 Scrubber DC Pond)</v>
          </cell>
          <cell r="H74" t="str">
            <v>10027625</v>
          </cell>
          <cell r="I74"/>
          <cell r="J74">
            <v>284920</v>
          </cell>
          <cell r="K74">
            <v>44642</v>
          </cell>
          <cell r="L74"/>
          <cell r="M74">
            <v>2040</v>
          </cell>
          <cell r="N74">
            <v>2040</v>
          </cell>
          <cell r="O74" t="str">
            <v>Y</v>
          </cell>
          <cell r="P74" t="str">
            <v>CCR</v>
          </cell>
          <cell r="Q74"/>
          <cell r="R74">
            <v>2021</v>
          </cell>
          <cell r="S74">
            <v>53768</v>
          </cell>
          <cell r="T74">
            <v>1508</v>
          </cell>
          <cell r="U74">
            <v>0</v>
          </cell>
          <cell r="V74" t="str">
            <v>n/a</v>
          </cell>
          <cell r="W74" t="str">
            <v>n/a</v>
          </cell>
          <cell r="X74" t="str">
            <v>n/a</v>
          </cell>
          <cell r="Y74" t="str">
            <v>n/a</v>
          </cell>
          <cell r="Z74" t="str">
            <v>n/a</v>
          </cell>
          <cell r="AA74" t="str">
            <v>n/a</v>
          </cell>
          <cell r="AB74" t="str">
            <v>n/a</v>
          </cell>
          <cell r="AC74" t="str">
            <v>n/a</v>
          </cell>
          <cell r="AD74" t="str">
            <v>n/a</v>
          </cell>
          <cell r="AE74" t="str">
            <v>n/a</v>
          </cell>
          <cell r="AF74" t="str">
            <v>n/a</v>
          </cell>
          <cell r="AG74" t="str">
            <v>n/a</v>
          </cell>
          <cell r="AH74" t="str">
            <v>n/a</v>
          </cell>
          <cell r="AI74" t="str">
            <v>n/a</v>
          </cell>
          <cell r="AJ74" t="str">
            <v>n/a</v>
          </cell>
          <cell r="AK74" t="str">
            <v>n/a</v>
          </cell>
          <cell r="AL74" t="str">
            <v>n/a</v>
          </cell>
          <cell r="AM74" t="str">
            <v>n/a</v>
          </cell>
          <cell r="AN74" t="str">
            <v>n/a</v>
          </cell>
          <cell r="AO74" t="str">
            <v>n/a</v>
          </cell>
          <cell r="AP74" t="str">
            <v>n/a</v>
          </cell>
          <cell r="AQ74" t="str">
            <v>n/a</v>
          </cell>
          <cell r="AR74">
            <v>55276</v>
          </cell>
        </row>
        <row r="75">
          <cell r="G75" t="str">
            <v>Close Brine Concentrator Solids Disposal Area</v>
          </cell>
          <cell r="H75" t="str">
            <v>10027626</v>
          </cell>
          <cell r="I75"/>
          <cell r="J75">
            <v>284920</v>
          </cell>
          <cell r="K75">
            <v>44642</v>
          </cell>
          <cell r="L75"/>
          <cell r="M75">
            <v>2028</v>
          </cell>
          <cell r="N75">
            <v>2028</v>
          </cell>
          <cell r="O75" t="str">
            <v>Y</v>
          </cell>
          <cell r="P75" t="str">
            <v>CCR</v>
          </cell>
          <cell r="Q75"/>
          <cell r="R75">
            <v>2021</v>
          </cell>
          <cell r="S75">
            <v>333671.80000000005</v>
          </cell>
          <cell r="T75">
            <v>9358.2999999999884</v>
          </cell>
          <cell r="U75">
            <v>0</v>
          </cell>
          <cell r="V75" t="str">
            <v>n/a</v>
          </cell>
          <cell r="W75" t="str">
            <v>n/a</v>
          </cell>
          <cell r="X75" t="str">
            <v>n/a</v>
          </cell>
          <cell r="Y75" t="str">
            <v>n/a</v>
          </cell>
          <cell r="Z75" t="str">
            <v>n/a</v>
          </cell>
          <cell r="AA75" t="str">
            <v>n/a</v>
          </cell>
          <cell r="AB75" t="str">
            <v>n/a</v>
          </cell>
          <cell r="AC75" t="str">
            <v>n/a</v>
          </cell>
          <cell r="AD75" t="str">
            <v>n/a</v>
          </cell>
          <cell r="AE75" t="str">
            <v>n/a</v>
          </cell>
          <cell r="AF75" t="str">
            <v>n/a</v>
          </cell>
          <cell r="AG75" t="str">
            <v>n/a</v>
          </cell>
          <cell r="AH75" t="str">
            <v>n/a</v>
          </cell>
          <cell r="AI75" t="str">
            <v>n/a</v>
          </cell>
          <cell r="AJ75" t="str">
            <v>n/a</v>
          </cell>
          <cell r="AK75" t="str">
            <v>n/a</v>
          </cell>
          <cell r="AL75" t="str">
            <v>n/a</v>
          </cell>
          <cell r="AM75" t="str">
            <v>n/a</v>
          </cell>
          <cell r="AN75" t="str">
            <v>n/a</v>
          </cell>
          <cell r="AO75" t="str">
            <v>n/a</v>
          </cell>
          <cell r="AP75" t="str">
            <v>n/a</v>
          </cell>
          <cell r="AQ75" t="str">
            <v>n/a</v>
          </cell>
          <cell r="AR75">
            <v>343030.10000000003</v>
          </cell>
        </row>
        <row r="76">
          <cell r="G76" t="str">
            <v>Close Sediment Retention Pond</v>
          </cell>
          <cell r="H76" t="str">
            <v>10027627</v>
          </cell>
          <cell r="I76"/>
          <cell r="J76">
            <v>284920</v>
          </cell>
          <cell r="K76">
            <v>44642</v>
          </cell>
          <cell r="L76"/>
          <cell r="M76">
            <v>2040</v>
          </cell>
          <cell r="N76">
            <v>2040</v>
          </cell>
          <cell r="O76" t="str">
            <v>Y</v>
          </cell>
          <cell r="P76" t="str">
            <v>CCR</v>
          </cell>
          <cell r="Q76"/>
          <cell r="R76">
            <v>2021</v>
          </cell>
          <cell r="S76">
            <v>31874.638223999998</v>
          </cell>
          <cell r="T76">
            <v>893.96954399999595</v>
          </cell>
          <cell r="U76">
            <v>0</v>
          </cell>
          <cell r="V76" t="str">
            <v>n/a</v>
          </cell>
          <cell r="W76" t="str">
            <v>n/a</v>
          </cell>
          <cell r="X76" t="str">
            <v>n/a</v>
          </cell>
          <cell r="Y76" t="str">
            <v>n/a</v>
          </cell>
          <cell r="Z76" t="str">
            <v>n/a</v>
          </cell>
          <cell r="AA76" t="str">
            <v>n/a</v>
          </cell>
          <cell r="AB76" t="str">
            <v>n/a</v>
          </cell>
          <cell r="AC76" t="str">
            <v>n/a</v>
          </cell>
          <cell r="AD76" t="str">
            <v>n/a</v>
          </cell>
          <cell r="AE76" t="str">
            <v>n/a</v>
          </cell>
          <cell r="AF76" t="str">
            <v>n/a</v>
          </cell>
          <cell r="AG76" t="str">
            <v>n/a</v>
          </cell>
          <cell r="AH76" t="str">
            <v>n/a</v>
          </cell>
          <cell r="AI76" t="str">
            <v>n/a</v>
          </cell>
          <cell r="AJ76" t="str">
            <v>n/a</v>
          </cell>
          <cell r="AK76" t="str">
            <v>n/a</v>
          </cell>
          <cell r="AL76" t="str">
            <v>n/a</v>
          </cell>
          <cell r="AM76" t="str">
            <v>n/a</v>
          </cell>
          <cell r="AN76" t="str">
            <v>n/a</v>
          </cell>
          <cell r="AO76" t="str">
            <v>n/a</v>
          </cell>
          <cell r="AP76" t="str">
            <v>n/a</v>
          </cell>
          <cell r="AQ76" t="str">
            <v>n/a</v>
          </cell>
          <cell r="AR76">
            <v>32768.607767999994</v>
          </cell>
        </row>
        <row r="77">
          <cell r="G77" t="str">
            <v>Close North Plant Sediment Retention Pond</v>
          </cell>
          <cell r="H77" t="str">
            <v>10027628</v>
          </cell>
          <cell r="I77"/>
          <cell r="J77">
            <v>284920</v>
          </cell>
          <cell r="K77">
            <v>44642</v>
          </cell>
          <cell r="L77"/>
          <cell r="M77">
            <v>2040</v>
          </cell>
          <cell r="N77">
            <v>2040</v>
          </cell>
          <cell r="O77" t="str">
            <v>Y</v>
          </cell>
          <cell r="P77" t="str">
            <v>CCR</v>
          </cell>
          <cell r="Q77"/>
          <cell r="R77">
            <v>2021</v>
          </cell>
          <cell r="S77">
            <v>2043.2460400000002</v>
          </cell>
          <cell r="T77">
            <v>57.30573999999956</v>
          </cell>
          <cell r="U77">
            <v>0</v>
          </cell>
          <cell r="V77" t="str">
            <v>n/a</v>
          </cell>
          <cell r="W77" t="str">
            <v>n/a</v>
          </cell>
          <cell r="X77" t="str">
            <v>n/a</v>
          </cell>
          <cell r="Y77" t="str">
            <v>n/a</v>
          </cell>
          <cell r="Z77" t="str">
            <v>n/a</v>
          </cell>
          <cell r="AA77" t="str">
            <v>n/a</v>
          </cell>
          <cell r="AB77" t="str">
            <v>n/a</v>
          </cell>
          <cell r="AC77" t="str">
            <v>n/a</v>
          </cell>
          <cell r="AD77" t="str">
            <v>n/a</v>
          </cell>
          <cell r="AE77" t="str">
            <v>n/a</v>
          </cell>
          <cell r="AF77" t="str">
            <v>n/a</v>
          </cell>
          <cell r="AG77" t="str">
            <v>n/a</v>
          </cell>
          <cell r="AH77" t="str">
            <v>n/a</v>
          </cell>
          <cell r="AI77" t="str">
            <v>n/a</v>
          </cell>
          <cell r="AJ77" t="str">
            <v>n/a</v>
          </cell>
          <cell r="AK77" t="str">
            <v>n/a</v>
          </cell>
          <cell r="AL77" t="str">
            <v>n/a</v>
          </cell>
          <cell r="AM77" t="str">
            <v>n/a</v>
          </cell>
          <cell r="AN77" t="str">
            <v>n/a</v>
          </cell>
          <cell r="AO77" t="str">
            <v>n/a</v>
          </cell>
          <cell r="AP77" t="str">
            <v>n/a</v>
          </cell>
          <cell r="AQ77" t="str">
            <v>n/a</v>
          </cell>
          <cell r="AR77">
            <v>2100.5517799999998</v>
          </cell>
        </row>
        <row r="78">
          <cell r="G78" t="str">
            <v>Design/Close Capture Sys Trtmnt Solids Disp</v>
          </cell>
          <cell r="H78"/>
          <cell r="I78"/>
          <cell r="J78">
            <v>284920</v>
          </cell>
          <cell r="K78">
            <v>44642</v>
          </cell>
          <cell r="L78"/>
          <cell r="M78">
            <v>2048</v>
          </cell>
          <cell r="N78">
            <v>2048</v>
          </cell>
          <cell r="O78" t="str">
            <v>Y</v>
          </cell>
          <cell r="P78" t="str">
            <v>CCR</v>
          </cell>
          <cell r="Q78"/>
          <cell r="R78">
            <v>2021</v>
          </cell>
          <cell r="S78">
            <v>413600</v>
          </cell>
          <cell r="T78">
            <v>11600</v>
          </cell>
          <cell r="U78">
            <v>0</v>
          </cell>
          <cell r="V78" t="str">
            <v>n/a</v>
          </cell>
          <cell r="W78" t="str">
            <v>n/a</v>
          </cell>
          <cell r="X78" t="str">
            <v>n/a</v>
          </cell>
          <cell r="Y78" t="str">
            <v>n/a</v>
          </cell>
          <cell r="Z78" t="str">
            <v>n/a</v>
          </cell>
          <cell r="AA78" t="str">
            <v>n/a</v>
          </cell>
          <cell r="AB78" t="str">
            <v>n/a</v>
          </cell>
          <cell r="AC78" t="str">
            <v>n/a</v>
          </cell>
          <cell r="AD78" t="str">
            <v>n/a</v>
          </cell>
          <cell r="AE78" t="str">
            <v>n/a</v>
          </cell>
          <cell r="AF78" t="str">
            <v>n/a</v>
          </cell>
          <cell r="AG78" t="str">
            <v>n/a</v>
          </cell>
          <cell r="AH78" t="str">
            <v>n/a</v>
          </cell>
          <cell r="AI78" t="str">
            <v>n/a</v>
          </cell>
          <cell r="AJ78" t="str">
            <v>n/a</v>
          </cell>
          <cell r="AK78" t="str">
            <v>n/a</v>
          </cell>
          <cell r="AL78" t="str">
            <v>n/a</v>
          </cell>
          <cell r="AM78" t="str">
            <v>n/a</v>
          </cell>
          <cell r="AN78" t="str">
            <v>n/a</v>
          </cell>
          <cell r="AO78" t="str">
            <v>n/a</v>
          </cell>
          <cell r="AP78" t="str">
            <v>n/a</v>
          </cell>
          <cell r="AQ78" t="str">
            <v>n/a</v>
          </cell>
          <cell r="AR78">
            <v>425200</v>
          </cell>
        </row>
        <row r="79">
          <cell r="G79" t="str">
            <v>Close No. Portion EHP A Cell for post-close SW Mgmt</v>
          </cell>
          <cell r="H79"/>
          <cell r="I79"/>
          <cell r="J79">
            <v>284920</v>
          </cell>
          <cell r="K79">
            <v>44642</v>
          </cell>
          <cell r="L79"/>
          <cell r="M79">
            <v>2040</v>
          </cell>
          <cell r="N79">
            <v>2040</v>
          </cell>
          <cell r="O79" t="str">
            <v>Y</v>
          </cell>
          <cell r="P79" t="str">
            <v>CCR</v>
          </cell>
          <cell r="Q79" t="str">
            <v>New Due to CCR Reg</v>
          </cell>
          <cell r="R79">
            <v>2021</v>
          </cell>
          <cell r="S79">
            <v>25850</v>
          </cell>
          <cell r="T79">
            <v>725</v>
          </cell>
          <cell r="U79">
            <v>0</v>
          </cell>
          <cell r="V79" t="str">
            <v>n/a</v>
          </cell>
          <cell r="W79" t="str">
            <v>n/a</v>
          </cell>
          <cell r="X79" t="str">
            <v>n/a</v>
          </cell>
          <cell r="Y79" t="str">
            <v>n/a</v>
          </cell>
          <cell r="Z79" t="str">
            <v>n/a</v>
          </cell>
          <cell r="AA79" t="str">
            <v>n/a</v>
          </cell>
          <cell r="AB79" t="str">
            <v>n/a</v>
          </cell>
          <cell r="AC79" t="str">
            <v>n/a</v>
          </cell>
          <cell r="AD79" t="str">
            <v>n/a</v>
          </cell>
          <cell r="AE79" t="str">
            <v>n/a</v>
          </cell>
          <cell r="AF79" t="str">
            <v>n/a</v>
          </cell>
          <cell r="AG79" t="str">
            <v>n/a</v>
          </cell>
          <cell r="AH79" t="str">
            <v>n/a</v>
          </cell>
          <cell r="AI79" t="str">
            <v>n/a</v>
          </cell>
          <cell r="AJ79" t="str">
            <v>n/a</v>
          </cell>
          <cell r="AK79" t="str">
            <v>n/a</v>
          </cell>
          <cell r="AL79" t="str">
            <v>n/a</v>
          </cell>
          <cell r="AM79" t="str">
            <v>n/a</v>
          </cell>
          <cell r="AN79" t="str">
            <v>n/a</v>
          </cell>
          <cell r="AO79" t="str">
            <v>n/a</v>
          </cell>
          <cell r="AP79" t="str">
            <v>n/a</v>
          </cell>
          <cell r="AQ79" t="str">
            <v>n/a</v>
          </cell>
          <cell r="AR79">
            <v>26575</v>
          </cell>
        </row>
        <row r="80">
          <cell r="G80" t="str">
            <v>All Units Area GW - Entire Plant Site - ERL or ARO???</v>
          </cell>
          <cell r="H80"/>
          <cell r="I80"/>
          <cell r="J80">
            <v>284920</v>
          </cell>
          <cell r="K80">
            <v>42816</v>
          </cell>
          <cell r="L80"/>
          <cell r="M80"/>
          <cell r="N80"/>
          <cell r="O80" t="str">
            <v>B</v>
          </cell>
          <cell r="P80" t="str">
            <v>CCR</v>
          </cell>
          <cell r="Q80" t="str">
            <v>New Due to CCR Reg</v>
          </cell>
          <cell r="R80">
            <v>2015</v>
          </cell>
          <cell r="S80">
            <v>0</v>
          </cell>
          <cell r="T80">
            <v>0</v>
          </cell>
          <cell r="U80">
            <v>0</v>
          </cell>
          <cell r="V80" t="str">
            <v>n/a</v>
          </cell>
          <cell r="W80" t="str">
            <v>n/a</v>
          </cell>
          <cell r="X80" t="str">
            <v>n/a</v>
          </cell>
          <cell r="Y80" t="str">
            <v>n/a</v>
          </cell>
          <cell r="Z80" t="str">
            <v>n/a</v>
          </cell>
          <cell r="AA80" t="str">
            <v>n/a</v>
          </cell>
          <cell r="AB80" t="str">
            <v>n/a</v>
          </cell>
          <cell r="AC80" t="str">
            <v>n/a</v>
          </cell>
          <cell r="AD80" t="str">
            <v>n/a</v>
          </cell>
          <cell r="AE80" t="str">
            <v>n/a</v>
          </cell>
          <cell r="AF80" t="str">
            <v>n/a</v>
          </cell>
          <cell r="AG80" t="str">
            <v>n/a</v>
          </cell>
          <cell r="AH80" t="str">
            <v>n/a</v>
          </cell>
          <cell r="AI80" t="str">
            <v>n/a</v>
          </cell>
          <cell r="AJ80" t="str">
            <v>n/a</v>
          </cell>
          <cell r="AK80" t="str">
            <v>n/a</v>
          </cell>
          <cell r="AL80" t="str">
            <v>n/a</v>
          </cell>
          <cell r="AM80" t="str">
            <v>n/a</v>
          </cell>
          <cell r="AN80" t="str">
            <v>n/a</v>
          </cell>
          <cell r="AO80" t="str">
            <v>n/a</v>
          </cell>
          <cell r="AP80" t="str">
            <v>n/a</v>
          </cell>
          <cell r="AQ80" t="str">
            <v>n/a</v>
          </cell>
          <cell r="AR80">
            <v>0</v>
          </cell>
        </row>
        <row r="81">
          <cell r="G81" t="str">
            <v>Dewatering Ponds 1-5</v>
          </cell>
          <cell r="H81"/>
          <cell r="I81" t="str">
            <v>CRAP01</v>
          </cell>
          <cell r="J81"/>
          <cell r="K81">
            <v>44924</v>
          </cell>
          <cell r="L81">
            <v>2044</v>
          </cell>
          <cell r="M81">
            <v>2044</v>
          </cell>
          <cell r="N81">
            <v>2044</v>
          </cell>
          <cell r="O81" t="str">
            <v>Y</v>
          </cell>
          <cell r="P81" t="str">
            <v>Other</v>
          </cell>
          <cell r="Q81"/>
          <cell r="R81">
            <v>2022</v>
          </cell>
          <cell r="S81">
            <v>0</v>
          </cell>
          <cell r="T81">
            <v>425142.598</v>
          </cell>
          <cell r="U81">
            <v>0</v>
          </cell>
          <cell r="V81" t="str">
            <v>n/a</v>
          </cell>
          <cell r="W81" t="str">
            <v>n/a</v>
          </cell>
          <cell r="X81" t="str">
            <v>n/a</v>
          </cell>
          <cell r="Y81" t="str">
            <v>n/a</v>
          </cell>
          <cell r="Z81" t="str">
            <v>n/a</v>
          </cell>
          <cell r="AA81" t="str">
            <v>n/a</v>
          </cell>
          <cell r="AB81" t="str">
            <v>n/a</v>
          </cell>
          <cell r="AC81" t="str">
            <v>n/a</v>
          </cell>
          <cell r="AD81" t="str">
            <v>n/a</v>
          </cell>
          <cell r="AE81" t="str">
            <v>n/a</v>
          </cell>
          <cell r="AF81" t="str">
            <v>n/a</v>
          </cell>
          <cell r="AG81" t="str">
            <v>n/a</v>
          </cell>
          <cell r="AH81" t="str">
            <v>n/a</v>
          </cell>
          <cell r="AI81" t="str">
            <v>n/a</v>
          </cell>
          <cell r="AJ81" t="str">
            <v>n/a</v>
          </cell>
          <cell r="AK81" t="str">
            <v>n/a</v>
          </cell>
          <cell r="AL81" t="str">
            <v>n/a</v>
          </cell>
          <cell r="AM81" t="str">
            <v>n/a</v>
          </cell>
          <cell r="AN81" t="str">
            <v>n/a</v>
          </cell>
          <cell r="AO81" t="str">
            <v>n/a</v>
          </cell>
          <cell r="AP81" t="str">
            <v>n/a</v>
          </cell>
          <cell r="AQ81" t="str">
            <v>n/a</v>
          </cell>
          <cell r="AR81">
            <v>425142.598</v>
          </cell>
        </row>
        <row r="82">
          <cell r="G82" t="str">
            <v>Evaporation Pond</v>
          </cell>
          <cell r="H82"/>
          <cell r="I82" t="str">
            <v>CRAP02</v>
          </cell>
          <cell r="J82"/>
          <cell r="K82">
            <v>44924</v>
          </cell>
          <cell r="L82">
            <v>2044</v>
          </cell>
          <cell r="M82">
            <v>2044</v>
          </cell>
          <cell r="N82">
            <v>2044</v>
          </cell>
          <cell r="O82" t="str">
            <v>Y</v>
          </cell>
          <cell r="P82" t="str">
            <v>Other</v>
          </cell>
          <cell r="Q82"/>
          <cell r="R82">
            <v>2022</v>
          </cell>
          <cell r="S82">
            <v>0</v>
          </cell>
          <cell r="T82">
            <v>2652014.92</v>
          </cell>
          <cell r="U82">
            <v>0</v>
          </cell>
          <cell r="V82" t="str">
            <v>n/a</v>
          </cell>
          <cell r="W82" t="str">
            <v>n/a</v>
          </cell>
          <cell r="X82" t="str">
            <v>n/a</v>
          </cell>
          <cell r="Y82" t="str">
            <v>n/a</v>
          </cell>
          <cell r="Z82" t="str">
            <v>n/a</v>
          </cell>
          <cell r="AA82" t="str">
            <v>n/a</v>
          </cell>
          <cell r="AB82" t="str">
            <v>n/a</v>
          </cell>
          <cell r="AC82" t="str">
            <v>n/a</v>
          </cell>
          <cell r="AD82" t="str">
            <v>n/a</v>
          </cell>
          <cell r="AE82" t="str">
            <v>n/a</v>
          </cell>
          <cell r="AF82" t="str">
            <v>n/a</v>
          </cell>
          <cell r="AG82" t="str">
            <v>n/a</v>
          </cell>
          <cell r="AH82" t="str">
            <v>n/a</v>
          </cell>
          <cell r="AI82" t="str">
            <v>n/a</v>
          </cell>
          <cell r="AJ82" t="str">
            <v>n/a</v>
          </cell>
          <cell r="AK82" t="str">
            <v>n/a</v>
          </cell>
          <cell r="AL82" t="str">
            <v>n/a</v>
          </cell>
          <cell r="AM82" t="str">
            <v>n/a</v>
          </cell>
          <cell r="AN82" t="str">
            <v>n/a</v>
          </cell>
          <cell r="AO82" t="str">
            <v>n/a</v>
          </cell>
          <cell r="AP82" t="str">
            <v>n/a</v>
          </cell>
          <cell r="AQ82" t="str">
            <v>n/a</v>
          </cell>
          <cell r="AR82">
            <v>2652014.92</v>
          </cell>
        </row>
        <row r="83">
          <cell r="G83" t="str">
            <v>Holding Pond</v>
          </cell>
          <cell r="H83"/>
          <cell r="I83" t="str">
            <v>CRAP03</v>
          </cell>
          <cell r="J83"/>
          <cell r="K83">
            <v>44924</v>
          </cell>
          <cell r="L83">
            <v>2044</v>
          </cell>
          <cell r="M83">
            <v>2044</v>
          </cell>
          <cell r="N83">
            <v>2044</v>
          </cell>
          <cell r="O83" t="str">
            <v>Y</v>
          </cell>
          <cell r="P83" t="str">
            <v>Other</v>
          </cell>
          <cell r="Q83"/>
          <cell r="R83">
            <v>2022</v>
          </cell>
          <cell r="S83">
            <v>0</v>
          </cell>
          <cell r="T83">
            <v>1066274.04</v>
          </cell>
          <cell r="U83">
            <v>0</v>
          </cell>
          <cell r="V83" t="str">
            <v>n/a</v>
          </cell>
          <cell r="W83" t="str">
            <v>n/a</v>
          </cell>
          <cell r="X83" t="str">
            <v>n/a</v>
          </cell>
          <cell r="Y83" t="str">
            <v>n/a</v>
          </cell>
          <cell r="Z83" t="str">
            <v>n/a</v>
          </cell>
          <cell r="AA83" t="str">
            <v>n/a</v>
          </cell>
          <cell r="AB83" t="str">
            <v>n/a</v>
          </cell>
          <cell r="AC83" t="str">
            <v>n/a</v>
          </cell>
          <cell r="AD83" t="str">
            <v>n/a</v>
          </cell>
          <cell r="AE83" t="str">
            <v>n/a</v>
          </cell>
          <cell r="AF83" t="str">
            <v>n/a</v>
          </cell>
          <cell r="AG83" t="str">
            <v>n/a</v>
          </cell>
          <cell r="AH83" t="str">
            <v>n/a</v>
          </cell>
          <cell r="AI83" t="str">
            <v>n/a</v>
          </cell>
          <cell r="AJ83" t="str">
            <v>n/a</v>
          </cell>
          <cell r="AK83" t="str">
            <v>n/a</v>
          </cell>
          <cell r="AL83" t="str">
            <v>n/a</v>
          </cell>
          <cell r="AM83" t="str">
            <v>n/a</v>
          </cell>
          <cell r="AN83" t="str">
            <v>n/a</v>
          </cell>
          <cell r="AO83" t="str">
            <v>n/a</v>
          </cell>
          <cell r="AP83" t="str">
            <v>n/a</v>
          </cell>
          <cell r="AQ83" t="str">
            <v>n/a</v>
          </cell>
          <cell r="AR83">
            <v>1066274.04</v>
          </cell>
        </row>
        <row r="84">
          <cell r="G84" t="str">
            <v>Post-Closure Monitoring</v>
          </cell>
          <cell r="H84"/>
          <cell r="I84" t="str">
            <v>CRAP04</v>
          </cell>
          <cell r="J84"/>
          <cell r="K84">
            <v>44924</v>
          </cell>
          <cell r="L84" t="str">
            <v>n/a</v>
          </cell>
          <cell r="M84">
            <v>2031</v>
          </cell>
          <cell r="N84">
            <v>2060</v>
          </cell>
          <cell r="O84" t="str">
            <v>Y</v>
          </cell>
          <cell r="P84" t="str">
            <v>Other</v>
          </cell>
          <cell r="Q84"/>
          <cell r="R84">
            <v>2022</v>
          </cell>
          <cell r="S84">
            <v>0</v>
          </cell>
          <cell r="T84">
            <v>1066274.04</v>
          </cell>
          <cell r="U84">
            <v>0</v>
          </cell>
          <cell r="V84" t="str">
            <v>n/a</v>
          </cell>
          <cell r="W84" t="str">
            <v>n/a</v>
          </cell>
          <cell r="X84" t="str">
            <v>n/a</v>
          </cell>
          <cell r="Y84" t="str">
            <v>n/a</v>
          </cell>
          <cell r="Z84" t="str">
            <v>n/a</v>
          </cell>
          <cell r="AA84" t="str">
            <v>n/a</v>
          </cell>
          <cell r="AB84" t="str">
            <v>n/a</v>
          </cell>
          <cell r="AC84" t="str">
            <v>n/a</v>
          </cell>
          <cell r="AD84" t="str">
            <v>n/a</v>
          </cell>
          <cell r="AE84" t="str">
            <v>n/a</v>
          </cell>
          <cell r="AF84" t="str">
            <v>n/a</v>
          </cell>
          <cell r="AG84" t="str">
            <v>n/a</v>
          </cell>
          <cell r="AH84" t="str">
            <v>n/a</v>
          </cell>
          <cell r="AI84" t="str">
            <v>n/a</v>
          </cell>
          <cell r="AJ84" t="str">
            <v>n/a</v>
          </cell>
          <cell r="AK84" t="str">
            <v>n/a</v>
          </cell>
          <cell r="AL84" t="str">
            <v>n/a</v>
          </cell>
          <cell r="AM84" t="str">
            <v>n/a</v>
          </cell>
          <cell r="AN84" t="str">
            <v>n/a</v>
          </cell>
          <cell r="AO84" t="str">
            <v>n/a</v>
          </cell>
          <cell r="AP84" t="str">
            <v>n/a</v>
          </cell>
          <cell r="AQ84" t="str">
            <v>n/a</v>
          </cell>
          <cell r="AR84">
            <v>1066274.04</v>
          </cell>
        </row>
        <row r="85">
          <cell r="G85" t="str">
            <v>Asbestos - Craig</v>
          </cell>
          <cell r="H85" t="str">
            <v>10018518</v>
          </cell>
          <cell r="I85" t="str">
            <v>CRAA01</v>
          </cell>
          <cell r="J85">
            <v>284946</v>
          </cell>
          <cell r="K85">
            <v>42909</v>
          </cell>
          <cell r="L85"/>
          <cell r="M85"/>
          <cell r="N85"/>
          <cell r="O85" t="str">
            <v>Y</v>
          </cell>
          <cell r="P85" t="str">
            <v>Other</v>
          </cell>
          <cell r="Q85" t="str">
            <v>Existing ARO</v>
          </cell>
          <cell r="R85">
            <v>2004</v>
          </cell>
          <cell r="S85">
            <v>524065.67356000008</v>
          </cell>
          <cell r="T85">
            <v>14698.166859999939</v>
          </cell>
          <cell r="U85">
            <v>0</v>
          </cell>
          <cell r="V85" t="str">
            <v>n/a</v>
          </cell>
          <cell r="W85" t="str">
            <v>n/a</v>
          </cell>
          <cell r="X85" t="str">
            <v>n/a</v>
          </cell>
          <cell r="Y85" t="str">
            <v>n/a</v>
          </cell>
          <cell r="Z85" t="str">
            <v>n/a</v>
          </cell>
          <cell r="AA85" t="str">
            <v>n/a</v>
          </cell>
          <cell r="AB85" t="str">
            <v>n/a</v>
          </cell>
          <cell r="AC85" t="str">
            <v>n/a</v>
          </cell>
          <cell r="AD85" t="str">
            <v>n/a</v>
          </cell>
          <cell r="AE85" t="str">
            <v>n/a</v>
          </cell>
          <cell r="AF85" t="str">
            <v>n/a</v>
          </cell>
          <cell r="AG85" t="str">
            <v>n/a</v>
          </cell>
          <cell r="AH85" t="str">
            <v>n/a</v>
          </cell>
          <cell r="AI85" t="str">
            <v>n/a</v>
          </cell>
          <cell r="AJ85" t="str">
            <v>n/a</v>
          </cell>
          <cell r="AK85" t="str">
            <v>n/a</v>
          </cell>
          <cell r="AL85" t="str">
            <v>n/a</v>
          </cell>
          <cell r="AM85" t="str">
            <v>n/a</v>
          </cell>
          <cell r="AN85" t="str">
            <v>n/a</v>
          </cell>
          <cell r="AO85" t="str">
            <v>n/a</v>
          </cell>
          <cell r="AP85" t="str">
            <v>n/a</v>
          </cell>
          <cell r="AQ85" t="str">
            <v>n/a</v>
          </cell>
          <cell r="AR85">
            <v>538763.84042000002</v>
          </cell>
        </row>
        <row r="86">
          <cell r="G86" t="str">
            <v>Landfill Closure - Ash/Scrubber Waste Landfill (Trapper Mine)</v>
          </cell>
          <cell r="H86" t="str">
            <v>10013769</v>
          </cell>
          <cell r="I86" t="str">
            <v>CRAL01</v>
          </cell>
          <cell r="J86"/>
          <cell r="K86"/>
          <cell r="L86"/>
          <cell r="M86"/>
          <cell r="N86"/>
          <cell r="O86" t="str">
            <v>N</v>
          </cell>
          <cell r="P86" t="str">
            <v>CCR</v>
          </cell>
          <cell r="Q86" t="str">
            <v>New Due to CCR Reg</v>
          </cell>
          <cell r="R86"/>
          <cell r="S86">
            <v>0</v>
          </cell>
          <cell r="T86">
            <v>0</v>
          </cell>
          <cell r="U86">
            <v>0</v>
          </cell>
          <cell r="V86" t="str">
            <v>n/a</v>
          </cell>
          <cell r="W86" t="str">
            <v>n/a</v>
          </cell>
          <cell r="X86" t="str">
            <v>n/a</v>
          </cell>
          <cell r="Y86" t="str">
            <v>n/a</v>
          </cell>
          <cell r="Z86" t="str">
            <v>n/a</v>
          </cell>
          <cell r="AA86" t="str">
            <v>n/a</v>
          </cell>
          <cell r="AB86" t="str">
            <v>n/a</v>
          </cell>
          <cell r="AC86" t="str">
            <v>n/a</v>
          </cell>
          <cell r="AD86" t="str">
            <v>n/a</v>
          </cell>
          <cell r="AE86" t="str">
            <v>n/a</v>
          </cell>
          <cell r="AF86" t="str">
            <v>n/a</v>
          </cell>
          <cell r="AG86" t="str">
            <v>n/a</v>
          </cell>
          <cell r="AH86" t="str">
            <v>n/a</v>
          </cell>
          <cell r="AI86" t="str">
            <v>n/a</v>
          </cell>
          <cell r="AJ86" t="str">
            <v>n/a</v>
          </cell>
          <cell r="AK86" t="str">
            <v>n/a</v>
          </cell>
          <cell r="AL86" t="str">
            <v>n/a</v>
          </cell>
          <cell r="AM86" t="str">
            <v>n/a</v>
          </cell>
          <cell r="AN86" t="str">
            <v>n/a</v>
          </cell>
          <cell r="AO86" t="str">
            <v>n/a</v>
          </cell>
          <cell r="AP86" t="str">
            <v>n/a</v>
          </cell>
          <cell r="AQ86" t="str">
            <v>n/a</v>
          </cell>
          <cell r="AR86">
            <v>0</v>
          </cell>
        </row>
        <row r="87">
          <cell r="G87" t="str">
            <v>Landfill Construction - 5-7yr Cell (Trapper Mine)</v>
          </cell>
          <cell r="H87" t="str">
            <v>10013770</v>
          </cell>
          <cell r="I87" t="str">
            <v>CRAL02</v>
          </cell>
          <cell r="J87"/>
          <cell r="K87"/>
          <cell r="L87"/>
          <cell r="M87"/>
          <cell r="N87"/>
          <cell r="O87" t="str">
            <v>N</v>
          </cell>
          <cell r="P87" t="str">
            <v>CCR</v>
          </cell>
          <cell r="Q87" t="str">
            <v>New Construction</v>
          </cell>
          <cell r="R87"/>
          <cell r="S87">
            <v>0</v>
          </cell>
          <cell r="T87">
            <v>0</v>
          </cell>
          <cell r="U87">
            <v>0</v>
          </cell>
          <cell r="V87" t="str">
            <v>n/a</v>
          </cell>
          <cell r="W87" t="str">
            <v>n/a</v>
          </cell>
          <cell r="X87" t="str">
            <v>n/a</v>
          </cell>
          <cell r="Y87" t="str">
            <v>n/a</v>
          </cell>
          <cell r="Z87" t="str">
            <v>n/a</v>
          </cell>
          <cell r="AA87" t="str">
            <v>n/a</v>
          </cell>
          <cell r="AB87" t="str">
            <v>n/a</v>
          </cell>
          <cell r="AC87" t="str">
            <v>n/a</v>
          </cell>
          <cell r="AD87" t="str">
            <v>n/a</v>
          </cell>
          <cell r="AE87" t="str">
            <v>n/a</v>
          </cell>
          <cell r="AF87" t="str">
            <v>n/a</v>
          </cell>
          <cell r="AG87" t="str">
            <v>n/a</v>
          </cell>
          <cell r="AH87" t="str">
            <v>n/a</v>
          </cell>
          <cell r="AI87" t="str">
            <v>n/a</v>
          </cell>
          <cell r="AJ87" t="str">
            <v>n/a</v>
          </cell>
          <cell r="AK87" t="str">
            <v>n/a</v>
          </cell>
          <cell r="AL87" t="str">
            <v>n/a</v>
          </cell>
          <cell r="AM87" t="str">
            <v>n/a</v>
          </cell>
          <cell r="AN87" t="str">
            <v>n/a</v>
          </cell>
          <cell r="AO87" t="str">
            <v>n/a</v>
          </cell>
          <cell r="AP87" t="str">
            <v>n/a</v>
          </cell>
          <cell r="AQ87" t="str">
            <v>n/a</v>
          </cell>
          <cell r="AR87">
            <v>0</v>
          </cell>
        </row>
        <row r="88">
          <cell r="G88" t="str">
            <v>Landfill Ongoing Management - 5-7yr Cell (Trapper Mine)</v>
          </cell>
          <cell r="H88" t="str">
            <v>10013771</v>
          </cell>
          <cell r="I88" t="str">
            <v>CRAL03</v>
          </cell>
          <cell r="J88"/>
          <cell r="K88"/>
          <cell r="L88"/>
          <cell r="M88"/>
          <cell r="N88"/>
          <cell r="O88" t="str">
            <v>N</v>
          </cell>
          <cell r="P88" t="str">
            <v>CCR</v>
          </cell>
          <cell r="Q88" t="str">
            <v>New Construction</v>
          </cell>
          <cell r="R88"/>
          <cell r="S88">
            <v>0</v>
          </cell>
          <cell r="T88">
            <v>0</v>
          </cell>
          <cell r="U88">
            <v>0</v>
          </cell>
          <cell r="V88" t="str">
            <v>n/a</v>
          </cell>
          <cell r="W88" t="str">
            <v>n/a</v>
          </cell>
          <cell r="X88" t="str">
            <v>n/a</v>
          </cell>
          <cell r="Y88" t="str">
            <v>n/a</v>
          </cell>
          <cell r="Z88" t="str">
            <v>n/a</v>
          </cell>
          <cell r="AA88" t="str">
            <v>n/a</v>
          </cell>
          <cell r="AB88" t="str">
            <v>n/a</v>
          </cell>
          <cell r="AC88" t="str">
            <v>n/a</v>
          </cell>
          <cell r="AD88" t="str">
            <v>n/a</v>
          </cell>
          <cell r="AE88" t="str">
            <v>n/a</v>
          </cell>
          <cell r="AF88" t="str">
            <v>n/a</v>
          </cell>
          <cell r="AG88" t="str">
            <v>n/a</v>
          </cell>
          <cell r="AH88" t="str">
            <v>n/a</v>
          </cell>
          <cell r="AI88" t="str">
            <v>n/a</v>
          </cell>
          <cell r="AJ88" t="str">
            <v>n/a</v>
          </cell>
          <cell r="AK88" t="str">
            <v>n/a</v>
          </cell>
          <cell r="AL88" t="str">
            <v>n/a</v>
          </cell>
          <cell r="AM88" t="str">
            <v>n/a</v>
          </cell>
          <cell r="AN88" t="str">
            <v>n/a</v>
          </cell>
          <cell r="AO88" t="str">
            <v>n/a</v>
          </cell>
          <cell r="AP88" t="str">
            <v>n/a</v>
          </cell>
          <cell r="AQ88" t="str">
            <v>n/a</v>
          </cell>
          <cell r="AR88">
            <v>0</v>
          </cell>
        </row>
        <row r="89">
          <cell r="G89" t="str">
            <v>Landfill Closure - 5-7yr Cell (Trapper Mine)</v>
          </cell>
          <cell r="H89" t="str">
            <v>10013772</v>
          </cell>
          <cell r="I89" t="str">
            <v>CRAL04</v>
          </cell>
          <cell r="J89"/>
          <cell r="K89"/>
          <cell r="L89"/>
          <cell r="M89"/>
          <cell r="N89"/>
          <cell r="O89" t="str">
            <v>N</v>
          </cell>
          <cell r="P89" t="str">
            <v>CCR</v>
          </cell>
          <cell r="Q89" t="str">
            <v>Planned ARO</v>
          </cell>
          <cell r="R89"/>
          <cell r="S89">
            <v>0</v>
          </cell>
          <cell r="T89">
            <v>0</v>
          </cell>
          <cell r="U89">
            <v>0</v>
          </cell>
          <cell r="V89" t="str">
            <v>n/a</v>
          </cell>
          <cell r="W89" t="str">
            <v>n/a</v>
          </cell>
          <cell r="X89" t="str">
            <v>n/a</v>
          </cell>
          <cell r="Y89" t="str">
            <v>n/a</v>
          </cell>
          <cell r="Z89" t="str">
            <v>n/a</v>
          </cell>
          <cell r="AA89" t="str">
            <v>n/a</v>
          </cell>
          <cell r="AB89" t="str">
            <v>n/a</v>
          </cell>
          <cell r="AC89" t="str">
            <v>n/a</v>
          </cell>
          <cell r="AD89" t="str">
            <v>n/a</v>
          </cell>
          <cell r="AE89" t="str">
            <v>n/a</v>
          </cell>
          <cell r="AF89" t="str">
            <v>n/a</v>
          </cell>
          <cell r="AG89" t="str">
            <v>n/a</v>
          </cell>
          <cell r="AH89" t="str">
            <v>n/a</v>
          </cell>
          <cell r="AI89" t="str">
            <v>n/a</v>
          </cell>
          <cell r="AJ89" t="str">
            <v>n/a</v>
          </cell>
          <cell r="AK89" t="str">
            <v>n/a</v>
          </cell>
          <cell r="AL89" t="str">
            <v>n/a</v>
          </cell>
          <cell r="AM89" t="str">
            <v>n/a</v>
          </cell>
          <cell r="AN89" t="str">
            <v>n/a</v>
          </cell>
          <cell r="AO89" t="str">
            <v>n/a</v>
          </cell>
          <cell r="AP89" t="str">
            <v>n/a</v>
          </cell>
          <cell r="AQ89" t="str">
            <v>n/a</v>
          </cell>
          <cell r="AR89">
            <v>0</v>
          </cell>
        </row>
        <row r="90">
          <cell r="G90" t="str">
            <v>Landfill Construction - 5-7 yr cell</v>
          </cell>
          <cell r="H90" t="str">
            <v>10018315</v>
          </cell>
          <cell r="I90" t="str">
            <v>CRAL05</v>
          </cell>
          <cell r="J90"/>
          <cell r="K90"/>
          <cell r="L90"/>
          <cell r="M90"/>
          <cell r="N90"/>
          <cell r="O90" t="str">
            <v>N</v>
          </cell>
          <cell r="P90" t="str">
            <v>CCR</v>
          </cell>
          <cell r="Q90" t="str">
            <v>New Construction</v>
          </cell>
          <cell r="R90"/>
          <cell r="S90">
            <v>0</v>
          </cell>
          <cell r="T90">
            <v>0</v>
          </cell>
          <cell r="U90">
            <v>0</v>
          </cell>
          <cell r="V90" t="str">
            <v>n/a</v>
          </cell>
          <cell r="W90" t="str">
            <v>n/a</v>
          </cell>
          <cell r="X90" t="str">
            <v>n/a</v>
          </cell>
          <cell r="Y90" t="str">
            <v>n/a</v>
          </cell>
          <cell r="Z90" t="str">
            <v>n/a</v>
          </cell>
          <cell r="AA90" t="str">
            <v>n/a</v>
          </cell>
          <cell r="AB90" t="str">
            <v>n/a</v>
          </cell>
          <cell r="AC90" t="str">
            <v>n/a</v>
          </cell>
          <cell r="AD90" t="str">
            <v>n/a</v>
          </cell>
          <cell r="AE90" t="str">
            <v>n/a</v>
          </cell>
          <cell r="AF90" t="str">
            <v>n/a</v>
          </cell>
          <cell r="AG90" t="str">
            <v>n/a</v>
          </cell>
          <cell r="AH90" t="str">
            <v>n/a</v>
          </cell>
          <cell r="AI90" t="str">
            <v>n/a</v>
          </cell>
          <cell r="AJ90" t="str">
            <v>n/a</v>
          </cell>
          <cell r="AK90" t="str">
            <v>n/a</v>
          </cell>
          <cell r="AL90" t="str">
            <v>n/a</v>
          </cell>
          <cell r="AM90" t="str">
            <v>n/a</v>
          </cell>
          <cell r="AN90" t="str">
            <v>n/a</v>
          </cell>
          <cell r="AO90" t="str">
            <v>n/a</v>
          </cell>
          <cell r="AP90" t="str">
            <v>n/a</v>
          </cell>
          <cell r="AQ90" t="str">
            <v>n/a</v>
          </cell>
          <cell r="AR90">
            <v>0</v>
          </cell>
        </row>
        <row r="91">
          <cell r="G91" t="str">
            <v>Landfill Closure - 5-7 yr cell</v>
          </cell>
          <cell r="H91" t="str">
            <v>10022053</v>
          </cell>
          <cell r="I91" t="str">
            <v>CRAL06</v>
          </cell>
          <cell r="J91"/>
          <cell r="K91"/>
          <cell r="L91"/>
          <cell r="M91"/>
          <cell r="N91"/>
          <cell r="O91" t="str">
            <v>N</v>
          </cell>
          <cell r="P91" t="str">
            <v>CCR</v>
          </cell>
          <cell r="Q91" t="str">
            <v>Planned ARO</v>
          </cell>
          <cell r="R91"/>
          <cell r="S91">
            <v>0</v>
          </cell>
          <cell r="T91">
            <v>0</v>
          </cell>
          <cell r="U91">
            <v>0</v>
          </cell>
          <cell r="V91" t="str">
            <v>n/a</v>
          </cell>
          <cell r="W91" t="str">
            <v>n/a</v>
          </cell>
          <cell r="X91" t="str">
            <v>n/a</v>
          </cell>
          <cell r="Y91" t="str">
            <v>n/a</v>
          </cell>
          <cell r="Z91" t="str">
            <v>n/a</v>
          </cell>
          <cell r="AA91" t="str">
            <v>n/a</v>
          </cell>
          <cell r="AB91" t="str">
            <v>n/a</v>
          </cell>
          <cell r="AC91" t="str">
            <v>n/a</v>
          </cell>
          <cell r="AD91" t="str">
            <v>n/a</v>
          </cell>
          <cell r="AE91" t="str">
            <v>n/a</v>
          </cell>
          <cell r="AF91" t="str">
            <v>n/a</v>
          </cell>
          <cell r="AG91" t="str">
            <v>n/a</v>
          </cell>
          <cell r="AH91" t="str">
            <v>n/a</v>
          </cell>
          <cell r="AI91" t="str">
            <v>n/a</v>
          </cell>
          <cell r="AJ91" t="str">
            <v>n/a</v>
          </cell>
          <cell r="AK91" t="str">
            <v>n/a</v>
          </cell>
          <cell r="AL91" t="str">
            <v>n/a</v>
          </cell>
          <cell r="AM91" t="str">
            <v>n/a</v>
          </cell>
          <cell r="AN91" t="str">
            <v>n/a</v>
          </cell>
          <cell r="AO91" t="str">
            <v>n/a</v>
          </cell>
          <cell r="AP91" t="str">
            <v>n/a</v>
          </cell>
          <cell r="AQ91" t="str">
            <v>n/a</v>
          </cell>
          <cell r="AR91">
            <v>0</v>
          </cell>
        </row>
        <row r="92">
          <cell r="G92" t="str">
            <v>Evaporation Pond</v>
          </cell>
          <cell r="H92"/>
          <cell r="I92" t="str">
            <v>CCKP01</v>
          </cell>
          <cell r="J92">
            <v>284944</v>
          </cell>
          <cell r="K92">
            <v>38412</v>
          </cell>
          <cell r="L92">
            <v>2045</v>
          </cell>
          <cell r="M92">
            <v>2045</v>
          </cell>
          <cell r="N92">
            <v>2045</v>
          </cell>
          <cell r="O92" t="str">
            <v>Y</v>
          </cell>
          <cell r="P92" t="str">
            <v>Other</v>
          </cell>
          <cell r="Q92" t="str">
            <v>Existing ARO</v>
          </cell>
          <cell r="R92">
            <v>2005</v>
          </cell>
          <cell r="S92">
            <v>837230.83400000003</v>
          </cell>
          <cell r="T92">
            <v>16194.020000000019</v>
          </cell>
          <cell r="U92">
            <v>0</v>
          </cell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>
            <v>853424.85400000005</v>
          </cell>
        </row>
        <row r="93">
          <cell r="G93" t="str">
            <v>Landfill Closure - Expansion #2</v>
          </cell>
          <cell r="H93" t="str">
            <v>SDVJ/2012/C/027</v>
          </cell>
          <cell r="I93" t="str">
            <v>DVJL01</v>
          </cell>
          <cell r="J93">
            <v>284921</v>
          </cell>
          <cell r="K93">
            <v>44280</v>
          </cell>
          <cell r="L93">
            <v>2027</v>
          </cell>
          <cell r="M93">
            <v>2028</v>
          </cell>
          <cell r="N93">
            <v>2029</v>
          </cell>
          <cell r="O93" t="str">
            <v>Y</v>
          </cell>
          <cell r="P93" t="str">
            <v>CCR</v>
          </cell>
          <cell r="Q93" t="str">
            <v>Existing ARO</v>
          </cell>
          <cell r="R93">
            <v>2020</v>
          </cell>
          <cell r="S93">
            <v>2604012.1839999999</v>
          </cell>
          <cell r="T93">
            <v>167436.48400000017</v>
          </cell>
          <cell r="U93">
            <v>0</v>
          </cell>
          <cell r="V93" t="str">
            <v>n/a</v>
          </cell>
          <cell r="W93" t="str">
            <v>n/a</v>
          </cell>
          <cell r="X93" t="str">
            <v>n/a</v>
          </cell>
          <cell r="Y93" t="str">
            <v>n/a</v>
          </cell>
          <cell r="Z93" t="str">
            <v>n/a</v>
          </cell>
          <cell r="AA93" t="str">
            <v>n/a</v>
          </cell>
          <cell r="AB93" t="str">
            <v>n/a</v>
          </cell>
          <cell r="AC93" t="str">
            <v>n/a</v>
          </cell>
          <cell r="AD93" t="str">
            <v>n/a</v>
          </cell>
          <cell r="AE93" t="str">
            <v>n/a</v>
          </cell>
          <cell r="AF93" t="str">
            <v>n/a</v>
          </cell>
          <cell r="AG93" t="str">
            <v>n/a</v>
          </cell>
          <cell r="AH93" t="str">
            <v>n/a</v>
          </cell>
          <cell r="AI93" t="str">
            <v>n/a</v>
          </cell>
          <cell r="AJ93" t="str">
            <v>n/a</v>
          </cell>
          <cell r="AK93" t="str">
            <v>n/a</v>
          </cell>
          <cell r="AL93" t="str">
            <v>n/a</v>
          </cell>
          <cell r="AM93" t="str">
            <v>n/a</v>
          </cell>
          <cell r="AN93" t="str">
            <v>n/a</v>
          </cell>
          <cell r="AO93" t="str">
            <v>n/a</v>
          </cell>
          <cell r="AP93" t="str">
            <v>n/a</v>
          </cell>
          <cell r="AQ93" t="str">
            <v>n/a</v>
          </cell>
          <cell r="AR93">
            <v>2771448.6680000001</v>
          </cell>
        </row>
        <row r="94">
          <cell r="G94" t="str">
            <v>Landfill Closure - Expansion #3</v>
          </cell>
          <cell r="H94" t="str">
            <v>10013719</v>
          </cell>
          <cell r="I94" t="str">
            <v>DVJL01</v>
          </cell>
          <cell r="J94">
            <v>284921</v>
          </cell>
          <cell r="K94">
            <v>44280</v>
          </cell>
          <cell r="L94">
            <v>2027</v>
          </cell>
          <cell r="M94">
            <v>2028</v>
          </cell>
          <cell r="N94">
            <v>2029</v>
          </cell>
          <cell r="O94" t="str">
            <v>Y</v>
          </cell>
          <cell r="P94" t="str">
            <v>CCR</v>
          </cell>
          <cell r="Q94" t="str">
            <v>Existing ARO</v>
          </cell>
          <cell r="R94">
            <v>2020</v>
          </cell>
          <cell r="S94">
            <v>2930615.622</v>
          </cell>
          <cell r="T94">
            <v>188436.89699999988</v>
          </cell>
          <cell r="U94">
            <v>0</v>
          </cell>
          <cell r="V94" t="str">
            <v>n/a</v>
          </cell>
          <cell r="W94" t="str">
            <v>n/a</v>
          </cell>
          <cell r="X94" t="str">
            <v>n/a</v>
          </cell>
          <cell r="Y94" t="str">
            <v>n/a</v>
          </cell>
          <cell r="Z94" t="str">
            <v>n/a</v>
          </cell>
          <cell r="AA94" t="str">
            <v>n/a</v>
          </cell>
          <cell r="AB94" t="str">
            <v>n/a</v>
          </cell>
          <cell r="AC94" t="str">
            <v>n/a</v>
          </cell>
          <cell r="AD94" t="str">
            <v>n/a</v>
          </cell>
          <cell r="AE94" t="str">
            <v>n/a</v>
          </cell>
          <cell r="AF94" t="str">
            <v>n/a</v>
          </cell>
          <cell r="AG94" t="str">
            <v>n/a</v>
          </cell>
          <cell r="AH94" t="str">
            <v>n/a</v>
          </cell>
          <cell r="AI94" t="str">
            <v>n/a</v>
          </cell>
          <cell r="AJ94" t="str">
            <v>n/a</v>
          </cell>
          <cell r="AK94" t="str">
            <v>n/a</v>
          </cell>
          <cell r="AL94" t="str">
            <v>n/a</v>
          </cell>
          <cell r="AM94" t="str">
            <v>n/a</v>
          </cell>
          <cell r="AN94" t="str">
            <v>n/a</v>
          </cell>
          <cell r="AO94" t="str">
            <v>n/a</v>
          </cell>
          <cell r="AP94" t="str">
            <v>n/a</v>
          </cell>
          <cell r="AQ94" t="str">
            <v>n/a</v>
          </cell>
          <cell r="AR94">
            <v>3119052.5189999999</v>
          </cell>
        </row>
        <row r="95">
          <cell r="G95" t="str">
            <v>Post-Closure for Expansion Landfill - Stage 2</v>
          </cell>
          <cell r="H95"/>
          <cell r="I95" t="str">
            <v>DVJL01</v>
          </cell>
          <cell r="J95">
            <v>284921</v>
          </cell>
          <cell r="K95"/>
          <cell r="L95"/>
          <cell r="M95"/>
          <cell r="N95"/>
          <cell r="O95" t="str">
            <v>Complete</v>
          </cell>
          <cell r="P95" t="str">
            <v>CCR</v>
          </cell>
          <cell r="Q95" t="str">
            <v>Existing ARO</v>
          </cell>
          <cell r="R95">
            <v>2015</v>
          </cell>
          <cell r="S95">
            <v>0</v>
          </cell>
          <cell r="T95">
            <v>0</v>
          </cell>
          <cell r="U95">
            <v>0</v>
          </cell>
          <cell r="V95" t="str">
            <v>n/a</v>
          </cell>
          <cell r="W95" t="str">
            <v>n/a</v>
          </cell>
          <cell r="X95" t="str">
            <v>n/a</v>
          </cell>
          <cell r="Y95" t="str">
            <v>n/a</v>
          </cell>
          <cell r="Z95" t="str">
            <v>n/a</v>
          </cell>
          <cell r="AA95" t="str">
            <v>n/a</v>
          </cell>
          <cell r="AB95" t="str">
            <v>n/a</v>
          </cell>
          <cell r="AC95" t="str">
            <v>n/a</v>
          </cell>
          <cell r="AD95" t="str">
            <v>n/a</v>
          </cell>
          <cell r="AE95" t="str">
            <v>n/a</v>
          </cell>
          <cell r="AF95" t="str">
            <v>n/a</v>
          </cell>
          <cell r="AG95" t="str">
            <v>n/a</v>
          </cell>
          <cell r="AH95" t="str">
            <v>n/a</v>
          </cell>
          <cell r="AI95" t="str">
            <v>n/a</v>
          </cell>
          <cell r="AJ95" t="str">
            <v>n/a</v>
          </cell>
          <cell r="AK95" t="str">
            <v>n/a</v>
          </cell>
          <cell r="AL95" t="str">
            <v>n/a</v>
          </cell>
          <cell r="AM95" t="str">
            <v>n/a</v>
          </cell>
          <cell r="AN95" t="str">
            <v>n/a</v>
          </cell>
          <cell r="AO95" t="str">
            <v>n/a</v>
          </cell>
          <cell r="AP95" t="str">
            <v>n/a</v>
          </cell>
          <cell r="AQ95" t="str">
            <v>n/a</v>
          </cell>
          <cell r="AR95">
            <v>0</v>
          </cell>
        </row>
        <row r="96">
          <cell r="G96" t="str">
            <v>Landfill Construction - 5-7 yr cell- Development Study</v>
          </cell>
          <cell r="H96" t="str">
            <v>10014340</v>
          </cell>
          <cell r="I96" t="str">
            <v>DVJL01</v>
          </cell>
          <cell r="J96"/>
          <cell r="K96"/>
          <cell r="L96"/>
          <cell r="M96"/>
          <cell r="N96"/>
          <cell r="O96" t="str">
            <v>N</v>
          </cell>
          <cell r="P96" t="str">
            <v>CCR</v>
          </cell>
          <cell r="Q96" t="str">
            <v>New Construction</v>
          </cell>
          <cell r="R96"/>
          <cell r="S96">
            <v>0</v>
          </cell>
          <cell r="T96">
            <v>0</v>
          </cell>
          <cell r="U96">
            <v>0</v>
          </cell>
          <cell r="V96" t="str">
            <v>n/a</v>
          </cell>
          <cell r="W96" t="str">
            <v>n/a</v>
          </cell>
          <cell r="X96" t="str">
            <v>n/a</v>
          </cell>
          <cell r="Y96" t="str">
            <v>n/a</v>
          </cell>
          <cell r="Z96" t="str">
            <v>n/a</v>
          </cell>
          <cell r="AA96" t="str">
            <v>n/a</v>
          </cell>
          <cell r="AB96" t="str">
            <v>n/a</v>
          </cell>
          <cell r="AC96" t="str">
            <v>n/a</v>
          </cell>
          <cell r="AD96" t="str">
            <v>n/a</v>
          </cell>
          <cell r="AE96" t="str">
            <v>n/a</v>
          </cell>
          <cell r="AF96" t="str">
            <v>n/a</v>
          </cell>
          <cell r="AG96" t="str">
            <v>n/a</v>
          </cell>
          <cell r="AH96" t="str">
            <v>n/a</v>
          </cell>
          <cell r="AI96" t="str">
            <v>n/a</v>
          </cell>
          <cell r="AJ96" t="str">
            <v>n/a</v>
          </cell>
          <cell r="AK96" t="str">
            <v>n/a</v>
          </cell>
          <cell r="AL96" t="str">
            <v>n/a</v>
          </cell>
          <cell r="AM96" t="str">
            <v>n/a</v>
          </cell>
          <cell r="AN96" t="str">
            <v>n/a</v>
          </cell>
          <cell r="AO96" t="str">
            <v>n/a</v>
          </cell>
          <cell r="AP96" t="str">
            <v>n/a</v>
          </cell>
          <cell r="AQ96" t="str">
            <v>n/a</v>
          </cell>
          <cell r="AR96">
            <v>0</v>
          </cell>
        </row>
        <row r="97">
          <cell r="G97" t="str">
            <v>Landfill Construction - 5-7yr Cell</v>
          </cell>
          <cell r="H97" t="str">
            <v>10013722</v>
          </cell>
          <cell r="I97" t="str">
            <v>DVJL01</v>
          </cell>
          <cell r="J97"/>
          <cell r="K97"/>
          <cell r="L97"/>
          <cell r="M97"/>
          <cell r="N97"/>
          <cell r="O97" t="str">
            <v>N</v>
          </cell>
          <cell r="P97" t="str">
            <v>CCR</v>
          </cell>
          <cell r="Q97" t="str">
            <v>New Construction</v>
          </cell>
          <cell r="R97"/>
          <cell r="S97">
            <v>0</v>
          </cell>
          <cell r="T97">
            <v>0</v>
          </cell>
          <cell r="U97">
            <v>0</v>
          </cell>
          <cell r="V97" t="str">
            <v>n/a</v>
          </cell>
          <cell r="W97" t="str">
            <v>n/a</v>
          </cell>
          <cell r="X97" t="str">
            <v>n/a</v>
          </cell>
          <cell r="Y97" t="str">
            <v>n/a</v>
          </cell>
          <cell r="Z97" t="str">
            <v>n/a</v>
          </cell>
          <cell r="AA97" t="str">
            <v>n/a</v>
          </cell>
          <cell r="AB97" t="str">
            <v>n/a</v>
          </cell>
          <cell r="AC97" t="str">
            <v>n/a</v>
          </cell>
          <cell r="AD97" t="str">
            <v>n/a</v>
          </cell>
          <cell r="AE97" t="str">
            <v>n/a</v>
          </cell>
          <cell r="AF97" t="str">
            <v>n/a</v>
          </cell>
          <cell r="AG97" t="str">
            <v>n/a</v>
          </cell>
          <cell r="AH97" t="str">
            <v>n/a</v>
          </cell>
          <cell r="AI97" t="str">
            <v>n/a</v>
          </cell>
          <cell r="AJ97" t="str">
            <v>n/a</v>
          </cell>
          <cell r="AK97" t="str">
            <v>n/a</v>
          </cell>
          <cell r="AL97" t="str">
            <v>n/a</v>
          </cell>
          <cell r="AM97" t="str">
            <v>n/a</v>
          </cell>
          <cell r="AN97" t="str">
            <v>n/a</v>
          </cell>
          <cell r="AO97" t="str">
            <v>n/a</v>
          </cell>
          <cell r="AP97" t="str">
            <v>n/a</v>
          </cell>
          <cell r="AQ97" t="str">
            <v>n/a</v>
          </cell>
          <cell r="AR97">
            <v>0</v>
          </cell>
        </row>
        <row r="98">
          <cell r="G98" t="str">
            <v>Landfill Ongoing Management - 5-7yr Cell</v>
          </cell>
          <cell r="H98" t="str">
            <v>10013723</v>
          </cell>
          <cell r="I98" t="str">
            <v>DVJL01</v>
          </cell>
          <cell r="J98"/>
          <cell r="K98"/>
          <cell r="L98"/>
          <cell r="M98"/>
          <cell r="N98"/>
          <cell r="O98" t="str">
            <v>N</v>
          </cell>
          <cell r="P98" t="str">
            <v>CCR</v>
          </cell>
          <cell r="Q98" t="str">
            <v>Planned ARO</v>
          </cell>
          <cell r="R98"/>
          <cell r="S98">
            <v>0</v>
          </cell>
          <cell r="T98">
            <v>0</v>
          </cell>
          <cell r="U98">
            <v>0</v>
          </cell>
          <cell r="V98" t="str">
            <v>n/a</v>
          </cell>
          <cell r="W98" t="str">
            <v>n/a</v>
          </cell>
          <cell r="X98" t="str">
            <v>n/a</v>
          </cell>
          <cell r="Y98" t="str">
            <v>n/a</v>
          </cell>
          <cell r="Z98" t="str">
            <v>n/a</v>
          </cell>
          <cell r="AA98" t="str">
            <v>n/a</v>
          </cell>
          <cell r="AB98" t="str">
            <v>n/a</v>
          </cell>
          <cell r="AC98" t="str">
            <v>n/a</v>
          </cell>
          <cell r="AD98" t="str">
            <v>n/a</v>
          </cell>
          <cell r="AE98" t="str">
            <v>n/a</v>
          </cell>
          <cell r="AF98" t="str">
            <v>n/a</v>
          </cell>
          <cell r="AG98" t="str">
            <v>n/a</v>
          </cell>
          <cell r="AH98" t="str">
            <v>n/a</v>
          </cell>
          <cell r="AI98" t="str">
            <v>n/a</v>
          </cell>
          <cell r="AJ98" t="str">
            <v>n/a</v>
          </cell>
          <cell r="AK98" t="str">
            <v>n/a</v>
          </cell>
          <cell r="AL98" t="str">
            <v>n/a</v>
          </cell>
          <cell r="AM98" t="str">
            <v>n/a</v>
          </cell>
          <cell r="AN98" t="str">
            <v>n/a</v>
          </cell>
          <cell r="AO98" t="str">
            <v>n/a</v>
          </cell>
          <cell r="AP98" t="str">
            <v>n/a</v>
          </cell>
          <cell r="AQ98" t="str">
            <v>n/a</v>
          </cell>
          <cell r="AR98">
            <v>0</v>
          </cell>
        </row>
        <row r="99">
          <cell r="G99" t="str">
            <v>Landfill Closure - Stage 4/5</v>
          </cell>
          <cell r="H99" t="str">
            <v>10030535</v>
          </cell>
          <cell r="I99" t="str">
            <v>DVJL01</v>
          </cell>
          <cell r="J99">
            <v>284921</v>
          </cell>
          <cell r="K99">
            <v>44739</v>
          </cell>
          <cell r="L99">
            <v>2027</v>
          </cell>
          <cell r="M99">
            <v>2028</v>
          </cell>
          <cell r="N99">
            <v>2029</v>
          </cell>
          <cell r="O99" t="str">
            <v>Y</v>
          </cell>
          <cell r="P99" t="str">
            <v>CCR</v>
          </cell>
          <cell r="Q99" t="str">
            <v>Planned ARO</v>
          </cell>
          <cell r="R99">
            <v>2022</v>
          </cell>
          <cell r="S99">
            <v>3126000</v>
          </cell>
          <cell r="T99">
            <v>201000</v>
          </cell>
          <cell r="U99">
            <v>0</v>
          </cell>
          <cell r="V99" t="str">
            <v>n/a</v>
          </cell>
          <cell r="W99" t="str">
            <v>n/a</v>
          </cell>
          <cell r="X99" t="str">
            <v>n/a</v>
          </cell>
          <cell r="Y99" t="str">
            <v>n/a</v>
          </cell>
          <cell r="Z99" t="str">
            <v>n/a</v>
          </cell>
          <cell r="AA99" t="str">
            <v>n/a</v>
          </cell>
          <cell r="AB99" t="str">
            <v>n/a</v>
          </cell>
          <cell r="AC99" t="str">
            <v>n/a</v>
          </cell>
          <cell r="AD99" t="str">
            <v>n/a</v>
          </cell>
          <cell r="AE99" t="str">
            <v>n/a</v>
          </cell>
          <cell r="AF99" t="str">
            <v>n/a</v>
          </cell>
          <cell r="AG99" t="str">
            <v>n/a</v>
          </cell>
          <cell r="AH99" t="str">
            <v>n/a</v>
          </cell>
          <cell r="AI99" t="str">
            <v>n/a</v>
          </cell>
          <cell r="AJ99" t="str">
            <v>n/a</v>
          </cell>
          <cell r="AK99" t="str">
            <v>n/a</v>
          </cell>
          <cell r="AL99" t="str">
            <v>n/a</v>
          </cell>
          <cell r="AM99" t="str">
            <v>n/a</v>
          </cell>
          <cell r="AN99" t="str">
            <v>n/a</v>
          </cell>
          <cell r="AO99" t="str">
            <v>n/a</v>
          </cell>
          <cell r="AP99" t="str">
            <v>n/a</v>
          </cell>
          <cell r="AQ99" t="str">
            <v>n/a</v>
          </cell>
          <cell r="AR99">
            <v>3327000</v>
          </cell>
        </row>
        <row r="100">
          <cell r="G100" t="str">
            <v>Landfill - Stage 4/5 Post-Closure</v>
          </cell>
          <cell r="H100" t="str">
            <v>10030536</v>
          </cell>
          <cell r="I100" t="str">
            <v>DVJL01</v>
          </cell>
          <cell r="J100">
            <v>284921</v>
          </cell>
          <cell r="K100">
            <v>44739</v>
          </cell>
          <cell r="L100" t="str">
            <v>n/a</v>
          </cell>
          <cell r="M100">
            <v>2030</v>
          </cell>
          <cell r="N100">
            <v>2059</v>
          </cell>
          <cell r="O100" t="str">
            <v>Y</v>
          </cell>
          <cell r="P100" t="str">
            <v>CCR</v>
          </cell>
          <cell r="Q100" t="str">
            <v>Planned ARO</v>
          </cell>
          <cell r="R100">
            <v>2022</v>
          </cell>
          <cell r="S100">
            <v>625200</v>
          </cell>
          <cell r="T100">
            <v>40200</v>
          </cell>
          <cell r="U100">
            <v>0</v>
          </cell>
          <cell r="V100" t="str">
            <v>n/a</v>
          </cell>
          <cell r="W100" t="str">
            <v>n/a</v>
          </cell>
          <cell r="X100" t="str">
            <v>n/a</v>
          </cell>
          <cell r="Y100" t="str">
            <v>n/a</v>
          </cell>
          <cell r="Z100" t="str">
            <v>n/a</v>
          </cell>
          <cell r="AA100" t="str">
            <v>n/a</v>
          </cell>
          <cell r="AB100" t="str">
            <v>n/a</v>
          </cell>
          <cell r="AC100" t="str">
            <v>n/a</v>
          </cell>
          <cell r="AD100" t="str">
            <v>n/a</v>
          </cell>
          <cell r="AE100" t="str">
            <v>n/a</v>
          </cell>
          <cell r="AF100" t="str">
            <v>n/a</v>
          </cell>
          <cell r="AG100" t="str">
            <v>n/a</v>
          </cell>
          <cell r="AH100" t="str">
            <v>n/a</v>
          </cell>
          <cell r="AI100" t="str">
            <v>n/a</v>
          </cell>
          <cell r="AJ100" t="str">
            <v>n/a</v>
          </cell>
          <cell r="AK100" t="str">
            <v>n/a</v>
          </cell>
          <cell r="AL100" t="str">
            <v>n/a</v>
          </cell>
          <cell r="AM100" t="str">
            <v>n/a</v>
          </cell>
          <cell r="AN100" t="str">
            <v>n/a</v>
          </cell>
          <cell r="AO100" t="str">
            <v>n/a</v>
          </cell>
          <cell r="AP100" t="str">
            <v>n/a</v>
          </cell>
          <cell r="AQ100" t="str">
            <v>n/a</v>
          </cell>
          <cell r="AR100">
            <v>665400</v>
          </cell>
        </row>
        <row r="101">
          <cell r="G101" t="str">
            <v>Current Landfill with 3 cell C1, C2, and C3</v>
          </cell>
          <cell r="H101"/>
          <cell r="I101" t="str">
            <v>DVJL01</v>
          </cell>
          <cell r="J101"/>
          <cell r="K101"/>
          <cell r="L101"/>
          <cell r="M101"/>
          <cell r="N101"/>
          <cell r="O101" t="str">
            <v>N</v>
          </cell>
          <cell r="P101" t="str">
            <v>CCR</v>
          </cell>
          <cell r="Q101" t="str">
            <v>Existing but likely to be deleted</v>
          </cell>
          <cell r="R101"/>
          <cell r="S101">
            <v>0</v>
          </cell>
          <cell r="T101">
            <v>0</v>
          </cell>
          <cell r="U101">
            <v>0</v>
          </cell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>
            <v>0</v>
          </cell>
        </row>
        <row r="102">
          <cell r="G102" t="str">
            <v>Post-Closure for Expansion Landfill - Stage 3</v>
          </cell>
          <cell r="H102" t="str">
            <v>10022956</v>
          </cell>
          <cell r="I102" t="str">
            <v>DVJL01</v>
          </cell>
          <cell r="J102">
            <v>284921</v>
          </cell>
          <cell r="K102">
            <v>42361</v>
          </cell>
          <cell r="L102" t="str">
            <v>n/a</v>
          </cell>
          <cell r="M102">
            <v>2029</v>
          </cell>
          <cell r="N102">
            <v>2058</v>
          </cell>
          <cell r="O102" t="str">
            <v>Y</v>
          </cell>
          <cell r="P102" t="str">
            <v>CCR</v>
          </cell>
          <cell r="Q102" t="str">
            <v>Existing ARO</v>
          </cell>
          <cell r="R102">
            <v>2015</v>
          </cell>
          <cell r="S102">
            <v>520447.74000000046</v>
          </cell>
          <cell r="T102">
            <v>33464.489999999409</v>
          </cell>
          <cell r="U102">
            <v>0</v>
          </cell>
          <cell r="V102" t="str">
            <v>n/a</v>
          </cell>
          <cell r="W102" t="str">
            <v>n/a</v>
          </cell>
          <cell r="X102" t="str">
            <v>n/a</v>
          </cell>
          <cell r="Y102" t="str">
            <v>n/a</v>
          </cell>
          <cell r="Z102" t="str">
            <v>n/a</v>
          </cell>
          <cell r="AA102" t="str">
            <v>n/a</v>
          </cell>
          <cell r="AB102" t="str">
            <v>n/a</v>
          </cell>
          <cell r="AC102" t="str">
            <v>n/a</v>
          </cell>
          <cell r="AD102" t="str">
            <v>n/a</v>
          </cell>
          <cell r="AE102" t="str">
            <v>n/a</v>
          </cell>
          <cell r="AF102" t="str">
            <v>n/a</v>
          </cell>
          <cell r="AG102" t="str">
            <v>n/a</v>
          </cell>
          <cell r="AH102" t="str">
            <v>n/a</v>
          </cell>
          <cell r="AI102" t="str">
            <v>n/a</v>
          </cell>
          <cell r="AJ102" t="str">
            <v>n/a</v>
          </cell>
          <cell r="AK102" t="str">
            <v>n/a</v>
          </cell>
          <cell r="AL102" t="str">
            <v>n/a</v>
          </cell>
          <cell r="AM102" t="str">
            <v>n/a</v>
          </cell>
          <cell r="AN102" t="str">
            <v>n/a</v>
          </cell>
          <cell r="AO102" t="str">
            <v>n/a</v>
          </cell>
          <cell r="AP102" t="str">
            <v>n/a</v>
          </cell>
          <cell r="AQ102" t="str">
            <v>n/a</v>
          </cell>
          <cell r="AR102">
            <v>553912.22999999986</v>
          </cell>
        </row>
        <row r="103">
          <cell r="G103" t="str">
            <v>Horseshoe Expansion Area</v>
          </cell>
          <cell r="H103"/>
          <cell r="I103" t="str">
            <v>DVJL02</v>
          </cell>
          <cell r="J103"/>
          <cell r="K103"/>
          <cell r="L103"/>
          <cell r="M103"/>
          <cell r="N103"/>
          <cell r="O103" t="str">
            <v>N</v>
          </cell>
          <cell r="P103" t="str">
            <v>CCR</v>
          </cell>
          <cell r="Q103" t="str">
            <v>Existing but likely to be deleted</v>
          </cell>
          <cell r="R103"/>
          <cell r="S103">
            <v>0</v>
          </cell>
          <cell r="T103">
            <v>0</v>
          </cell>
          <cell r="U103">
            <v>0</v>
          </cell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>
            <v>0</v>
          </cell>
        </row>
        <row r="104">
          <cell r="G104" t="str">
            <v>Landfill Closure - Horseshoe</v>
          </cell>
          <cell r="H104" t="str">
            <v>10013720, SDVJ/2019/C/045</v>
          </cell>
          <cell r="I104" t="str">
            <v>DVJL02</v>
          </cell>
          <cell r="J104">
            <v>284921</v>
          </cell>
          <cell r="K104">
            <v>44280</v>
          </cell>
          <cell r="L104">
            <v>2027</v>
          </cell>
          <cell r="M104">
            <v>2028</v>
          </cell>
          <cell r="N104">
            <v>2029</v>
          </cell>
          <cell r="O104" t="str">
            <v>Y</v>
          </cell>
          <cell r="P104" t="str">
            <v>Other</v>
          </cell>
          <cell r="Q104" t="str">
            <v>Existing ARO</v>
          </cell>
          <cell r="R104">
            <v>2020</v>
          </cell>
          <cell r="S104">
            <v>2469244.0720000002</v>
          </cell>
          <cell r="T104">
            <v>158770.9719999996</v>
          </cell>
          <cell r="U104">
            <v>0</v>
          </cell>
          <cell r="V104" t="str">
            <v>n/a</v>
          </cell>
          <cell r="W104" t="str">
            <v>n/a</v>
          </cell>
          <cell r="X104" t="str">
            <v>n/a</v>
          </cell>
          <cell r="Y104" t="str">
            <v>n/a</v>
          </cell>
          <cell r="Z104" t="str">
            <v>n/a</v>
          </cell>
          <cell r="AA104" t="str">
            <v>n/a</v>
          </cell>
          <cell r="AB104" t="str">
            <v>n/a</v>
          </cell>
          <cell r="AC104" t="str">
            <v>n/a</v>
          </cell>
          <cell r="AD104" t="str">
            <v>n/a</v>
          </cell>
          <cell r="AE104" t="str">
            <v>n/a</v>
          </cell>
          <cell r="AF104" t="str">
            <v>n/a</v>
          </cell>
          <cell r="AG104" t="str">
            <v>n/a</v>
          </cell>
          <cell r="AH104" t="str">
            <v>n/a</v>
          </cell>
          <cell r="AI104" t="str">
            <v>n/a</v>
          </cell>
          <cell r="AJ104" t="str">
            <v>n/a</v>
          </cell>
          <cell r="AK104" t="str">
            <v>n/a</v>
          </cell>
          <cell r="AL104" t="str">
            <v>n/a</v>
          </cell>
          <cell r="AM104" t="str">
            <v>n/a</v>
          </cell>
          <cell r="AN104" t="str">
            <v>n/a</v>
          </cell>
          <cell r="AO104" t="str">
            <v>n/a</v>
          </cell>
          <cell r="AP104" t="str">
            <v>n/a</v>
          </cell>
          <cell r="AQ104" t="str">
            <v>n/a</v>
          </cell>
          <cell r="AR104">
            <v>2628015.0439999998</v>
          </cell>
        </row>
        <row r="105">
          <cell r="G105" t="str">
            <v>South Ash Mountain</v>
          </cell>
          <cell r="H105"/>
          <cell r="I105" t="str">
            <v>DVJL03</v>
          </cell>
          <cell r="J105"/>
          <cell r="K105"/>
          <cell r="L105"/>
          <cell r="M105"/>
          <cell r="N105"/>
          <cell r="O105" t="str">
            <v>N</v>
          </cell>
          <cell r="P105" t="str">
            <v>CCR</v>
          </cell>
          <cell r="Q105" t="str">
            <v>Existing but likely to be deleted</v>
          </cell>
          <cell r="R105"/>
          <cell r="S105">
            <v>0</v>
          </cell>
          <cell r="T105">
            <v>0</v>
          </cell>
          <cell r="U105">
            <v>0</v>
          </cell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>
            <v>0</v>
          </cell>
        </row>
        <row r="106">
          <cell r="G106" t="str">
            <v>M-5 Area</v>
          </cell>
          <cell r="H106"/>
          <cell r="I106" t="str">
            <v>DVJL04</v>
          </cell>
          <cell r="J106"/>
          <cell r="K106"/>
          <cell r="L106"/>
          <cell r="M106"/>
          <cell r="N106"/>
          <cell r="O106" t="str">
            <v>N</v>
          </cell>
          <cell r="P106" t="str">
            <v>Other</v>
          </cell>
          <cell r="Q106" t="str">
            <v>NA</v>
          </cell>
          <cell r="R106"/>
          <cell r="S106">
            <v>0</v>
          </cell>
          <cell r="T106">
            <v>0</v>
          </cell>
          <cell r="U106">
            <v>0</v>
          </cell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>
            <v>0</v>
          </cell>
        </row>
        <row r="107">
          <cell r="G107" t="str">
            <v>7-2 Area</v>
          </cell>
          <cell r="H107"/>
          <cell r="I107" t="str">
            <v>DVJL05</v>
          </cell>
          <cell r="J107"/>
          <cell r="K107"/>
          <cell r="L107"/>
          <cell r="M107"/>
          <cell r="N107"/>
          <cell r="O107" t="str">
            <v>N</v>
          </cell>
          <cell r="P107" t="str">
            <v>Other</v>
          </cell>
          <cell r="Q107" t="str">
            <v>NA</v>
          </cell>
          <cell r="R107"/>
          <cell r="S107">
            <v>0</v>
          </cell>
          <cell r="T107">
            <v>0</v>
          </cell>
          <cell r="U107">
            <v>0</v>
          </cell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>
            <v>0</v>
          </cell>
        </row>
        <row r="108">
          <cell r="G108" t="str">
            <v>7-3 Area</v>
          </cell>
          <cell r="H108"/>
          <cell r="I108" t="str">
            <v>DVJL06</v>
          </cell>
          <cell r="J108"/>
          <cell r="K108"/>
          <cell r="L108"/>
          <cell r="M108"/>
          <cell r="N108"/>
          <cell r="O108" t="str">
            <v>N</v>
          </cell>
          <cell r="P108" t="str">
            <v>Other</v>
          </cell>
          <cell r="Q108" t="str">
            <v>NA</v>
          </cell>
          <cell r="R108"/>
          <cell r="S108">
            <v>0</v>
          </cell>
          <cell r="T108">
            <v>0</v>
          </cell>
          <cell r="U108">
            <v>0</v>
          </cell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>
            <v>0</v>
          </cell>
        </row>
        <row r="109">
          <cell r="G109" t="str">
            <v>Lined Pond 1A - Replace Liner/Leachate Coll.</v>
          </cell>
          <cell r="H109" t="str">
            <v>10013725 (APR needs to be split)</v>
          </cell>
          <cell r="I109" t="str">
            <v>DVJP01</v>
          </cell>
          <cell r="J109"/>
          <cell r="K109"/>
          <cell r="L109"/>
          <cell r="M109"/>
          <cell r="N109"/>
          <cell r="O109" t="str">
            <v>N</v>
          </cell>
          <cell r="P109" t="str">
            <v>CCR</v>
          </cell>
          <cell r="Q109" t="str">
            <v>New Construction</v>
          </cell>
          <cell r="R109"/>
          <cell r="S109">
            <v>0</v>
          </cell>
          <cell r="T109">
            <v>0</v>
          </cell>
          <cell r="U109">
            <v>0</v>
          </cell>
          <cell r="V109" t="str">
            <v>n/a</v>
          </cell>
          <cell r="W109" t="str">
            <v>n/a</v>
          </cell>
          <cell r="X109" t="str">
            <v>n/a</v>
          </cell>
          <cell r="Y109" t="str">
            <v>n/a</v>
          </cell>
          <cell r="Z109" t="str">
            <v>n/a</v>
          </cell>
          <cell r="AA109" t="str">
            <v>n/a</v>
          </cell>
          <cell r="AB109" t="str">
            <v>n/a</v>
          </cell>
          <cell r="AC109" t="str">
            <v>n/a</v>
          </cell>
          <cell r="AD109" t="str">
            <v>n/a</v>
          </cell>
          <cell r="AE109" t="str">
            <v>n/a</v>
          </cell>
          <cell r="AF109" t="str">
            <v>n/a</v>
          </cell>
          <cell r="AG109" t="str">
            <v>n/a</v>
          </cell>
          <cell r="AH109" t="str">
            <v>n/a</v>
          </cell>
          <cell r="AI109" t="str">
            <v>n/a</v>
          </cell>
          <cell r="AJ109" t="str">
            <v>n/a</v>
          </cell>
          <cell r="AK109" t="str">
            <v>n/a</v>
          </cell>
          <cell r="AL109" t="str">
            <v>n/a</v>
          </cell>
          <cell r="AM109" t="str">
            <v>n/a</v>
          </cell>
          <cell r="AN109" t="str">
            <v>n/a</v>
          </cell>
          <cell r="AO109" t="str">
            <v>n/a</v>
          </cell>
          <cell r="AP109" t="str">
            <v>n/a</v>
          </cell>
          <cell r="AQ109" t="str">
            <v>n/a</v>
          </cell>
          <cell r="AR109">
            <v>0</v>
          </cell>
        </row>
        <row r="110">
          <cell r="G110" t="str">
            <v>Lined Pond 1B - Replace Liner/Leachate Coll.</v>
          </cell>
          <cell r="H110" t="str">
            <v>10013726 (APR needs to be split)</v>
          </cell>
          <cell r="I110" t="str">
            <v>DVJP02</v>
          </cell>
          <cell r="J110"/>
          <cell r="K110"/>
          <cell r="L110"/>
          <cell r="M110"/>
          <cell r="N110"/>
          <cell r="O110" t="str">
            <v>N</v>
          </cell>
          <cell r="P110" t="str">
            <v>CCR</v>
          </cell>
          <cell r="Q110" t="str">
            <v>New Construction</v>
          </cell>
          <cell r="R110"/>
          <cell r="S110">
            <v>0</v>
          </cell>
          <cell r="T110">
            <v>0</v>
          </cell>
          <cell r="U110">
            <v>0</v>
          </cell>
          <cell r="V110" t="str">
            <v>n/a</v>
          </cell>
          <cell r="W110" t="str">
            <v>n/a</v>
          </cell>
          <cell r="X110" t="str">
            <v>n/a</v>
          </cell>
          <cell r="Y110" t="str">
            <v>n/a</v>
          </cell>
          <cell r="Z110" t="str">
            <v>n/a</v>
          </cell>
          <cell r="AA110" t="str">
            <v>n/a</v>
          </cell>
          <cell r="AB110" t="str">
            <v>n/a</v>
          </cell>
          <cell r="AC110" t="str">
            <v>n/a</v>
          </cell>
          <cell r="AD110" t="str">
            <v>n/a</v>
          </cell>
          <cell r="AE110" t="str">
            <v>n/a</v>
          </cell>
          <cell r="AF110" t="str">
            <v>n/a</v>
          </cell>
          <cell r="AG110" t="str">
            <v>n/a</v>
          </cell>
          <cell r="AH110" t="str">
            <v>n/a</v>
          </cell>
          <cell r="AI110" t="str">
            <v>n/a</v>
          </cell>
          <cell r="AJ110" t="str">
            <v>n/a</v>
          </cell>
          <cell r="AK110" t="str">
            <v>n/a</v>
          </cell>
          <cell r="AL110" t="str">
            <v>n/a</v>
          </cell>
          <cell r="AM110" t="str">
            <v>n/a</v>
          </cell>
          <cell r="AN110" t="str">
            <v>n/a</v>
          </cell>
          <cell r="AO110" t="str">
            <v>n/a</v>
          </cell>
          <cell r="AP110" t="str">
            <v>n/a</v>
          </cell>
          <cell r="AQ110" t="str">
            <v>n/a</v>
          </cell>
          <cell r="AR110">
            <v>0</v>
          </cell>
        </row>
        <row r="111">
          <cell r="G111" t="str">
            <v>Lined Pond 4A - Replace Liner/Install Leachate Coll.</v>
          </cell>
          <cell r="H111" t="str">
            <v>10013727</v>
          </cell>
          <cell r="I111" t="str">
            <v>DVJP03</v>
          </cell>
          <cell r="J111"/>
          <cell r="K111"/>
          <cell r="L111"/>
          <cell r="M111"/>
          <cell r="N111"/>
          <cell r="O111" t="str">
            <v>N</v>
          </cell>
          <cell r="P111" t="str">
            <v>CCR</v>
          </cell>
          <cell r="Q111" t="str">
            <v>New Construction</v>
          </cell>
          <cell r="R111"/>
          <cell r="S111">
            <v>0</v>
          </cell>
          <cell r="T111">
            <v>0</v>
          </cell>
          <cell r="U111">
            <v>0</v>
          </cell>
          <cell r="V111" t="str">
            <v>n/a</v>
          </cell>
          <cell r="W111" t="str">
            <v>n/a</v>
          </cell>
          <cell r="X111" t="str">
            <v>n/a</v>
          </cell>
          <cell r="Y111" t="str">
            <v>n/a</v>
          </cell>
          <cell r="Z111" t="str">
            <v>n/a</v>
          </cell>
          <cell r="AA111" t="str">
            <v>n/a</v>
          </cell>
          <cell r="AB111" t="str">
            <v>n/a</v>
          </cell>
          <cell r="AC111" t="str">
            <v>n/a</v>
          </cell>
          <cell r="AD111" t="str">
            <v>n/a</v>
          </cell>
          <cell r="AE111" t="str">
            <v>n/a</v>
          </cell>
          <cell r="AF111" t="str">
            <v>n/a</v>
          </cell>
          <cell r="AG111" t="str">
            <v>n/a</v>
          </cell>
          <cell r="AH111" t="str">
            <v>n/a</v>
          </cell>
          <cell r="AI111" t="str">
            <v>n/a</v>
          </cell>
          <cell r="AJ111" t="str">
            <v>n/a</v>
          </cell>
          <cell r="AK111" t="str">
            <v>n/a</v>
          </cell>
          <cell r="AL111" t="str">
            <v>n/a</v>
          </cell>
          <cell r="AM111" t="str">
            <v>n/a</v>
          </cell>
          <cell r="AN111" t="str">
            <v>n/a</v>
          </cell>
          <cell r="AO111" t="str">
            <v>n/a</v>
          </cell>
          <cell r="AP111" t="str">
            <v>n/a</v>
          </cell>
          <cell r="AQ111" t="str">
            <v>n/a</v>
          </cell>
          <cell r="AR111">
            <v>0</v>
          </cell>
        </row>
        <row r="112">
          <cell r="G112" t="str">
            <v>Lined Pond 4B - Replace Liner/Leachate Coll.</v>
          </cell>
          <cell r="H112" t="str">
            <v>10014292 (APR needs to be split)</v>
          </cell>
          <cell r="I112" t="str">
            <v>DVJP04</v>
          </cell>
          <cell r="J112"/>
          <cell r="K112"/>
          <cell r="L112"/>
          <cell r="M112"/>
          <cell r="N112"/>
          <cell r="O112" t="str">
            <v>N</v>
          </cell>
          <cell r="P112" t="str">
            <v>CCR</v>
          </cell>
          <cell r="Q112" t="str">
            <v>New Construction</v>
          </cell>
          <cell r="R112"/>
          <cell r="S112">
            <v>0</v>
          </cell>
          <cell r="T112">
            <v>0</v>
          </cell>
          <cell r="U112">
            <v>0</v>
          </cell>
          <cell r="V112" t="str">
            <v>n/a</v>
          </cell>
          <cell r="W112" t="str">
            <v>n/a</v>
          </cell>
          <cell r="X112" t="str">
            <v>n/a</v>
          </cell>
          <cell r="Y112" t="str">
            <v>n/a</v>
          </cell>
          <cell r="Z112" t="str">
            <v>n/a</v>
          </cell>
          <cell r="AA112" t="str">
            <v>n/a</v>
          </cell>
          <cell r="AB112" t="str">
            <v>n/a</v>
          </cell>
          <cell r="AC112" t="str">
            <v>n/a</v>
          </cell>
          <cell r="AD112" t="str">
            <v>n/a</v>
          </cell>
          <cell r="AE112" t="str">
            <v>n/a</v>
          </cell>
          <cell r="AF112" t="str">
            <v>n/a</v>
          </cell>
          <cell r="AG112" t="str">
            <v>n/a</v>
          </cell>
          <cell r="AH112" t="str">
            <v>n/a</v>
          </cell>
          <cell r="AI112" t="str">
            <v>n/a</v>
          </cell>
          <cell r="AJ112" t="str">
            <v>n/a</v>
          </cell>
          <cell r="AK112" t="str">
            <v>n/a</v>
          </cell>
          <cell r="AL112" t="str">
            <v>n/a</v>
          </cell>
          <cell r="AM112" t="str">
            <v>n/a</v>
          </cell>
          <cell r="AN112" t="str">
            <v>n/a</v>
          </cell>
          <cell r="AO112" t="str">
            <v>n/a</v>
          </cell>
          <cell r="AP112" t="str">
            <v>n/a</v>
          </cell>
          <cell r="AQ112" t="str">
            <v>n/a</v>
          </cell>
          <cell r="AR112">
            <v>0</v>
          </cell>
        </row>
        <row r="113">
          <cell r="G113" t="str">
            <v>1A Clear Pond/008 Outfall</v>
          </cell>
          <cell r="H113" t="str">
            <v>(APR needs to be split)</v>
          </cell>
          <cell r="I113" t="str">
            <v>DVJP05</v>
          </cell>
          <cell r="J113"/>
          <cell r="K113"/>
          <cell r="L113"/>
          <cell r="M113"/>
          <cell r="N113"/>
          <cell r="O113" t="str">
            <v>N</v>
          </cell>
          <cell r="P113" t="str">
            <v>Other</v>
          </cell>
          <cell r="Q113" t="str">
            <v>NA</v>
          </cell>
          <cell r="R113"/>
          <cell r="S113">
            <v>0</v>
          </cell>
          <cell r="T113">
            <v>0</v>
          </cell>
          <cell r="U113">
            <v>0</v>
          </cell>
          <cell r="V113" t="str">
            <v>n/a</v>
          </cell>
          <cell r="W113" t="str">
            <v>n/a</v>
          </cell>
          <cell r="X113" t="str">
            <v>n/a</v>
          </cell>
          <cell r="Y113" t="str">
            <v>n/a</v>
          </cell>
          <cell r="Z113" t="str">
            <v>n/a</v>
          </cell>
          <cell r="AA113" t="str">
            <v>n/a</v>
          </cell>
          <cell r="AB113" t="str">
            <v>n/a</v>
          </cell>
          <cell r="AC113" t="str">
            <v>n/a</v>
          </cell>
          <cell r="AD113" t="str">
            <v>n/a</v>
          </cell>
          <cell r="AE113" t="str">
            <v>n/a</v>
          </cell>
          <cell r="AF113" t="str">
            <v>n/a</v>
          </cell>
          <cell r="AG113" t="str">
            <v>n/a</v>
          </cell>
          <cell r="AH113" t="str">
            <v>n/a</v>
          </cell>
          <cell r="AI113" t="str">
            <v>n/a</v>
          </cell>
          <cell r="AJ113" t="str">
            <v>n/a</v>
          </cell>
          <cell r="AK113" t="str">
            <v>n/a</v>
          </cell>
          <cell r="AL113" t="str">
            <v>n/a</v>
          </cell>
          <cell r="AM113" t="str">
            <v>n/a</v>
          </cell>
          <cell r="AN113" t="str">
            <v>n/a</v>
          </cell>
          <cell r="AO113" t="str">
            <v>n/a</v>
          </cell>
          <cell r="AP113" t="str">
            <v>n/a</v>
          </cell>
          <cell r="AQ113" t="str">
            <v>n/a</v>
          </cell>
          <cell r="AR113">
            <v>0</v>
          </cell>
        </row>
        <row r="114">
          <cell r="G114" t="str">
            <v>1B Clear Pond/007 Outfall</v>
          </cell>
          <cell r="H114" t="str">
            <v>(APR needs to be split)</v>
          </cell>
          <cell r="I114" t="str">
            <v>DVJP06</v>
          </cell>
          <cell r="J114"/>
          <cell r="K114"/>
          <cell r="L114"/>
          <cell r="M114"/>
          <cell r="N114"/>
          <cell r="O114" t="str">
            <v>N</v>
          </cell>
          <cell r="P114" t="str">
            <v>Other</v>
          </cell>
          <cell r="Q114" t="str">
            <v>NA</v>
          </cell>
          <cell r="R114"/>
          <cell r="S114">
            <v>0</v>
          </cell>
          <cell r="T114">
            <v>0</v>
          </cell>
          <cell r="U114">
            <v>0</v>
          </cell>
          <cell r="V114" t="str">
            <v>n/a</v>
          </cell>
          <cell r="W114" t="str">
            <v>n/a</v>
          </cell>
          <cell r="X114" t="str">
            <v>n/a</v>
          </cell>
          <cell r="Y114" t="str">
            <v>n/a</v>
          </cell>
          <cell r="Z114" t="str">
            <v>n/a</v>
          </cell>
          <cell r="AA114" t="str">
            <v>n/a</v>
          </cell>
          <cell r="AB114" t="str">
            <v>n/a</v>
          </cell>
          <cell r="AC114" t="str">
            <v>n/a</v>
          </cell>
          <cell r="AD114" t="str">
            <v>n/a</v>
          </cell>
          <cell r="AE114" t="str">
            <v>n/a</v>
          </cell>
          <cell r="AF114" t="str">
            <v>n/a</v>
          </cell>
          <cell r="AG114" t="str">
            <v>n/a</v>
          </cell>
          <cell r="AH114" t="str">
            <v>n/a</v>
          </cell>
          <cell r="AI114" t="str">
            <v>n/a</v>
          </cell>
          <cell r="AJ114" t="str">
            <v>n/a</v>
          </cell>
          <cell r="AK114" t="str">
            <v>n/a</v>
          </cell>
          <cell r="AL114" t="str">
            <v>n/a</v>
          </cell>
          <cell r="AM114" t="str">
            <v>n/a</v>
          </cell>
          <cell r="AN114" t="str">
            <v>n/a</v>
          </cell>
          <cell r="AO114" t="str">
            <v>n/a</v>
          </cell>
          <cell r="AP114" t="str">
            <v>n/a</v>
          </cell>
          <cell r="AQ114" t="str">
            <v>n/a</v>
          </cell>
          <cell r="AR114">
            <v>0</v>
          </cell>
        </row>
        <row r="115">
          <cell r="G115" t="str">
            <v>Blowdown Canal</v>
          </cell>
          <cell r="H115"/>
          <cell r="I115" t="str">
            <v>DVJP07</v>
          </cell>
          <cell r="J115"/>
          <cell r="K115"/>
          <cell r="L115"/>
          <cell r="M115"/>
          <cell r="N115"/>
          <cell r="O115" t="str">
            <v>N</v>
          </cell>
          <cell r="P115" t="str">
            <v>Other</v>
          </cell>
          <cell r="Q115" t="str">
            <v>NA</v>
          </cell>
          <cell r="R115"/>
          <cell r="S115">
            <v>0</v>
          </cell>
          <cell r="T115">
            <v>0</v>
          </cell>
          <cell r="U115">
            <v>0</v>
          </cell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>
            <v>0</v>
          </cell>
        </row>
        <row r="116">
          <cell r="G116" t="str">
            <v>4 Clear Pond</v>
          </cell>
          <cell r="H116" t="str">
            <v>(APR needs to be split)</v>
          </cell>
          <cell r="I116" t="str">
            <v>DVJP08</v>
          </cell>
          <cell r="J116"/>
          <cell r="K116"/>
          <cell r="L116"/>
          <cell r="M116"/>
          <cell r="N116"/>
          <cell r="O116" t="str">
            <v>N</v>
          </cell>
          <cell r="P116" t="str">
            <v>CCR</v>
          </cell>
          <cell r="Q116" t="str">
            <v>TBD</v>
          </cell>
          <cell r="R116"/>
          <cell r="S116">
            <v>0</v>
          </cell>
          <cell r="T116">
            <v>0</v>
          </cell>
          <cell r="U116">
            <v>0</v>
          </cell>
          <cell r="V116" t="str">
            <v>n/a</v>
          </cell>
          <cell r="W116" t="str">
            <v>n/a</v>
          </cell>
          <cell r="X116" t="str">
            <v>n/a</v>
          </cell>
          <cell r="Y116" t="str">
            <v>n/a</v>
          </cell>
          <cell r="Z116" t="str">
            <v>n/a</v>
          </cell>
          <cell r="AA116" t="str">
            <v>n/a</v>
          </cell>
          <cell r="AB116" t="str">
            <v>n/a</v>
          </cell>
          <cell r="AC116" t="str">
            <v>n/a</v>
          </cell>
          <cell r="AD116" t="str">
            <v>n/a</v>
          </cell>
          <cell r="AE116" t="str">
            <v>n/a</v>
          </cell>
          <cell r="AF116" t="str">
            <v>n/a</v>
          </cell>
          <cell r="AG116" t="str">
            <v>n/a</v>
          </cell>
          <cell r="AH116" t="str">
            <v>n/a</v>
          </cell>
          <cell r="AI116" t="str">
            <v>n/a</v>
          </cell>
          <cell r="AJ116" t="str">
            <v>n/a</v>
          </cell>
          <cell r="AK116" t="str">
            <v>n/a</v>
          </cell>
          <cell r="AL116" t="str">
            <v>n/a</v>
          </cell>
          <cell r="AM116" t="str">
            <v>n/a</v>
          </cell>
          <cell r="AN116" t="str">
            <v>n/a</v>
          </cell>
          <cell r="AO116" t="str">
            <v>n/a</v>
          </cell>
          <cell r="AP116" t="str">
            <v>n/a</v>
          </cell>
          <cell r="AQ116" t="str">
            <v>n/a</v>
          </cell>
          <cell r="AR116">
            <v>0</v>
          </cell>
        </row>
        <row r="117">
          <cell r="G117" t="str">
            <v>Pond Liner replacement/leachate collection - Development Study</v>
          </cell>
          <cell r="H117" t="str">
            <v>10014341</v>
          </cell>
          <cell r="I117" t="str">
            <v>For DVJP01-DVJP04</v>
          </cell>
          <cell r="J117"/>
          <cell r="K117"/>
          <cell r="L117"/>
          <cell r="M117"/>
          <cell r="N117"/>
          <cell r="O117" t="str">
            <v>N</v>
          </cell>
          <cell r="P117" t="str">
            <v>CCR</v>
          </cell>
          <cell r="Q117" t="str">
            <v>New Construction</v>
          </cell>
          <cell r="R117"/>
          <cell r="S117">
            <v>0</v>
          </cell>
          <cell r="T117">
            <v>0</v>
          </cell>
          <cell r="U117">
            <v>0</v>
          </cell>
          <cell r="V117" t="str">
            <v>n/a</v>
          </cell>
          <cell r="W117" t="str">
            <v>n/a</v>
          </cell>
          <cell r="X117" t="str">
            <v>n/a</v>
          </cell>
          <cell r="Y117" t="str">
            <v>n/a</v>
          </cell>
          <cell r="Z117" t="str">
            <v>n/a</v>
          </cell>
          <cell r="AA117" t="str">
            <v>n/a</v>
          </cell>
          <cell r="AB117" t="str">
            <v>n/a</v>
          </cell>
          <cell r="AC117" t="str">
            <v>n/a</v>
          </cell>
          <cell r="AD117" t="str">
            <v>n/a</v>
          </cell>
          <cell r="AE117" t="str">
            <v>n/a</v>
          </cell>
          <cell r="AF117" t="str">
            <v>n/a</v>
          </cell>
          <cell r="AG117" t="str">
            <v>n/a</v>
          </cell>
          <cell r="AH117" t="str">
            <v>n/a</v>
          </cell>
          <cell r="AI117" t="str">
            <v>n/a</v>
          </cell>
          <cell r="AJ117" t="str">
            <v>n/a</v>
          </cell>
          <cell r="AK117" t="str">
            <v>n/a</v>
          </cell>
          <cell r="AL117" t="str">
            <v>n/a</v>
          </cell>
          <cell r="AM117" t="str">
            <v>n/a</v>
          </cell>
          <cell r="AN117" t="str">
            <v>n/a</v>
          </cell>
          <cell r="AO117" t="str">
            <v>n/a</v>
          </cell>
          <cell r="AP117" t="str">
            <v>n/a</v>
          </cell>
          <cell r="AQ117" t="str">
            <v>n/a</v>
          </cell>
          <cell r="AR117">
            <v>0</v>
          </cell>
        </row>
        <row r="118">
          <cell r="G118" t="str">
            <v>Post-Closure for Horseshoe Landfill</v>
          </cell>
          <cell r="H118" t="str">
            <v>10022909</v>
          </cell>
          <cell r="I118" t="str">
            <v>DVJL02</v>
          </cell>
          <cell r="J118">
            <v>284921</v>
          </cell>
          <cell r="K118">
            <v>43901</v>
          </cell>
          <cell r="L118" t="str">
            <v>n/a</v>
          </cell>
          <cell r="M118">
            <v>2030</v>
          </cell>
          <cell r="N118">
            <v>2059</v>
          </cell>
          <cell r="O118" t="str">
            <v>Y</v>
          </cell>
          <cell r="P118" t="str">
            <v>Other</v>
          </cell>
          <cell r="Q118" t="str">
            <v>Existing ARO</v>
          </cell>
          <cell r="R118">
            <v>2020</v>
          </cell>
          <cell r="S118">
            <v>468399.83999999985</v>
          </cell>
          <cell r="T118">
            <v>30117.840000000026</v>
          </cell>
          <cell r="U118">
            <v>0</v>
          </cell>
          <cell r="V118" t="str">
            <v>n/a</v>
          </cell>
          <cell r="W118" t="str">
            <v>n/a</v>
          </cell>
          <cell r="X118" t="str">
            <v>n/a</v>
          </cell>
          <cell r="Y118" t="str">
            <v>n/a</v>
          </cell>
          <cell r="Z118" t="str">
            <v>n/a</v>
          </cell>
          <cell r="AA118" t="str">
            <v>n/a</v>
          </cell>
          <cell r="AB118" t="str">
            <v>n/a</v>
          </cell>
          <cell r="AC118" t="str">
            <v>n/a</v>
          </cell>
          <cell r="AD118" t="str">
            <v>n/a</v>
          </cell>
          <cell r="AE118" t="str">
            <v>n/a</v>
          </cell>
          <cell r="AF118" t="str">
            <v>n/a</v>
          </cell>
          <cell r="AG118" t="str">
            <v>n/a</v>
          </cell>
          <cell r="AH118" t="str">
            <v>n/a</v>
          </cell>
          <cell r="AI118" t="str">
            <v>n/a</v>
          </cell>
          <cell r="AJ118" t="str">
            <v>n/a</v>
          </cell>
          <cell r="AK118" t="str">
            <v>n/a</v>
          </cell>
          <cell r="AL118" t="str">
            <v>n/a</v>
          </cell>
          <cell r="AM118" t="str">
            <v>n/a</v>
          </cell>
          <cell r="AN118" t="str">
            <v>n/a</v>
          </cell>
          <cell r="AO118" t="str">
            <v>n/a</v>
          </cell>
          <cell r="AP118" t="str">
            <v>n/a</v>
          </cell>
          <cell r="AQ118" t="str">
            <v>n/a</v>
          </cell>
          <cell r="AR118">
            <v>498517.67999999988</v>
          </cell>
        </row>
        <row r="119">
          <cell r="G119" t="str">
            <v>Landfill Closure - South Ash Mountain</v>
          </cell>
          <cell r="H119" t="str">
            <v>SDVJ/2015/C/039</v>
          </cell>
          <cell r="I119" t="str">
            <v>DVJL03</v>
          </cell>
          <cell r="J119">
            <v>284921</v>
          </cell>
          <cell r="K119">
            <v>42348</v>
          </cell>
          <cell r="L119">
            <v>2015</v>
          </cell>
          <cell r="M119">
            <v>2015</v>
          </cell>
          <cell r="N119">
            <v>2015</v>
          </cell>
          <cell r="O119" t="str">
            <v>Complete</v>
          </cell>
          <cell r="P119" t="str">
            <v>CCR</v>
          </cell>
          <cell r="Q119" t="str">
            <v>Existing ARO</v>
          </cell>
          <cell r="R119">
            <v>2015</v>
          </cell>
          <cell r="S119">
            <v>0</v>
          </cell>
          <cell r="T119">
            <v>0</v>
          </cell>
          <cell r="U119">
            <v>0</v>
          </cell>
          <cell r="V119" t="str">
            <v>n/a</v>
          </cell>
          <cell r="W119" t="str">
            <v>n/a</v>
          </cell>
          <cell r="X119" t="str">
            <v>n/a</v>
          </cell>
          <cell r="Y119" t="str">
            <v>n/a</v>
          </cell>
          <cell r="Z119" t="str">
            <v>n/a</v>
          </cell>
          <cell r="AA119" t="str">
            <v>n/a</v>
          </cell>
          <cell r="AB119" t="str">
            <v>n/a</v>
          </cell>
          <cell r="AC119" t="str">
            <v>n/a</v>
          </cell>
          <cell r="AD119" t="str">
            <v>n/a</v>
          </cell>
          <cell r="AE119" t="str">
            <v>n/a</v>
          </cell>
          <cell r="AF119" t="str">
            <v>n/a</v>
          </cell>
          <cell r="AG119" t="str">
            <v>n/a</v>
          </cell>
          <cell r="AH119" t="str">
            <v>n/a</v>
          </cell>
          <cell r="AI119" t="str">
            <v>n/a</v>
          </cell>
          <cell r="AJ119" t="str">
            <v>n/a</v>
          </cell>
          <cell r="AK119" t="str">
            <v>n/a</v>
          </cell>
          <cell r="AL119" t="str">
            <v>n/a</v>
          </cell>
          <cell r="AM119" t="str">
            <v>n/a</v>
          </cell>
          <cell r="AN119" t="str">
            <v>n/a</v>
          </cell>
          <cell r="AO119" t="str">
            <v>n/a</v>
          </cell>
          <cell r="AP119" t="str">
            <v>n/a</v>
          </cell>
          <cell r="AQ119" t="str">
            <v>n/a</v>
          </cell>
          <cell r="AR119">
            <v>0</v>
          </cell>
        </row>
        <row r="120">
          <cell r="G120" t="str">
            <v>Post-Closure for South Ash Mountain Landfill</v>
          </cell>
          <cell r="H120" t="str">
            <v>SDVJ/2016/C/032</v>
          </cell>
          <cell r="I120" t="str">
            <v>DVJL03</v>
          </cell>
          <cell r="J120">
            <v>284921</v>
          </cell>
          <cell r="K120">
            <v>40521</v>
          </cell>
          <cell r="L120" t="str">
            <v>n/a</v>
          </cell>
          <cell r="M120">
            <v>2016</v>
          </cell>
          <cell r="N120">
            <v>2046</v>
          </cell>
          <cell r="O120" t="str">
            <v>Y</v>
          </cell>
          <cell r="P120" t="str">
            <v>Other</v>
          </cell>
          <cell r="Q120" t="str">
            <v>Existing ARO</v>
          </cell>
          <cell r="R120">
            <v>2015</v>
          </cell>
          <cell r="S120">
            <v>433706.4500000003</v>
          </cell>
          <cell r="T120">
            <v>27887.074999999546</v>
          </cell>
          <cell r="U120">
            <v>0</v>
          </cell>
          <cell r="V120" t="str">
            <v>n/a</v>
          </cell>
          <cell r="W120" t="str">
            <v>n/a</v>
          </cell>
          <cell r="X120" t="str">
            <v>n/a</v>
          </cell>
          <cell r="Y120" t="str">
            <v>n/a</v>
          </cell>
          <cell r="Z120" t="str">
            <v>n/a</v>
          </cell>
          <cell r="AA120" t="str">
            <v>n/a</v>
          </cell>
          <cell r="AB120" t="str">
            <v>n/a</v>
          </cell>
          <cell r="AC120" t="str">
            <v>n/a</v>
          </cell>
          <cell r="AD120" t="str">
            <v>n/a</v>
          </cell>
          <cell r="AE120" t="str">
            <v>n/a</v>
          </cell>
          <cell r="AF120" t="str">
            <v>n/a</v>
          </cell>
          <cell r="AG120" t="str">
            <v>n/a</v>
          </cell>
          <cell r="AH120" t="str">
            <v>n/a</v>
          </cell>
          <cell r="AI120" t="str">
            <v>n/a</v>
          </cell>
          <cell r="AJ120" t="str">
            <v>n/a</v>
          </cell>
          <cell r="AK120" t="str">
            <v>n/a</v>
          </cell>
          <cell r="AL120" t="str">
            <v>n/a</v>
          </cell>
          <cell r="AM120" t="str">
            <v>n/a</v>
          </cell>
          <cell r="AN120" t="str">
            <v>n/a</v>
          </cell>
          <cell r="AO120" t="str">
            <v>n/a</v>
          </cell>
          <cell r="AP120" t="str">
            <v>n/a</v>
          </cell>
          <cell r="AQ120" t="str">
            <v>n/a</v>
          </cell>
          <cell r="AR120">
            <v>461593.52499999985</v>
          </cell>
        </row>
        <row r="121">
          <cell r="G121" t="str">
            <v>Asbestos - Dave Johnston</v>
          </cell>
          <cell r="H121" t="str">
            <v>SDVJ/2020/C/021; SDVJ/2021/C/015</v>
          </cell>
          <cell r="I121" t="str">
            <v>DVJA01</v>
          </cell>
          <cell r="J121">
            <v>284946</v>
          </cell>
          <cell r="K121">
            <v>44371</v>
          </cell>
          <cell r="L121"/>
          <cell r="M121"/>
          <cell r="N121"/>
          <cell r="O121" t="str">
            <v>Y</v>
          </cell>
          <cell r="P121" t="str">
            <v>Other</v>
          </cell>
          <cell r="Q121" t="str">
            <v>Existing ARO</v>
          </cell>
          <cell r="R121">
            <v>2021</v>
          </cell>
          <cell r="S121">
            <v>10469933.411080001</v>
          </cell>
          <cell r="T121">
            <v>673210.68957999907</v>
          </cell>
          <cell r="U121">
            <v>0</v>
          </cell>
          <cell r="V121" t="str">
            <v>n/a</v>
          </cell>
          <cell r="W121" t="str">
            <v>n/a</v>
          </cell>
          <cell r="X121" t="str">
            <v>n/a</v>
          </cell>
          <cell r="Y121" t="str">
            <v>n/a</v>
          </cell>
          <cell r="Z121" t="str">
            <v>n/a</v>
          </cell>
          <cell r="AA121" t="str">
            <v>n/a</v>
          </cell>
          <cell r="AB121" t="str">
            <v>n/a</v>
          </cell>
          <cell r="AC121" t="str">
            <v>n/a</v>
          </cell>
          <cell r="AD121" t="str">
            <v>n/a</v>
          </cell>
          <cell r="AE121" t="str">
            <v>n/a</v>
          </cell>
          <cell r="AF121" t="str">
            <v>n/a</v>
          </cell>
          <cell r="AG121" t="str">
            <v>n/a</v>
          </cell>
          <cell r="AH121" t="str">
            <v>n/a</v>
          </cell>
          <cell r="AI121" t="str">
            <v>n/a</v>
          </cell>
          <cell r="AJ121" t="str">
            <v>n/a</v>
          </cell>
          <cell r="AK121" t="str">
            <v>n/a</v>
          </cell>
          <cell r="AL121" t="str">
            <v>n/a</v>
          </cell>
          <cell r="AM121" t="str">
            <v>n/a</v>
          </cell>
          <cell r="AN121" t="str">
            <v>n/a</v>
          </cell>
          <cell r="AO121" t="str">
            <v>n/a</v>
          </cell>
          <cell r="AP121" t="str">
            <v>n/a</v>
          </cell>
          <cell r="AQ121" t="str">
            <v>n/a</v>
          </cell>
          <cell r="AR121">
            <v>11143144.10066</v>
          </cell>
        </row>
        <row r="122">
          <cell r="G122" t="str">
            <v>Ash Pond 4a</v>
          </cell>
          <cell r="H122"/>
          <cell r="I122" t="str">
            <v>DVJP03</v>
          </cell>
          <cell r="J122"/>
          <cell r="K122">
            <v>42361</v>
          </cell>
          <cell r="L122">
            <v>2017</v>
          </cell>
          <cell r="M122">
            <v>2017</v>
          </cell>
          <cell r="N122">
            <v>2019</v>
          </cell>
          <cell r="O122" t="str">
            <v>N</v>
          </cell>
          <cell r="P122" t="str">
            <v>CCR</v>
          </cell>
          <cell r="Q122" t="str">
            <v>New Due to CCR Reg</v>
          </cell>
          <cell r="R122">
            <v>2015</v>
          </cell>
          <cell r="S122">
            <v>0</v>
          </cell>
          <cell r="T122">
            <v>0</v>
          </cell>
          <cell r="U122">
            <v>0</v>
          </cell>
          <cell r="V122" t="str">
            <v>n/a</v>
          </cell>
          <cell r="W122" t="str">
            <v>n/a</v>
          </cell>
          <cell r="X122" t="str">
            <v>n/a</v>
          </cell>
          <cell r="Y122" t="str">
            <v>n/a</v>
          </cell>
          <cell r="Z122" t="str">
            <v>n/a</v>
          </cell>
          <cell r="AA122" t="str">
            <v>n/a</v>
          </cell>
          <cell r="AB122" t="str">
            <v>n/a</v>
          </cell>
          <cell r="AC122" t="str">
            <v>n/a</v>
          </cell>
          <cell r="AD122" t="str">
            <v>n/a</v>
          </cell>
          <cell r="AE122" t="str">
            <v>n/a</v>
          </cell>
          <cell r="AF122" t="str">
            <v>n/a</v>
          </cell>
          <cell r="AG122" t="str">
            <v>n/a</v>
          </cell>
          <cell r="AH122" t="str">
            <v>n/a</v>
          </cell>
          <cell r="AI122" t="str">
            <v>n/a</v>
          </cell>
          <cell r="AJ122" t="str">
            <v>n/a</v>
          </cell>
          <cell r="AK122" t="str">
            <v>n/a</v>
          </cell>
          <cell r="AL122" t="str">
            <v>n/a</v>
          </cell>
          <cell r="AM122" t="str">
            <v>n/a</v>
          </cell>
          <cell r="AN122" t="str">
            <v>n/a</v>
          </cell>
          <cell r="AO122" t="str">
            <v>n/a</v>
          </cell>
          <cell r="AP122" t="str">
            <v>n/a</v>
          </cell>
          <cell r="AQ122" t="str">
            <v>n/a</v>
          </cell>
          <cell r="AR122">
            <v>0</v>
          </cell>
        </row>
        <row r="123">
          <cell r="G123" t="str">
            <v>Post-Closure for Ash Pond 4a</v>
          </cell>
          <cell r="H123"/>
          <cell r="I123" t="str">
            <v>DVJP03</v>
          </cell>
          <cell r="J123"/>
          <cell r="K123">
            <v>42086</v>
          </cell>
          <cell r="L123"/>
          <cell r="M123"/>
          <cell r="N123"/>
          <cell r="O123" t="str">
            <v>N</v>
          </cell>
          <cell r="P123" t="str">
            <v>CCR</v>
          </cell>
          <cell r="Q123" t="str">
            <v>New Due to CCR Reg</v>
          </cell>
          <cell r="R123">
            <v>2015</v>
          </cell>
          <cell r="S123">
            <v>0</v>
          </cell>
          <cell r="T123">
            <v>0</v>
          </cell>
          <cell r="U123">
            <v>0</v>
          </cell>
          <cell r="V123" t="str">
            <v>n/a</v>
          </cell>
          <cell r="W123" t="str">
            <v>n/a</v>
          </cell>
          <cell r="X123" t="str">
            <v>n/a</v>
          </cell>
          <cell r="Y123" t="str">
            <v>n/a</v>
          </cell>
          <cell r="Z123" t="str">
            <v>n/a</v>
          </cell>
          <cell r="AA123" t="str">
            <v>n/a</v>
          </cell>
          <cell r="AB123" t="str">
            <v>n/a</v>
          </cell>
          <cell r="AC123" t="str">
            <v>n/a</v>
          </cell>
          <cell r="AD123" t="str">
            <v>n/a</v>
          </cell>
          <cell r="AE123" t="str">
            <v>n/a</v>
          </cell>
          <cell r="AF123" t="str">
            <v>n/a</v>
          </cell>
          <cell r="AG123" t="str">
            <v>n/a</v>
          </cell>
          <cell r="AH123" t="str">
            <v>n/a</v>
          </cell>
          <cell r="AI123" t="str">
            <v>n/a</v>
          </cell>
          <cell r="AJ123" t="str">
            <v>n/a</v>
          </cell>
          <cell r="AK123" t="str">
            <v>n/a</v>
          </cell>
          <cell r="AL123" t="str">
            <v>n/a</v>
          </cell>
          <cell r="AM123" t="str">
            <v>n/a</v>
          </cell>
          <cell r="AN123" t="str">
            <v>n/a</v>
          </cell>
          <cell r="AO123" t="str">
            <v>n/a</v>
          </cell>
          <cell r="AP123" t="str">
            <v>n/a</v>
          </cell>
          <cell r="AQ123" t="str">
            <v>n/a</v>
          </cell>
          <cell r="AR123">
            <v>0</v>
          </cell>
        </row>
        <row r="124">
          <cell r="G124" t="str">
            <v>Ash Pond 4A/4B</v>
          </cell>
          <cell r="H124" t="str">
            <v>SDVJ/2016/C/031</v>
          </cell>
          <cell r="I124" t="str">
            <v>DVJP04</v>
          </cell>
          <cell r="J124"/>
          <cell r="K124">
            <v>44453</v>
          </cell>
          <cell r="L124" t="str">
            <v>Active</v>
          </cell>
          <cell r="M124">
            <v>2016</v>
          </cell>
          <cell r="N124">
            <v>2021</v>
          </cell>
          <cell r="O124" t="str">
            <v>Complete</v>
          </cell>
          <cell r="P124" t="str">
            <v>CCR</v>
          </cell>
          <cell r="Q124" t="str">
            <v>New Due to CCR Reg</v>
          </cell>
          <cell r="R124">
            <v>2016</v>
          </cell>
          <cell r="S124">
            <v>0</v>
          </cell>
          <cell r="T124">
            <v>0</v>
          </cell>
          <cell r="U124">
            <v>0</v>
          </cell>
          <cell r="V124" t="str">
            <v>n/a</v>
          </cell>
          <cell r="W124" t="str">
            <v>n/a</v>
          </cell>
          <cell r="X124" t="str">
            <v>n/a</v>
          </cell>
          <cell r="Y124" t="str">
            <v>n/a</v>
          </cell>
          <cell r="Z124" t="str">
            <v>n/a</v>
          </cell>
          <cell r="AA124" t="str">
            <v>n/a</v>
          </cell>
          <cell r="AB124" t="str">
            <v>n/a</v>
          </cell>
          <cell r="AC124" t="str">
            <v>n/a</v>
          </cell>
          <cell r="AD124" t="str">
            <v>n/a</v>
          </cell>
          <cell r="AE124" t="str">
            <v>n/a</v>
          </cell>
          <cell r="AF124" t="str">
            <v>n/a</v>
          </cell>
          <cell r="AG124" t="str">
            <v>n/a</v>
          </cell>
          <cell r="AH124" t="str">
            <v>n/a</v>
          </cell>
          <cell r="AI124" t="str">
            <v>n/a</v>
          </cell>
          <cell r="AJ124" t="str">
            <v>n/a</v>
          </cell>
          <cell r="AK124" t="str">
            <v>n/a</v>
          </cell>
          <cell r="AL124" t="str">
            <v>n/a</v>
          </cell>
          <cell r="AM124" t="str">
            <v>n/a</v>
          </cell>
          <cell r="AN124" t="str">
            <v>n/a</v>
          </cell>
          <cell r="AO124" t="str">
            <v>n/a</v>
          </cell>
          <cell r="AP124" t="str">
            <v>n/a</v>
          </cell>
          <cell r="AQ124" t="str">
            <v>n/a</v>
          </cell>
          <cell r="AR124">
            <v>0</v>
          </cell>
        </row>
        <row r="125">
          <cell r="G125" t="str">
            <v>Post-Closure for Ash Pond 4A/4B</v>
          </cell>
          <cell r="H125" t="str">
            <v>10022958</v>
          </cell>
          <cell r="I125" t="str">
            <v>DVJP04</v>
          </cell>
          <cell r="J125"/>
          <cell r="K125">
            <v>43901</v>
          </cell>
          <cell r="L125" t="str">
            <v>n/a</v>
          </cell>
          <cell r="M125">
            <v>2021</v>
          </cell>
          <cell r="N125">
            <v>2050</v>
          </cell>
          <cell r="O125" t="str">
            <v>Complete</v>
          </cell>
          <cell r="P125" t="str">
            <v>CCR</v>
          </cell>
          <cell r="Q125" t="str">
            <v>New Due to CCR Reg</v>
          </cell>
          <cell r="R125">
            <v>2020</v>
          </cell>
          <cell r="S125">
            <v>0</v>
          </cell>
          <cell r="T125">
            <v>0</v>
          </cell>
          <cell r="U125">
            <v>0</v>
          </cell>
          <cell r="V125" t="str">
            <v>n/a</v>
          </cell>
          <cell r="W125" t="str">
            <v>n/a</v>
          </cell>
          <cell r="X125" t="str">
            <v>n/a</v>
          </cell>
          <cell r="Y125" t="str">
            <v>n/a</v>
          </cell>
          <cell r="Z125" t="str">
            <v>n/a</v>
          </cell>
          <cell r="AA125" t="str">
            <v>n/a</v>
          </cell>
          <cell r="AB125" t="str">
            <v>n/a</v>
          </cell>
          <cell r="AC125" t="str">
            <v>n/a</v>
          </cell>
          <cell r="AD125" t="str">
            <v>n/a</v>
          </cell>
          <cell r="AE125" t="str">
            <v>n/a</v>
          </cell>
          <cell r="AF125" t="str">
            <v>n/a</v>
          </cell>
          <cell r="AG125" t="str">
            <v>n/a</v>
          </cell>
          <cell r="AH125" t="str">
            <v>n/a</v>
          </cell>
          <cell r="AI125" t="str">
            <v>n/a</v>
          </cell>
          <cell r="AJ125" t="str">
            <v>n/a</v>
          </cell>
          <cell r="AK125" t="str">
            <v>n/a</v>
          </cell>
          <cell r="AL125" t="str">
            <v>n/a</v>
          </cell>
          <cell r="AM125" t="str">
            <v>n/a</v>
          </cell>
          <cell r="AN125" t="str">
            <v>n/a</v>
          </cell>
          <cell r="AO125" t="str">
            <v>n/a</v>
          </cell>
          <cell r="AP125" t="str">
            <v>n/a</v>
          </cell>
          <cell r="AQ125" t="str">
            <v>n/a</v>
          </cell>
          <cell r="AR125">
            <v>0</v>
          </cell>
        </row>
        <row r="126">
          <cell r="G126" t="str">
            <v>U0 Ash Pond</v>
          </cell>
          <cell r="H126" t="str">
            <v>10028832</v>
          </cell>
          <cell r="I126" t="str">
            <v>DVJP05</v>
          </cell>
          <cell r="J126">
            <v>284921</v>
          </cell>
          <cell r="K126">
            <v>44357</v>
          </cell>
          <cell r="L126">
            <v>2028</v>
          </cell>
          <cell r="M126">
            <v>2028</v>
          </cell>
          <cell r="N126">
            <v>2029</v>
          </cell>
          <cell r="O126" t="str">
            <v>Y</v>
          </cell>
          <cell r="P126" t="str">
            <v>CCR</v>
          </cell>
          <cell r="Q126" t="str">
            <v>New Due to CCR Reg</v>
          </cell>
          <cell r="R126">
            <v>2021</v>
          </cell>
          <cell r="S126">
            <v>4135641.7320000003</v>
          </cell>
          <cell r="T126">
            <v>265919.38199999975</v>
          </cell>
          <cell r="U126">
            <v>0</v>
          </cell>
          <cell r="V126" t="str">
            <v>n/a</v>
          </cell>
          <cell r="W126" t="str">
            <v>n/a</v>
          </cell>
          <cell r="X126" t="str">
            <v>n/a</v>
          </cell>
          <cell r="Y126" t="str">
            <v>n/a</v>
          </cell>
          <cell r="Z126" t="str">
            <v>n/a</v>
          </cell>
          <cell r="AA126" t="str">
            <v>n/a</v>
          </cell>
          <cell r="AB126" t="str">
            <v>n/a</v>
          </cell>
          <cell r="AC126" t="str">
            <v>n/a</v>
          </cell>
          <cell r="AD126" t="str">
            <v>n/a</v>
          </cell>
          <cell r="AE126" t="str">
            <v>n/a</v>
          </cell>
          <cell r="AF126" t="str">
            <v>n/a</v>
          </cell>
          <cell r="AG126" t="str">
            <v>n/a</v>
          </cell>
          <cell r="AH126" t="str">
            <v>n/a</v>
          </cell>
          <cell r="AI126" t="str">
            <v>n/a</v>
          </cell>
          <cell r="AJ126" t="str">
            <v>n/a</v>
          </cell>
          <cell r="AK126" t="str">
            <v>n/a</v>
          </cell>
          <cell r="AL126" t="str">
            <v>n/a</v>
          </cell>
          <cell r="AM126" t="str">
            <v>n/a</v>
          </cell>
          <cell r="AN126" t="str">
            <v>n/a</v>
          </cell>
          <cell r="AO126" t="str">
            <v>n/a</v>
          </cell>
          <cell r="AP126" t="str">
            <v>n/a</v>
          </cell>
          <cell r="AQ126" t="str">
            <v>n/a</v>
          </cell>
          <cell r="AR126">
            <v>4401561.1140000001</v>
          </cell>
        </row>
        <row r="127">
          <cell r="G127" t="str">
            <v>Post-Closure - U0 Ash Pond</v>
          </cell>
          <cell r="H127" t="str">
            <v>10028833</v>
          </cell>
          <cell r="I127" t="str">
            <v>DVJP05</v>
          </cell>
          <cell r="J127">
            <v>284921</v>
          </cell>
          <cell r="K127">
            <v>44357</v>
          </cell>
          <cell r="L127" t="str">
            <v>n/a</v>
          </cell>
          <cell r="M127">
            <v>2029</v>
          </cell>
          <cell r="N127">
            <v>2058</v>
          </cell>
          <cell r="O127" t="str">
            <v>Y</v>
          </cell>
          <cell r="P127" t="str">
            <v>CCR</v>
          </cell>
          <cell r="Q127"/>
          <cell r="R127">
            <v>2021</v>
          </cell>
          <cell r="S127">
            <v>522354.60000000015</v>
          </cell>
          <cell r="T127">
            <v>33587.100000000151</v>
          </cell>
          <cell r="U127">
            <v>0</v>
          </cell>
          <cell r="V127" t="str">
            <v>n/a</v>
          </cell>
          <cell r="W127" t="str">
            <v>n/a</v>
          </cell>
          <cell r="X127" t="str">
            <v>n/a</v>
          </cell>
          <cell r="Y127" t="str">
            <v>n/a</v>
          </cell>
          <cell r="Z127" t="str">
            <v>n/a</v>
          </cell>
          <cell r="AA127" t="str">
            <v>n/a</v>
          </cell>
          <cell r="AB127" t="str">
            <v>n/a</v>
          </cell>
          <cell r="AC127" t="str">
            <v>n/a</v>
          </cell>
          <cell r="AD127" t="str">
            <v>n/a</v>
          </cell>
          <cell r="AE127" t="str">
            <v>n/a</v>
          </cell>
          <cell r="AF127" t="str">
            <v>n/a</v>
          </cell>
          <cell r="AG127" t="str">
            <v>n/a</v>
          </cell>
          <cell r="AH127" t="str">
            <v>n/a</v>
          </cell>
          <cell r="AI127" t="str">
            <v>n/a</v>
          </cell>
          <cell r="AJ127" t="str">
            <v>n/a</v>
          </cell>
          <cell r="AK127" t="str">
            <v>n/a</v>
          </cell>
          <cell r="AL127" t="str">
            <v>n/a</v>
          </cell>
          <cell r="AM127" t="str">
            <v>n/a</v>
          </cell>
          <cell r="AN127" t="str">
            <v>n/a</v>
          </cell>
          <cell r="AO127" t="str">
            <v>n/a</v>
          </cell>
          <cell r="AP127" t="str">
            <v>n/a</v>
          </cell>
          <cell r="AQ127" t="str">
            <v>n/a</v>
          </cell>
          <cell r="AR127">
            <v>555941.7000000003</v>
          </cell>
        </row>
        <row r="128">
          <cell r="G128" t="str">
            <v>Ash Pond 1b</v>
          </cell>
          <cell r="H128" t="str">
            <v>SDVJ/2015/C/041</v>
          </cell>
          <cell r="I128" t="str">
            <v>DVJP06</v>
          </cell>
          <cell r="J128"/>
          <cell r="K128">
            <v>42348</v>
          </cell>
          <cell r="L128">
            <v>2015</v>
          </cell>
          <cell r="M128">
            <v>2015</v>
          </cell>
          <cell r="N128">
            <v>2015</v>
          </cell>
          <cell r="O128" t="str">
            <v>Complete</v>
          </cell>
          <cell r="P128" t="str">
            <v>CCR</v>
          </cell>
          <cell r="Q128" t="str">
            <v>New Due to CCR Reg</v>
          </cell>
          <cell r="R128">
            <v>2015</v>
          </cell>
          <cell r="S128">
            <v>0</v>
          </cell>
          <cell r="T128">
            <v>0</v>
          </cell>
          <cell r="U128">
            <v>0</v>
          </cell>
          <cell r="V128" t="str">
            <v>n/a</v>
          </cell>
          <cell r="W128" t="str">
            <v>n/a</v>
          </cell>
          <cell r="X128" t="str">
            <v>n/a</v>
          </cell>
          <cell r="Y128" t="str">
            <v>n/a</v>
          </cell>
          <cell r="Z128" t="str">
            <v>n/a</v>
          </cell>
          <cell r="AA128" t="str">
            <v>n/a</v>
          </cell>
          <cell r="AB128" t="str">
            <v>n/a</v>
          </cell>
          <cell r="AC128" t="str">
            <v>n/a</v>
          </cell>
          <cell r="AD128" t="str">
            <v>n/a</v>
          </cell>
          <cell r="AE128" t="str">
            <v>n/a</v>
          </cell>
          <cell r="AF128" t="str">
            <v>n/a</v>
          </cell>
          <cell r="AG128" t="str">
            <v>n/a</v>
          </cell>
          <cell r="AH128" t="str">
            <v>n/a</v>
          </cell>
          <cell r="AI128" t="str">
            <v>n/a</v>
          </cell>
          <cell r="AJ128" t="str">
            <v>n/a</v>
          </cell>
          <cell r="AK128" t="str">
            <v>n/a</v>
          </cell>
          <cell r="AL128" t="str">
            <v>n/a</v>
          </cell>
          <cell r="AM128" t="str">
            <v>n/a</v>
          </cell>
          <cell r="AN128" t="str">
            <v>n/a</v>
          </cell>
          <cell r="AO128" t="str">
            <v>n/a</v>
          </cell>
          <cell r="AP128" t="str">
            <v>n/a</v>
          </cell>
          <cell r="AQ128" t="str">
            <v>n/a</v>
          </cell>
          <cell r="AR128">
            <v>0</v>
          </cell>
        </row>
        <row r="129">
          <cell r="G129" t="str">
            <v>Asbestos - Gadsby</v>
          </cell>
          <cell r="H129" t="str">
            <v>SGAD/2020/C/004</v>
          </cell>
          <cell r="I129" t="str">
            <v>GADA01</v>
          </cell>
          <cell r="J129">
            <v>284946</v>
          </cell>
          <cell r="K129"/>
          <cell r="L129"/>
          <cell r="M129"/>
          <cell r="N129"/>
          <cell r="O129" t="str">
            <v>Y</v>
          </cell>
          <cell r="P129" t="str">
            <v>Other</v>
          </cell>
          <cell r="Q129" t="str">
            <v>Existing ARO</v>
          </cell>
          <cell r="R129">
            <v>2005</v>
          </cell>
          <cell r="S129">
            <v>6054728.7632899992</v>
          </cell>
          <cell r="T129">
            <v>222139.62537000049</v>
          </cell>
          <cell r="U129">
            <v>0</v>
          </cell>
          <cell r="V129" t="str">
            <v>n/a</v>
          </cell>
          <cell r="W129" t="str">
            <v>n/a</v>
          </cell>
          <cell r="X129" t="str">
            <v>n/a</v>
          </cell>
          <cell r="Y129" t="str">
            <v>n/a</v>
          </cell>
          <cell r="Z129" t="str">
            <v>n/a</v>
          </cell>
          <cell r="AA129" t="str">
            <v>n/a</v>
          </cell>
          <cell r="AB129" t="str">
            <v>n/a</v>
          </cell>
          <cell r="AC129" t="str">
            <v>n/a</v>
          </cell>
          <cell r="AD129" t="str">
            <v>n/a</v>
          </cell>
          <cell r="AE129" t="str">
            <v>n/a</v>
          </cell>
          <cell r="AF129" t="str">
            <v>n/a</v>
          </cell>
          <cell r="AG129" t="str">
            <v>n/a</v>
          </cell>
          <cell r="AH129" t="str">
            <v>n/a</v>
          </cell>
          <cell r="AI129" t="str">
            <v>n/a</v>
          </cell>
          <cell r="AJ129" t="str">
            <v>n/a</v>
          </cell>
          <cell r="AK129" t="str">
            <v>n/a</v>
          </cell>
          <cell r="AL129" t="str">
            <v>n/a</v>
          </cell>
          <cell r="AM129" t="str">
            <v>n/a</v>
          </cell>
          <cell r="AN129" t="str">
            <v>n/a</v>
          </cell>
          <cell r="AO129" t="str">
            <v>n/a</v>
          </cell>
          <cell r="AP129" t="str">
            <v>n/a</v>
          </cell>
          <cell r="AQ129" t="str">
            <v>n/a</v>
          </cell>
          <cell r="AR129">
            <v>6276868.3886599997</v>
          </cell>
        </row>
        <row r="130">
          <cell r="G130" t="str">
            <v>Asbestos - Hayden</v>
          </cell>
          <cell r="H130" t="str">
            <v>10018519</v>
          </cell>
          <cell r="I130" t="str">
            <v>HAYA01</v>
          </cell>
          <cell r="J130">
            <v>284946</v>
          </cell>
          <cell r="K130"/>
          <cell r="L130"/>
          <cell r="M130"/>
          <cell r="N130"/>
          <cell r="O130" t="str">
            <v>Y</v>
          </cell>
          <cell r="P130" t="str">
            <v>Other</v>
          </cell>
          <cell r="Q130" t="str">
            <v>Existing ARO</v>
          </cell>
          <cell r="R130">
            <v>2019</v>
          </cell>
          <cell r="S130">
            <v>1199427.075</v>
          </cell>
          <cell r="T130">
            <v>33639.637499999953</v>
          </cell>
          <cell r="U130">
            <v>0</v>
          </cell>
          <cell r="V130" t="str">
            <v>n/a</v>
          </cell>
          <cell r="W130" t="str">
            <v>n/a</v>
          </cell>
          <cell r="X130" t="str">
            <v>n/a</v>
          </cell>
          <cell r="Y130" t="str">
            <v>n/a</v>
          </cell>
          <cell r="Z130" t="str">
            <v>n/a</v>
          </cell>
          <cell r="AA130" t="str">
            <v>n/a</v>
          </cell>
          <cell r="AB130" t="str">
            <v>n/a</v>
          </cell>
          <cell r="AC130" t="str">
            <v>n/a</v>
          </cell>
          <cell r="AD130" t="str">
            <v>n/a</v>
          </cell>
          <cell r="AE130" t="str">
            <v>n/a</v>
          </cell>
          <cell r="AF130" t="str">
            <v>n/a</v>
          </cell>
          <cell r="AG130" t="str">
            <v>n/a</v>
          </cell>
          <cell r="AH130" t="str">
            <v>n/a</v>
          </cell>
          <cell r="AI130" t="str">
            <v>n/a</v>
          </cell>
          <cell r="AJ130" t="str">
            <v>n/a</v>
          </cell>
          <cell r="AK130" t="str">
            <v>n/a</v>
          </cell>
          <cell r="AL130" t="str">
            <v>n/a</v>
          </cell>
          <cell r="AM130" t="str">
            <v>n/a</v>
          </cell>
          <cell r="AN130" t="str">
            <v>n/a</v>
          </cell>
          <cell r="AO130" t="str">
            <v>n/a</v>
          </cell>
          <cell r="AP130" t="str">
            <v>n/a</v>
          </cell>
          <cell r="AQ130" t="str">
            <v>n/a</v>
          </cell>
          <cell r="AR130">
            <v>1233066.7124999999</v>
          </cell>
        </row>
        <row r="131">
          <cell r="G131" t="str">
            <v>Coal Unloading Facility</v>
          </cell>
          <cell r="H131" t="str">
            <v>10023059</v>
          </cell>
          <cell r="I131" t="str">
            <v>HAYM01</v>
          </cell>
          <cell r="J131">
            <v>284958</v>
          </cell>
          <cell r="K131">
            <v>40520</v>
          </cell>
          <cell r="L131">
            <v>2030</v>
          </cell>
          <cell r="M131">
            <v>2031</v>
          </cell>
          <cell r="N131">
            <v>2031</v>
          </cell>
          <cell r="O131" t="str">
            <v>Y</v>
          </cell>
          <cell r="P131" t="str">
            <v>Other</v>
          </cell>
          <cell r="Q131" t="str">
            <v>Existing ARO</v>
          </cell>
          <cell r="R131">
            <v>2010</v>
          </cell>
          <cell r="S131">
            <v>1039539.655</v>
          </cell>
          <cell r="T131">
            <v>29155.367499999702</v>
          </cell>
          <cell r="U131">
            <v>0</v>
          </cell>
          <cell r="V131" t="str">
            <v>n/a</v>
          </cell>
          <cell r="W131" t="str">
            <v>n/a</v>
          </cell>
          <cell r="X131" t="str">
            <v>n/a</v>
          </cell>
          <cell r="Y131" t="str">
            <v>n/a</v>
          </cell>
          <cell r="Z131" t="str">
            <v>n/a</v>
          </cell>
          <cell r="AA131" t="str">
            <v>n/a</v>
          </cell>
          <cell r="AB131" t="str">
            <v>n/a</v>
          </cell>
          <cell r="AC131" t="str">
            <v>n/a</v>
          </cell>
          <cell r="AD131" t="str">
            <v>n/a</v>
          </cell>
          <cell r="AE131" t="str">
            <v>n/a</v>
          </cell>
          <cell r="AF131" t="str">
            <v>n/a</v>
          </cell>
          <cell r="AG131" t="str">
            <v>n/a</v>
          </cell>
          <cell r="AH131" t="str">
            <v>n/a</v>
          </cell>
          <cell r="AI131" t="str">
            <v>n/a</v>
          </cell>
          <cell r="AJ131" t="str">
            <v>n/a</v>
          </cell>
          <cell r="AK131" t="str">
            <v>n/a</v>
          </cell>
          <cell r="AL131" t="str">
            <v>n/a</v>
          </cell>
          <cell r="AM131" t="str">
            <v>n/a</v>
          </cell>
          <cell r="AN131" t="str">
            <v>n/a</v>
          </cell>
          <cell r="AO131" t="str">
            <v>n/a</v>
          </cell>
          <cell r="AP131" t="str">
            <v>n/a</v>
          </cell>
          <cell r="AQ131" t="str">
            <v>n/a</v>
          </cell>
          <cell r="AR131">
            <v>1068695.0224999997</v>
          </cell>
        </row>
        <row r="132">
          <cell r="G132" t="str">
            <v>Site Restoration</v>
          </cell>
          <cell r="H132" t="str">
            <v>10023065</v>
          </cell>
          <cell r="I132" t="str">
            <v>HERM01</v>
          </cell>
          <cell r="J132">
            <v>284939</v>
          </cell>
          <cell r="K132"/>
          <cell r="L132">
            <v>2036</v>
          </cell>
          <cell r="M132">
            <v>2037</v>
          </cell>
          <cell r="N132">
            <v>2037</v>
          </cell>
          <cell r="O132" t="str">
            <v>Y</v>
          </cell>
          <cell r="P132" t="str">
            <v>Other</v>
          </cell>
          <cell r="Q132" t="str">
            <v>Existing ARO</v>
          </cell>
          <cell r="R132">
            <v>2002</v>
          </cell>
          <cell r="S132">
            <v>2585000</v>
          </cell>
          <cell r="T132">
            <v>72500</v>
          </cell>
          <cell r="U132">
            <v>0</v>
          </cell>
          <cell r="V132" t="str">
            <v>n/a</v>
          </cell>
          <cell r="W132" t="str">
            <v>n/a</v>
          </cell>
          <cell r="X132" t="str">
            <v>n/a</v>
          </cell>
          <cell r="Y132" t="str">
            <v>n/a</v>
          </cell>
          <cell r="Z132" t="str">
            <v>n/a</v>
          </cell>
          <cell r="AA132" t="str">
            <v>n/a</v>
          </cell>
          <cell r="AB132" t="str">
            <v>n/a</v>
          </cell>
          <cell r="AC132" t="str">
            <v>n/a</v>
          </cell>
          <cell r="AD132" t="str">
            <v>n/a</v>
          </cell>
          <cell r="AE132" t="str">
            <v>n/a</v>
          </cell>
          <cell r="AF132" t="str">
            <v>n/a</v>
          </cell>
          <cell r="AG132" t="str">
            <v>n/a</v>
          </cell>
          <cell r="AH132" t="str">
            <v>n/a</v>
          </cell>
          <cell r="AI132" t="str">
            <v>n/a</v>
          </cell>
          <cell r="AJ132" t="str">
            <v>n/a</v>
          </cell>
          <cell r="AK132" t="str">
            <v>n/a</v>
          </cell>
          <cell r="AL132" t="str">
            <v>n/a</v>
          </cell>
          <cell r="AM132" t="str">
            <v>n/a</v>
          </cell>
          <cell r="AN132" t="str">
            <v>n/a</v>
          </cell>
          <cell r="AO132" t="str">
            <v>n/a</v>
          </cell>
          <cell r="AP132" t="str">
            <v>n/a</v>
          </cell>
          <cell r="AQ132" t="str">
            <v>n/a</v>
          </cell>
          <cell r="AR132">
            <v>2657500</v>
          </cell>
        </row>
        <row r="133">
          <cell r="G133" t="str">
            <v>Ash Landfill Closure</v>
          </cell>
          <cell r="H133"/>
          <cell r="I133" t="str">
            <v>HAYL01</v>
          </cell>
          <cell r="J133"/>
          <cell r="K133"/>
          <cell r="L133">
            <v>2030</v>
          </cell>
          <cell r="M133">
            <v>2031</v>
          </cell>
          <cell r="N133">
            <v>2031</v>
          </cell>
          <cell r="O133" t="str">
            <v>Y</v>
          </cell>
          <cell r="P133" t="str">
            <v>CCR</v>
          </cell>
          <cell r="Q133" t="str">
            <v>New Due to CCR Reg</v>
          </cell>
          <cell r="R133">
            <v>2019</v>
          </cell>
          <cell r="S133">
            <v>531006.09869999997</v>
          </cell>
          <cell r="T133">
            <v>14892.820949999965</v>
          </cell>
          <cell r="U133">
            <v>0</v>
          </cell>
          <cell r="V133" t="str">
            <v>n/a</v>
          </cell>
          <cell r="W133" t="str">
            <v>n/a</v>
          </cell>
          <cell r="X133" t="str">
            <v>n/a</v>
          </cell>
          <cell r="Y133" t="str">
            <v>n/a</v>
          </cell>
          <cell r="Z133" t="str">
            <v>n/a</v>
          </cell>
          <cell r="AA133" t="str">
            <v>n/a</v>
          </cell>
          <cell r="AB133" t="str">
            <v>n/a</v>
          </cell>
          <cell r="AC133" t="str">
            <v>n/a</v>
          </cell>
          <cell r="AD133" t="str">
            <v>n/a</v>
          </cell>
          <cell r="AE133" t="str">
            <v>n/a</v>
          </cell>
          <cell r="AF133" t="str">
            <v>n/a</v>
          </cell>
          <cell r="AG133" t="str">
            <v>n/a</v>
          </cell>
          <cell r="AH133" t="str">
            <v>n/a</v>
          </cell>
          <cell r="AI133" t="str">
            <v>n/a</v>
          </cell>
          <cell r="AJ133" t="str">
            <v>n/a</v>
          </cell>
          <cell r="AK133" t="str">
            <v>n/a</v>
          </cell>
          <cell r="AL133" t="str">
            <v>n/a</v>
          </cell>
          <cell r="AM133" t="str">
            <v>n/a</v>
          </cell>
          <cell r="AN133" t="str">
            <v>n/a</v>
          </cell>
          <cell r="AO133" t="str">
            <v>n/a</v>
          </cell>
          <cell r="AP133" t="str">
            <v>n/a</v>
          </cell>
          <cell r="AQ133" t="str">
            <v>n/a</v>
          </cell>
          <cell r="AR133">
            <v>545898.91964999994</v>
          </cell>
        </row>
        <row r="134">
          <cell r="G134" t="str">
            <v>Landfill Closure - Ash/Scrubber Waste Landfill</v>
          </cell>
          <cell r="H134" t="str">
            <v>10013773</v>
          </cell>
          <cell r="I134" t="str">
            <v>HAYL02</v>
          </cell>
          <cell r="J134"/>
          <cell r="K134"/>
          <cell r="L134"/>
          <cell r="M134"/>
          <cell r="N134"/>
          <cell r="O134" t="str">
            <v>N</v>
          </cell>
          <cell r="P134" t="str">
            <v>CCR</v>
          </cell>
          <cell r="Q134" t="str">
            <v>New Due to CCR Reg</v>
          </cell>
          <cell r="R134"/>
          <cell r="S134">
            <v>0</v>
          </cell>
          <cell r="T134">
            <v>0</v>
          </cell>
          <cell r="U134">
            <v>0</v>
          </cell>
          <cell r="V134" t="str">
            <v>n/a</v>
          </cell>
          <cell r="W134" t="str">
            <v>n/a</v>
          </cell>
          <cell r="X134" t="str">
            <v>n/a</v>
          </cell>
          <cell r="Y134" t="str">
            <v>n/a</v>
          </cell>
          <cell r="Z134" t="str">
            <v>n/a</v>
          </cell>
          <cell r="AA134" t="str">
            <v>n/a</v>
          </cell>
          <cell r="AB134" t="str">
            <v>n/a</v>
          </cell>
          <cell r="AC134" t="str">
            <v>n/a</v>
          </cell>
          <cell r="AD134" t="str">
            <v>n/a</v>
          </cell>
          <cell r="AE134" t="str">
            <v>n/a</v>
          </cell>
          <cell r="AF134" t="str">
            <v>n/a</v>
          </cell>
          <cell r="AG134" t="str">
            <v>n/a</v>
          </cell>
          <cell r="AH134" t="str">
            <v>n/a</v>
          </cell>
          <cell r="AI134" t="str">
            <v>n/a</v>
          </cell>
          <cell r="AJ134" t="str">
            <v>n/a</v>
          </cell>
          <cell r="AK134" t="str">
            <v>n/a</v>
          </cell>
          <cell r="AL134" t="str">
            <v>n/a</v>
          </cell>
          <cell r="AM134" t="str">
            <v>n/a</v>
          </cell>
          <cell r="AN134" t="str">
            <v>n/a</v>
          </cell>
          <cell r="AO134" t="str">
            <v>n/a</v>
          </cell>
          <cell r="AP134" t="str">
            <v>n/a</v>
          </cell>
          <cell r="AQ134" t="str">
            <v>n/a</v>
          </cell>
          <cell r="AR134">
            <v>0</v>
          </cell>
        </row>
        <row r="135">
          <cell r="G135" t="str">
            <v>Landfill Construction - 5-7yr Cell</v>
          </cell>
          <cell r="H135" t="str">
            <v>10013774</v>
          </cell>
          <cell r="I135" t="str">
            <v>HAYL03</v>
          </cell>
          <cell r="J135"/>
          <cell r="K135"/>
          <cell r="L135"/>
          <cell r="M135"/>
          <cell r="N135"/>
          <cell r="O135" t="str">
            <v>N</v>
          </cell>
          <cell r="P135" t="str">
            <v>CCR</v>
          </cell>
          <cell r="Q135" t="str">
            <v>New Construction</v>
          </cell>
          <cell r="R135"/>
          <cell r="S135">
            <v>0</v>
          </cell>
          <cell r="T135">
            <v>0</v>
          </cell>
          <cell r="U135">
            <v>0</v>
          </cell>
          <cell r="V135" t="str">
            <v>n/a</v>
          </cell>
          <cell r="W135" t="str">
            <v>n/a</v>
          </cell>
          <cell r="X135" t="str">
            <v>n/a</v>
          </cell>
          <cell r="Y135" t="str">
            <v>n/a</v>
          </cell>
          <cell r="Z135" t="str">
            <v>n/a</v>
          </cell>
          <cell r="AA135" t="str">
            <v>n/a</v>
          </cell>
          <cell r="AB135" t="str">
            <v>n/a</v>
          </cell>
          <cell r="AC135" t="str">
            <v>n/a</v>
          </cell>
          <cell r="AD135" t="str">
            <v>n/a</v>
          </cell>
          <cell r="AE135" t="str">
            <v>n/a</v>
          </cell>
          <cell r="AF135" t="str">
            <v>n/a</v>
          </cell>
          <cell r="AG135" t="str">
            <v>n/a</v>
          </cell>
          <cell r="AH135" t="str">
            <v>n/a</v>
          </cell>
          <cell r="AI135" t="str">
            <v>n/a</v>
          </cell>
          <cell r="AJ135" t="str">
            <v>n/a</v>
          </cell>
          <cell r="AK135" t="str">
            <v>n/a</v>
          </cell>
          <cell r="AL135" t="str">
            <v>n/a</v>
          </cell>
          <cell r="AM135" t="str">
            <v>n/a</v>
          </cell>
          <cell r="AN135" t="str">
            <v>n/a</v>
          </cell>
          <cell r="AO135" t="str">
            <v>n/a</v>
          </cell>
          <cell r="AP135" t="str">
            <v>n/a</v>
          </cell>
          <cell r="AQ135" t="str">
            <v>n/a</v>
          </cell>
          <cell r="AR135">
            <v>0</v>
          </cell>
        </row>
        <row r="136">
          <cell r="G136" t="str">
            <v>Landfill Closure - Ash Pit Final Reclamation</v>
          </cell>
          <cell r="H136" t="str">
            <v>10013390</v>
          </cell>
          <cell r="I136" t="str">
            <v>HAYL04</v>
          </cell>
          <cell r="J136"/>
          <cell r="K136"/>
          <cell r="L136"/>
          <cell r="M136"/>
          <cell r="N136"/>
          <cell r="O136" t="str">
            <v>N</v>
          </cell>
          <cell r="P136" t="str">
            <v>CCR</v>
          </cell>
          <cell r="Q136" t="str">
            <v>New Due to CCR Reg</v>
          </cell>
          <cell r="R136"/>
          <cell r="S136">
            <v>0</v>
          </cell>
          <cell r="T136">
            <v>0</v>
          </cell>
          <cell r="U136">
            <v>0</v>
          </cell>
          <cell r="V136" t="str">
            <v>n/a</v>
          </cell>
          <cell r="W136" t="str">
            <v>n/a</v>
          </cell>
          <cell r="X136" t="str">
            <v>n/a</v>
          </cell>
          <cell r="Y136" t="str">
            <v>n/a</v>
          </cell>
          <cell r="Z136" t="str">
            <v>n/a</v>
          </cell>
          <cell r="AA136" t="str">
            <v>n/a</v>
          </cell>
          <cell r="AB136" t="str">
            <v>n/a</v>
          </cell>
          <cell r="AC136" t="str">
            <v>n/a</v>
          </cell>
          <cell r="AD136" t="str">
            <v>n/a</v>
          </cell>
          <cell r="AE136" t="str">
            <v>n/a</v>
          </cell>
          <cell r="AF136" t="str">
            <v>n/a</v>
          </cell>
          <cell r="AG136" t="str">
            <v>n/a</v>
          </cell>
          <cell r="AH136" t="str">
            <v>n/a</v>
          </cell>
          <cell r="AI136" t="str">
            <v>n/a</v>
          </cell>
          <cell r="AJ136" t="str">
            <v>n/a</v>
          </cell>
          <cell r="AK136" t="str">
            <v>n/a</v>
          </cell>
          <cell r="AL136" t="str">
            <v>n/a</v>
          </cell>
          <cell r="AM136" t="str">
            <v>n/a</v>
          </cell>
          <cell r="AN136" t="str">
            <v>n/a</v>
          </cell>
          <cell r="AO136" t="str">
            <v>n/a</v>
          </cell>
          <cell r="AP136" t="str">
            <v>n/a</v>
          </cell>
          <cell r="AQ136" t="str">
            <v>n/a</v>
          </cell>
          <cell r="AR136">
            <v>0</v>
          </cell>
        </row>
        <row r="137">
          <cell r="G137" t="str">
            <v>Landfill Ongoing Management - 5-7yr Cell</v>
          </cell>
          <cell r="H137" t="str">
            <v>10013775</v>
          </cell>
          <cell r="I137" t="str">
            <v>HAYL05</v>
          </cell>
          <cell r="J137"/>
          <cell r="K137"/>
          <cell r="L137"/>
          <cell r="M137"/>
          <cell r="N137"/>
          <cell r="O137" t="str">
            <v>N</v>
          </cell>
          <cell r="P137" t="str">
            <v>CCR</v>
          </cell>
          <cell r="Q137" t="str">
            <v>New Construction</v>
          </cell>
          <cell r="R137"/>
          <cell r="S137">
            <v>0</v>
          </cell>
          <cell r="T137">
            <v>0</v>
          </cell>
          <cell r="U137">
            <v>0</v>
          </cell>
          <cell r="V137" t="str">
            <v>n/a</v>
          </cell>
          <cell r="W137" t="str">
            <v>n/a</v>
          </cell>
          <cell r="X137" t="str">
            <v>n/a</v>
          </cell>
          <cell r="Y137" t="str">
            <v>n/a</v>
          </cell>
          <cell r="Z137" t="str">
            <v>n/a</v>
          </cell>
          <cell r="AA137" t="str">
            <v>n/a</v>
          </cell>
          <cell r="AB137" t="str">
            <v>n/a</v>
          </cell>
          <cell r="AC137" t="str">
            <v>n/a</v>
          </cell>
          <cell r="AD137" t="str">
            <v>n/a</v>
          </cell>
          <cell r="AE137" t="str">
            <v>n/a</v>
          </cell>
          <cell r="AF137" t="str">
            <v>n/a</v>
          </cell>
          <cell r="AG137" t="str">
            <v>n/a</v>
          </cell>
          <cell r="AH137" t="str">
            <v>n/a</v>
          </cell>
          <cell r="AI137" t="str">
            <v>n/a</v>
          </cell>
          <cell r="AJ137" t="str">
            <v>n/a</v>
          </cell>
          <cell r="AK137" t="str">
            <v>n/a</v>
          </cell>
          <cell r="AL137" t="str">
            <v>n/a</v>
          </cell>
          <cell r="AM137" t="str">
            <v>n/a</v>
          </cell>
          <cell r="AN137" t="str">
            <v>n/a</v>
          </cell>
          <cell r="AO137" t="str">
            <v>n/a</v>
          </cell>
          <cell r="AP137" t="str">
            <v>n/a</v>
          </cell>
          <cell r="AQ137" t="str">
            <v>n/a</v>
          </cell>
          <cell r="AR137">
            <v>0</v>
          </cell>
        </row>
        <row r="138">
          <cell r="G138" t="str">
            <v>Landfill Closure - 5-7yr Cell</v>
          </cell>
          <cell r="H138" t="str">
            <v>10013776</v>
          </cell>
          <cell r="I138" t="str">
            <v>HAYL06</v>
          </cell>
          <cell r="J138"/>
          <cell r="K138"/>
          <cell r="L138"/>
          <cell r="M138"/>
          <cell r="N138"/>
          <cell r="O138" t="str">
            <v>N</v>
          </cell>
          <cell r="P138" t="str">
            <v>CCR</v>
          </cell>
          <cell r="Q138" t="str">
            <v>Planned ARO</v>
          </cell>
          <cell r="R138"/>
          <cell r="S138">
            <v>0</v>
          </cell>
          <cell r="T138">
            <v>0</v>
          </cell>
          <cell r="U138">
            <v>0</v>
          </cell>
          <cell r="V138" t="str">
            <v>n/a</v>
          </cell>
          <cell r="W138" t="str">
            <v>n/a</v>
          </cell>
          <cell r="X138" t="str">
            <v>n/a</v>
          </cell>
          <cell r="Y138" t="str">
            <v>n/a</v>
          </cell>
          <cell r="Z138" t="str">
            <v>n/a</v>
          </cell>
          <cell r="AA138" t="str">
            <v>n/a</v>
          </cell>
          <cell r="AB138" t="str">
            <v>n/a</v>
          </cell>
          <cell r="AC138" t="str">
            <v>n/a</v>
          </cell>
          <cell r="AD138" t="str">
            <v>n/a</v>
          </cell>
          <cell r="AE138" t="str">
            <v>n/a</v>
          </cell>
          <cell r="AF138" t="str">
            <v>n/a</v>
          </cell>
          <cell r="AG138" t="str">
            <v>n/a</v>
          </cell>
          <cell r="AH138" t="str">
            <v>n/a</v>
          </cell>
          <cell r="AI138" t="str">
            <v>n/a</v>
          </cell>
          <cell r="AJ138" t="str">
            <v>n/a</v>
          </cell>
          <cell r="AK138" t="str">
            <v>n/a</v>
          </cell>
          <cell r="AL138" t="str">
            <v>n/a</v>
          </cell>
          <cell r="AM138" t="str">
            <v>n/a</v>
          </cell>
          <cell r="AN138" t="str">
            <v>n/a</v>
          </cell>
          <cell r="AO138" t="str">
            <v>n/a</v>
          </cell>
          <cell r="AP138" t="str">
            <v>n/a</v>
          </cell>
          <cell r="AQ138" t="str">
            <v>n/a</v>
          </cell>
          <cell r="AR138">
            <v>0</v>
          </cell>
        </row>
        <row r="139">
          <cell r="G139" t="str">
            <v>Pond Construction - Surface Impoundments liner retrofit</v>
          </cell>
          <cell r="H139" t="str">
            <v>SHAY/2012/C/014</v>
          </cell>
          <cell r="I139" t="str">
            <v>HAYP01</v>
          </cell>
          <cell r="J139"/>
          <cell r="K139"/>
          <cell r="L139"/>
          <cell r="M139"/>
          <cell r="N139"/>
          <cell r="O139" t="str">
            <v>N</v>
          </cell>
          <cell r="P139" t="str">
            <v>CCR</v>
          </cell>
          <cell r="Q139" t="str">
            <v>New Construction</v>
          </cell>
          <cell r="R139"/>
          <cell r="S139">
            <v>0</v>
          </cell>
          <cell r="T139">
            <v>0</v>
          </cell>
          <cell r="U139">
            <v>0</v>
          </cell>
          <cell r="V139" t="str">
            <v>n/a</v>
          </cell>
          <cell r="W139" t="str">
            <v>n/a</v>
          </cell>
          <cell r="X139" t="str">
            <v>n/a</v>
          </cell>
          <cell r="Y139" t="str">
            <v>n/a</v>
          </cell>
          <cell r="Z139" t="str">
            <v>n/a</v>
          </cell>
          <cell r="AA139" t="str">
            <v>n/a</v>
          </cell>
          <cell r="AB139" t="str">
            <v>n/a</v>
          </cell>
          <cell r="AC139" t="str">
            <v>n/a</v>
          </cell>
          <cell r="AD139" t="str">
            <v>n/a</v>
          </cell>
          <cell r="AE139" t="str">
            <v>n/a</v>
          </cell>
          <cell r="AF139" t="str">
            <v>n/a</v>
          </cell>
          <cell r="AG139" t="str">
            <v>n/a</v>
          </cell>
          <cell r="AH139" t="str">
            <v>n/a</v>
          </cell>
          <cell r="AI139" t="str">
            <v>n/a</v>
          </cell>
          <cell r="AJ139" t="str">
            <v>n/a</v>
          </cell>
          <cell r="AK139" t="str">
            <v>n/a</v>
          </cell>
          <cell r="AL139" t="str">
            <v>n/a</v>
          </cell>
          <cell r="AM139" t="str">
            <v>n/a</v>
          </cell>
          <cell r="AN139" t="str">
            <v>n/a</v>
          </cell>
          <cell r="AO139" t="str">
            <v>n/a</v>
          </cell>
          <cell r="AP139" t="str">
            <v>n/a</v>
          </cell>
          <cell r="AQ139" t="str">
            <v>n/a</v>
          </cell>
          <cell r="AR139">
            <v>0</v>
          </cell>
        </row>
        <row r="140">
          <cell r="G140" t="str">
            <v>Ash Landfill</v>
          </cell>
          <cell r="H140" t="str">
            <v>10024417; 10024690</v>
          </cell>
          <cell r="I140" t="str">
            <v>HTRL01</v>
          </cell>
          <cell r="J140">
            <v>284923</v>
          </cell>
          <cell r="K140">
            <v>44452</v>
          </cell>
          <cell r="L140">
            <v>2042</v>
          </cell>
          <cell r="M140">
            <v>2009</v>
          </cell>
          <cell r="N140">
            <v>2042</v>
          </cell>
          <cell r="O140" t="str">
            <v>Y</v>
          </cell>
          <cell r="P140" t="str">
            <v>CCR</v>
          </cell>
          <cell r="Q140" t="str">
            <v>Existing but likely to be deleted</v>
          </cell>
          <cell r="R140">
            <v>2015</v>
          </cell>
          <cell r="S140">
            <v>13219640.700000001</v>
          </cell>
          <cell r="T140">
            <v>127030.50000000186</v>
          </cell>
          <cell r="U140">
            <v>0</v>
          </cell>
          <cell r="V140" t="str">
            <v>n/a</v>
          </cell>
          <cell r="W140" t="str">
            <v>n/a</v>
          </cell>
          <cell r="X140" t="str">
            <v>n/a</v>
          </cell>
          <cell r="Y140" t="str">
            <v>n/a</v>
          </cell>
          <cell r="Z140" t="str">
            <v>n/a</v>
          </cell>
          <cell r="AA140" t="str">
            <v>n/a</v>
          </cell>
          <cell r="AB140" t="str">
            <v>n/a</v>
          </cell>
          <cell r="AC140" t="str">
            <v>n/a</v>
          </cell>
          <cell r="AD140" t="str">
            <v>n/a</v>
          </cell>
          <cell r="AE140" t="str">
            <v>n/a</v>
          </cell>
          <cell r="AF140" t="str">
            <v>n/a</v>
          </cell>
          <cell r="AG140" t="str">
            <v>n/a</v>
          </cell>
          <cell r="AH140" t="str">
            <v>n/a</v>
          </cell>
          <cell r="AI140" t="str">
            <v>n/a</v>
          </cell>
          <cell r="AJ140" t="str">
            <v>n/a</v>
          </cell>
          <cell r="AK140" t="str">
            <v>n/a</v>
          </cell>
          <cell r="AL140" t="str">
            <v>n/a</v>
          </cell>
          <cell r="AM140" t="str">
            <v>n/a</v>
          </cell>
          <cell r="AN140" t="str">
            <v>n/a</v>
          </cell>
          <cell r="AO140" t="str">
            <v>n/a</v>
          </cell>
          <cell r="AP140" t="str">
            <v>n/a</v>
          </cell>
          <cell r="AQ140" t="str">
            <v>n/a</v>
          </cell>
          <cell r="AR140">
            <v>13346671.200000003</v>
          </cell>
        </row>
        <row r="141">
          <cell r="G141" t="str">
            <v>Post-Closure for Combustion Waste Landfill</v>
          </cell>
          <cell r="H141"/>
          <cell r="I141" t="str">
            <v>HTRL01</v>
          </cell>
          <cell r="J141">
            <v>284923</v>
          </cell>
          <cell r="K141">
            <v>42551</v>
          </cell>
          <cell r="L141" t="str">
            <v>n/a</v>
          </cell>
          <cell r="M141">
            <v>2043</v>
          </cell>
          <cell r="N141">
            <v>2072</v>
          </cell>
          <cell r="O141" t="str">
            <v>Y</v>
          </cell>
          <cell r="P141" t="str">
            <v>CCR</v>
          </cell>
          <cell r="Q141" t="str">
            <v>Existing ARO</v>
          </cell>
          <cell r="R141">
            <v>2015</v>
          </cell>
          <cell r="S141">
            <v>830240.86067999969</v>
          </cell>
          <cell r="T141">
            <v>11737.618199999793</v>
          </cell>
          <cell r="U141">
            <v>0</v>
          </cell>
          <cell r="V141" t="str">
            <v>n/a</v>
          </cell>
          <cell r="W141" t="str">
            <v>n/a</v>
          </cell>
          <cell r="X141" t="str">
            <v>n/a</v>
          </cell>
          <cell r="Y141" t="str">
            <v>n/a</v>
          </cell>
          <cell r="Z141" t="str">
            <v>n/a</v>
          </cell>
          <cell r="AA141" t="str">
            <v>n/a</v>
          </cell>
          <cell r="AB141" t="str">
            <v>n/a</v>
          </cell>
          <cell r="AC141" t="str">
            <v>n/a</v>
          </cell>
          <cell r="AD141" t="str">
            <v>n/a</v>
          </cell>
          <cell r="AE141" t="str">
            <v>n/a</v>
          </cell>
          <cell r="AF141" t="str">
            <v>n/a</v>
          </cell>
          <cell r="AG141" t="str">
            <v>n/a</v>
          </cell>
          <cell r="AH141" t="str">
            <v>n/a</v>
          </cell>
          <cell r="AI141" t="str">
            <v>n/a</v>
          </cell>
          <cell r="AJ141" t="str">
            <v>n/a</v>
          </cell>
          <cell r="AK141" t="str">
            <v>n/a</v>
          </cell>
          <cell r="AL141" t="str">
            <v>n/a</v>
          </cell>
          <cell r="AM141" t="str">
            <v>n/a</v>
          </cell>
          <cell r="AN141" t="str">
            <v>n/a</v>
          </cell>
          <cell r="AO141" t="str">
            <v>n/a</v>
          </cell>
          <cell r="AP141" t="str">
            <v>n/a</v>
          </cell>
          <cell r="AQ141" t="str">
            <v>n/a</v>
          </cell>
          <cell r="AR141">
            <v>841978.47887999949</v>
          </cell>
        </row>
        <row r="142">
          <cell r="G142" t="str">
            <v>Industrial Landfill (located on Ash Landfill)</v>
          </cell>
          <cell r="H142"/>
          <cell r="I142" t="str">
            <v>HTRL02</v>
          </cell>
          <cell r="J142">
            <v>284922</v>
          </cell>
          <cell r="K142">
            <v>38435</v>
          </cell>
          <cell r="L142">
            <v>2042</v>
          </cell>
          <cell r="M142">
            <v>2042</v>
          </cell>
          <cell r="N142">
            <v>2042</v>
          </cell>
          <cell r="O142" t="str">
            <v>Y</v>
          </cell>
          <cell r="P142" t="str">
            <v>Other</v>
          </cell>
          <cell r="Q142" t="str">
            <v>Existing ARO</v>
          </cell>
          <cell r="R142">
            <v>2005</v>
          </cell>
          <cell r="S142">
            <v>795850.55905481998</v>
          </cell>
          <cell r="T142">
            <v>11251.421664300142</v>
          </cell>
          <cell r="U142">
            <v>0</v>
          </cell>
          <cell r="V142" t="str">
            <v>n/a</v>
          </cell>
          <cell r="W142" t="str">
            <v>n/a</v>
          </cell>
          <cell r="X142" t="str">
            <v>n/a</v>
          </cell>
          <cell r="Y142" t="str">
            <v>n/a</v>
          </cell>
          <cell r="Z142" t="str">
            <v>n/a</v>
          </cell>
          <cell r="AA142" t="str">
            <v>n/a</v>
          </cell>
          <cell r="AB142" t="str">
            <v>n/a</v>
          </cell>
          <cell r="AC142" t="str">
            <v>n/a</v>
          </cell>
          <cell r="AD142" t="str">
            <v>n/a</v>
          </cell>
          <cell r="AE142" t="str">
            <v>n/a</v>
          </cell>
          <cell r="AF142" t="str">
            <v>n/a</v>
          </cell>
          <cell r="AG142" t="str">
            <v>n/a</v>
          </cell>
          <cell r="AH142" t="str">
            <v>n/a</v>
          </cell>
          <cell r="AI142" t="str">
            <v>n/a</v>
          </cell>
          <cell r="AJ142" t="str">
            <v>n/a</v>
          </cell>
          <cell r="AK142" t="str">
            <v>n/a</v>
          </cell>
          <cell r="AL142" t="str">
            <v>n/a</v>
          </cell>
          <cell r="AM142" t="str">
            <v>n/a</v>
          </cell>
          <cell r="AN142" t="str">
            <v>n/a</v>
          </cell>
          <cell r="AO142" t="str">
            <v>n/a</v>
          </cell>
          <cell r="AP142" t="str">
            <v>n/a</v>
          </cell>
          <cell r="AQ142" t="str">
            <v>n/a</v>
          </cell>
          <cell r="AR142">
            <v>807101.98071912013</v>
          </cell>
        </row>
        <row r="143">
          <cell r="G143" t="str">
            <v>Post-Closure for Industrial Landfill</v>
          </cell>
          <cell r="H143"/>
          <cell r="I143" t="str">
            <v>HTRL02</v>
          </cell>
          <cell r="J143">
            <v>284922</v>
          </cell>
          <cell r="K143">
            <v>38435</v>
          </cell>
          <cell r="L143" t="str">
            <v>n/a</v>
          </cell>
          <cell r="M143">
            <v>2043</v>
          </cell>
          <cell r="N143">
            <v>2072</v>
          </cell>
          <cell r="O143" t="str">
            <v>Y</v>
          </cell>
          <cell r="P143" t="str">
            <v>Other</v>
          </cell>
          <cell r="Q143" t="str">
            <v>Existing ARO</v>
          </cell>
          <cell r="R143">
            <v>2005</v>
          </cell>
          <cell r="S143">
            <v>810611.59461677994</v>
          </cell>
          <cell r="T143">
            <v>11460.107369700563</v>
          </cell>
          <cell r="U143">
            <v>0</v>
          </cell>
          <cell r="V143" t="str">
            <v>n/a</v>
          </cell>
          <cell r="W143" t="str">
            <v>n/a</v>
          </cell>
          <cell r="X143" t="str">
            <v>n/a</v>
          </cell>
          <cell r="Y143" t="str">
            <v>n/a</v>
          </cell>
          <cell r="Z143" t="str">
            <v>n/a</v>
          </cell>
          <cell r="AA143" t="str">
            <v>n/a</v>
          </cell>
          <cell r="AB143" t="str">
            <v>n/a</v>
          </cell>
          <cell r="AC143" t="str">
            <v>n/a</v>
          </cell>
          <cell r="AD143" t="str">
            <v>n/a</v>
          </cell>
          <cell r="AE143" t="str">
            <v>n/a</v>
          </cell>
          <cell r="AF143" t="str">
            <v>n/a</v>
          </cell>
          <cell r="AG143" t="str">
            <v>n/a</v>
          </cell>
          <cell r="AH143" t="str">
            <v>n/a</v>
          </cell>
          <cell r="AI143" t="str">
            <v>n/a</v>
          </cell>
          <cell r="AJ143" t="str">
            <v>n/a</v>
          </cell>
          <cell r="AK143" t="str">
            <v>n/a</v>
          </cell>
          <cell r="AL143" t="str">
            <v>n/a</v>
          </cell>
          <cell r="AM143" t="str">
            <v>n/a</v>
          </cell>
          <cell r="AN143" t="str">
            <v>n/a</v>
          </cell>
          <cell r="AO143" t="str">
            <v>n/a</v>
          </cell>
          <cell r="AP143" t="str">
            <v>n/a</v>
          </cell>
          <cell r="AQ143" t="str">
            <v>n/a</v>
          </cell>
          <cell r="AR143">
            <v>822071.7019864805</v>
          </cell>
        </row>
        <row r="144">
          <cell r="G144" t="str">
            <v>Landfill Closure - Development Study (accelerated duplicate)</v>
          </cell>
          <cell r="H144" t="str">
            <v>10014315</v>
          </cell>
          <cell r="I144" t="str">
            <v>HTRL01</v>
          </cell>
          <cell r="J144"/>
          <cell r="K144"/>
          <cell r="L144"/>
          <cell r="M144"/>
          <cell r="N144"/>
          <cell r="O144" t="str">
            <v>N</v>
          </cell>
          <cell r="P144" t="str">
            <v>CCR</v>
          </cell>
          <cell r="Q144" t="str">
            <v>Existing ARO</v>
          </cell>
          <cell r="R144"/>
          <cell r="S144">
            <v>0</v>
          </cell>
          <cell r="T144">
            <v>0</v>
          </cell>
          <cell r="U144">
            <v>0</v>
          </cell>
          <cell r="V144" t="str">
            <v>n/a</v>
          </cell>
          <cell r="W144" t="str">
            <v>n/a</v>
          </cell>
          <cell r="X144" t="str">
            <v>n/a</v>
          </cell>
          <cell r="Y144" t="str">
            <v>n/a</v>
          </cell>
          <cell r="Z144" t="str">
            <v>n/a</v>
          </cell>
          <cell r="AA144" t="str">
            <v>n/a</v>
          </cell>
          <cell r="AB144" t="str">
            <v>n/a</v>
          </cell>
          <cell r="AC144" t="str">
            <v>n/a</v>
          </cell>
          <cell r="AD144" t="str">
            <v>n/a</v>
          </cell>
          <cell r="AE144" t="str">
            <v>n/a</v>
          </cell>
          <cell r="AF144" t="str">
            <v>n/a</v>
          </cell>
          <cell r="AG144" t="str">
            <v>n/a</v>
          </cell>
          <cell r="AH144" t="str">
            <v>n/a</v>
          </cell>
          <cell r="AI144" t="str">
            <v>n/a</v>
          </cell>
          <cell r="AJ144" t="str">
            <v>n/a</v>
          </cell>
          <cell r="AK144" t="str">
            <v>n/a</v>
          </cell>
          <cell r="AL144" t="str">
            <v>n/a</v>
          </cell>
          <cell r="AM144" t="str">
            <v>n/a</v>
          </cell>
          <cell r="AN144" t="str">
            <v>n/a</v>
          </cell>
          <cell r="AO144" t="str">
            <v>n/a</v>
          </cell>
          <cell r="AP144" t="str">
            <v>n/a</v>
          </cell>
          <cell r="AQ144" t="str">
            <v>n/a</v>
          </cell>
          <cell r="AR144">
            <v>0</v>
          </cell>
        </row>
        <row r="145">
          <cell r="G145" t="str">
            <v>Landfill Closure - CCB Landfill Expansion (accelerated duplicate)</v>
          </cell>
          <cell r="H145" t="str">
            <v>10013706</v>
          </cell>
          <cell r="I145" t="str">
            <v>HTRL01</v>
          </cell>
          <cell r="J145"/>
          <cell r="K145"/>
          <cell r="L145"/>
          <cell r="M145"/>
          <cell r="N145"/>
          <cell r="O145" t="str">
            <v>N</v>
          </cell>
          <cell r="P145" t="str">
            <v>CCR</v>
          </cell>
          <cell r="Q145" t="str">
            <v>Existing ARO</v>
          </cell>
          <cell r="R145"/>
          <cell r="S145">
            <v>0</v>
          </cell>
          <cell r="T145">
            <v>0</v>
          </cell>
          <cell r="U145">
            <v>0</v>
          </cell>
          <cell r="V145" t="str">
            <v>n/a</v>
          </cell>
          <cell r="W145" t="str">
            <v>n/a</v>
          </cell>
          <cell r="X145" t="str">
            <v>n/a</v>
          </cell>
          <cell r="Y145" t="str">
            <v>n/a</v>
          </cell>
          <cell r="Z145" t="str">
            <v>n/a</v>
          </cell>
          <cell r="AA145" t="str">
            <v>n/a</v>
          </cell>
          <cell r="AB145" t="str">
            <v>n/a</v>
          </cell>
          <cell r="AC145" t="str">
            <v>n/a</v>
          </cell>
          <cell r="AD145" t="str">
            <v>n/a</v>
          </cell>
          <cell r="AE145" t="str">
            <v>n/a</v>
          </cell>
          <cell r="AF145" t="str">
            <v>n/a</v>
          </cell>
          <cell r="AG145" t="str">
            <v>n/a</v>
          </cell>
          <cell r="AH145" t="str">
            <v>n/a</v>
          </cell>
          <cell r="AI145" t="str">
            <v>n/a</v>
          </cell>
          <cell r="AJ145" t="str">
            <v>n/a</v>
          </cell>
          <cell r="AK145" t="str">
            <v>n/a</v>
          </cell>
          <cell r="AL145" t="str">
            <v>n/a</v>
          </cell>
          <cell r="AM145" t="str">
            <v>n/a</v>
          </cell>
          <cell r="AN145" t="str">
            <v>n/a</v>
          </cell>
          <cell r="AO145" t="str">
            <v>n/a</v>
          </cell>
          <cell r="AP145" t="str">
            <v>n/a</v>
          </cell>
          <cell r="AQ145" t="str">
            <v>n/a</v>
          </cell>
          <cell r="AR145">
            <v>0</v>
          </cell>
        </row>
        <row r="146">
          <cell r="G146" t="str">
            <v>Groundwater Facilities</v>
          </cell>
          <cell r="H146"/>
          <cell r="I146" t="str">
            <v>HTRM01</v>
          </cell>
          <cell r="J146">
            <v>284922</v>
          </cell>
          <cell r="K146">
            <v>38610</v>
          </cell>
          <cell r="L146">
            <v>2042</v>
          </cell>
          <cell r="M146">
            <v>2042</v>
          </cell>
          <cell r="N146">
            <v>2042</v>
          </cell>
          <cell r="O146" t="str">
            <v>Y</v>
          </cell>
          <cell r="P146" t="str">
            <v>Other</v>
          </cell>
          <cell r="Q146" t="str">
            <v>Existing ARO</v>
          </cell>
          <cell r="R146">
            <v>2005</v>
          </cell>
          <cell r="S146">
            <v>2421358.8334232098</v>
          </cell>
          <cell r="T146">
            <v>34232.217249150388</v>
          </cell>
          <cell r="U146">
            <v>0</v>
          </cell>
          <cell r="V146" t="str">
            <v>n/a</v>
          </cell>
          <cell r="W146" t="str">
            <v>n/a</v>
          </cell>
          <cell r="X146" t="str">
            <v>n/a</v>
          </cell>
          <cell r="Y146" t="str">
            <v>n/a</v>
          </cell>
          <cell r="Z146" t="str">
            <v>n/a</v>
          </cell>
          <cell r="AA146" t="str">
            <v>n/a</v>
          </cell>
          <cell r="AB146" t="str">
            <v>n/a</v>
          </cell>
          <cell r="AC146" t="str">
            <v>n/a</v>
          </cell>
          <cell r="AD146" t="str">
            <v>n/a</v>
          </cell>
          <cell r="AE146" t="str">
            <v>n/a</v>
          </cell>
          <cell r="AF146" t="str">
            <v>n/a</v>
          </cell>
          <cell r="AG146" t="str">
            <v>n/a</v>
          </cell>
          <cell r="AH146" t="str">
            <v>n/a</v>
          </cell>
          <cell r="AI146" t="str">
            <v>n/a</v>
          </cell>
          <cell r="AJ146" t="str">
            <v>n/a</v>
          </cell>
          <cell r="AK146" t="str">
            <v>n/a</v>
          </cell>
          <cell r="AL146" t="str">
            <v>n/a</v>
          </cell>
          <cell r="AM146" t="str">
            <v>n/a</v>
          </cell>
          <cell r="AN146" t="str">
            <v>n/a</v>
          </cell>
          <cell r="AO146" t="str">
            <v>n/a</v>
          </cell>
          <cell r="AP146" t="str">
            <v>n/a</v>
          </cell>
          <cell r="AQ146" t="str">
            <v>n/a</v>
          </cell>
          <cell r="AR146">
            <v>2455591.0506723602</v>
          </cell>
        </row>
        <row r="147">
          <cell r="G147" t="str">
            <v>Asbestos - Hunter</v>
          </cell>
          <cell r="H147" t="str">
            <v>SHTR/2019/C/029</v>
          </cell>
          <cell r="I147" t="str">
            <v>HTRA01</v>
          </cell>
          <cell r="J147">
            <v>284946</v>
          </cell>
          <cell r="K147"/>
          <cell r="L147"/>
          <cell r="M147"/>
          <cell r="N147"/>
          <cell r="O147" t="str">
            <v>Y</v>
          </cell>
          <cell r="P147" t="str">
            <v>Other</v>
          </cell>
          <cell r="Q147" t="str">
            <v>Existing ARO</v>
          </cell>
          <cell r="R147">
            <v>2004</v>
          </cell>
          <cell r="S147">
            <v>5458468.7163500004</v>
          </cell>
          <cell r="T147">
            <v>77169.680250000209</v>
          </cell>
          <cell r="U147">
            <v>0</v>
          </cell>
          <cell r="V147" t="str">
            <v>n/a</v>
          </cell>
          <cell r="W147" t="str">
            <v>n/a</v>
          </cell>
          <cell r="X147" t="str">
            <v>n/a</v>
          </cell>
          <cell r="Y147" t="str">
            <v>n/a</v>
          </cell>
          <cell r="Z147" t="str">
            <v>n/a</v>
          </cell>
          <cell r="AA147" t="str">
            <v>n/a</v>
          </cell>
          <cell r="AB147" t="str">
            <v>n/a</v>
          </cell>
          <cell r="AC147" t="str">
            <v>n/a</v>
          </cell>
          <cell r="AD147" t="str">
            <v>n/a</v>
          </cell>
          <cell r="AE147" t="str">
            <v>n/a</v>
          </cell>
          <cell r="AF147" t="str">
            <v>n/a</v>
          </cell>
          <cell r="AG147" t="str">
            <v>n/a</v>
          </cell>
          <cell r="AH147" t="str">
            <v>n/a</v>
          </cell>
          <cell r="AI147" t="str">
            <v>n/a</v>
          </cell>
          <cell r="AJ147" t="str">
            <v>n/a</v>
          </cell>
          <cell r="AK147" t="str">
            <v>n/a</v>
          </cell>
          <cell r="AL147" t="str">
            <v>n/a</v>
          </cell>
          <cell r="AM147" t="str">
            <v>n/a</v>
          </cell>
          <cell r="AN147" t="str">
            <v>n/a</v>
          </cell>
          <cell r="AO147" t="str">
            <v>n/a</v>
          </cell>
          <cell r="AP147" t="str">
            <v>n/a</v>
          </cell>
          <cell r="AQ147" t="str">
            <v>n/a</v>
          </cell>
          <cell r="AR147">
            <v>5535638.3966000006</v>
          </cell>
        </row>
        <row r="148">
          <cell r="G148" t="str">
            <v>Emergency Scrubber Pond</v>
          </cell>
          <cell r="H148" t="str">
            <v>SHTR/2015/C/020</v>
          </cell>
          <cell r="I148" t="str">
            <v>HTRP01</v>
          </cell>
          <cell r="J148"/>
          <cell r="K148"/>
          <cell r="L148">
            <v>2015</v>
          </cell>
          <cell r="M148">
            <v>2015</v>
          </cell>
          <cell r="N148">
            <v>2015</v>
          </cell>
          <cell r="O148" t="str">
            <v>Complete</v>
          </cell>
          <cell r="P148" t="str">
            <v>CCR</v>
          </cell>
          <cell r="Q148" t="str">
            <v>New Due to CCR Reg</v>
          </cell>
          <cell r="R148">
            <v>2015</v>
          </cell>
          <cell r="S148">
            <v>0</v>
          </cell>
          <cell r="T148">
            <v>0</v>
          </cell>
          <cell r="U148">
            <v>0</v>
          </cell>
          <cell r="V148" t="str">
            <v>n/a</v>
          </cell>
          <cell r="W148" t="str">
            <v>n/a</v>
          </cell>
          <cell r="X148" t="str">
            <v>n/a</v>
          </cell>
          <cell r="Y148" t="str">
            <v>n/a</v>
          </cell>
          <cell r="Z148" t="str">
            <v>n/a</v>
          </cell>
          <cell r="AA148" t="str">
            <v>n/a</v>
          </cell>
          <cell r="AB148" t="str">
            <v>n/a</v>
          </cell>
          <cell r="AC148" t="str">
            <v>n/a</v>
          </cell>
          <cell r="AD148" t="str">
            <v>n/a</v>
          </cell>
          <cell r="AE148" t="str">
            <v>n/a</v>
          </cell>
          <cell r="AF148" t="str">
            <v>n/a</v>
          </cell>
          <cell r="AG148" t="str">
            <v>n/a</v>
          </cell>
          <cell r="AH148" t="str">
            <v>n/a</v>
          </cell>
          <cell r="AI148" t="str">
            <v>n/a</v>
          </cell>
          <cell r="AJ148" t="str">
            <v>n/a</v>
          </cell>
          <cell r="AK148" t="str">
            <v>n/a</v>
          </cell>
          <cell r="AL148" t="str">
            <v>n/a</v>
          </cell>
          <cell r="AM148" t="str">
            <v>n/a</v>
          </cell>
          <cell r="AN148" t="str">
            <v>n/a</v>
          </cell>
          <cell r="AO148" t="str">
            <v>n/a</v>
          </cell>
          <cell r="AP148" t="str">
            <v>n/a</v>
          </cell>
          <cell r="AQ148" t="str">
            <v>n/a</v>
          </cell>
          <cell r="AR148">
            <v>0</v>
          </cell>
        </row>
        <row r="149">
          <cell r="G149" t="str">
            <v>Landfill Construction 5-7 yr cell - Development Study</v>
          </cell>
          <cell r="H149" t="str">
            <v>SHTR/2014/C/300</v>
          </cell>
          <cell r="I149" t="str">
            <v>HTRL03</v>
          </cell>
          <cell r="J149"/>
          <cell r="K149"/>
          <cell r="L149"/>
          <cell r="M149"/>
          <cell r="N149"/>
          <cell r="O149" t="str">
            <v>N</v>
          </cell>
          <cell r="P149" t="str">
            <v>CCR</v>
          </cell>
          <cell r="Q149" t="str">
            <v>New Construction</v>
          </cell>
          <cell r="R149"/>
          <cell r="S149">
            <v>0</v>
          </cell>
          <cell r="T149">
            <v>0</v>
          </cell>
          <cell r="U149">
            <v>0</v>
          </cell>
          <cell r="V149" t="str">
            <v>n/a</v>
          </cell>
          <cell r="W149" t="str">
            <v>n/a</v>
          </cell>
          <cell r="X149" t="str">
            <v>n/a</v>
          </cell>
          <cell r="Y149" t="str">
            <v>n/a</v>
          </cell>
          <cell r="Z149" t="str">
            <v>n/a</v>
          </cell>
          <cell r="AA149" t="str">
            <v>n/a</v>
          </cell>
          <cell r="AB149" t="str">
            <v>n/a</v>
          </cell>
          <cell r="AC149" t="str">
            <v>n/a</v>
          </cell>
          <cell r="AD149" t="str">
            <v>n/a</v>
          </cell>
          <cell r="AE149" t="str">
            <v>n/a</v>
          </cell>
          <cell r="AF149" t="str">
            <v>n/a</v>
          </cell>
          <cell r="AG149" t="str">
            <v>n/a</v>
          </cell>
          <cell r="AH149" t="str">
            <v>n/a</v>
          </cell>
          <cell r="AI149" t="str">
            <v>n/a</v>
          </cell>
          <cell r="AJ149" t="str">
            <v>n/a</v>
          </cell>
          <cell r="AK149" t="str">
            <v>n/a</v>
          </cell>
          <cell r="AL149" t="str">
            <v>n/a</v>
          </cell>
          <cell r="AM149" t="str">
            <v>n/a</v>
          </cell>
          <cell r="AN149" t="str">
            <v>n/a</v>
          </cell>
          <cell r="AO149" t="str">
            <v>n/a</v>
          </cell>
          <cell r="AP149" t="str">
            <v>n/a</v>
          </cell>
          <cell r="AQ149" t="str">
            <v>n/a</v>
          </cell>
          <cell r="AR149">
            <v>0</v>
          </cell>
        </row>
        <row r="150">
          <cell r="G150" t="str">
            <v>Landfill Construction - 5-7yr Cell</v>
          </cell>
          <cell r="H150" t="str">
            <v>10013708</v>
          </cell>
          <cell r="I150" t="str">
            <v>HTRL03</v>
          </cell>
          <cell r="J150"/>
          <cell r="K150"/>
          <cell r="L150"/>
          <cell r="M150"/>
          <cell r="N150"/>
          <cell r="O150" t="str">
            <v>N</v>
          </cell>
          <cell r="P150" t="str">
            <v>CCR</v>
          </cell>
          <cell r="Q150" t="str">
            <v>New Construction</v>
          </cell>
          <cell r="R150"/>
          <cell r="S150">
            <v>0</v>
          </cell>
          <cell r="T150">
            <v>0</v>
          </cell>
          <cell r="U150">
            <v>0</v>
          </cell>
          <cell r="V150" t="str">
            <v>n/a</v>
          </cell>
          <cell r="W150" t="str">
            <v>n/a</v>
          </cell>
          <cell r="X150" t="str">
            <v>n/a</v>
          </cell>
          <cell r="Y150" t="str">
            <v>n/a</v>
          </cell>
          <cell r="Z150" t="str">
            <v>n/a</v>
          </cell>
          <cell r="AA150" t="str">
            <v>n/a</v>
          </cell>
          <cell r="AB150" t="str">
            <v>n/a</v>
          </cell>
          <cell r="AC150" t="str">
            <v>n/a</v>
          </cell>
          <cell r="AD150" t="str">
            <v>n/a</v>
          </cell>
          <cell r="AE150" t="str">
            <v>n/a</v>
          </cell>
          <cell r="AF150" t="str">
            <v>n/a</v>
          </cell>
          <cell r="AG150" t="str">
            <v>n/a</v>
          </cell>
          <cell r="AH150" t="str">
            <v>n/a</v>
          </cell>
          <cell r="AI150" t="str">
            <v>n/a</v>
          </cell>
          <cell r="AJ150" t="str">
            <v>n/a</v>
          </cell>
          <cell r="AK150" t="str">
            <v>n/a</v>
          </cell>
          <cell r="AL150" t="str">
            <v>n/a</v>
          </cell>
          <cell r="AM150" t="str">
            <v>n/a</v>
          </cell>
          <cell r="AN150" t="str">
            <v>n/a</v>
          </cell>
          <cell r="AO150" t="str">
            <v>n/a</v>
          </cell>
          <cell r="AP150" t="str">
            <v>n/a</v>
          </cell>
          <cell r="AQ150" t="str">
            <v>n/a</v>
          </cell>
          <cell r="AR150">
            <v>0</v>
          </cell>
        </row>
        <row r="151">
          <cell r="G151" t="str">
            <v>Landfill Ongoing Management - 5-7yr Cell</v>
          </cell>
          <cell r="H151" t="str">
            <v>10013709</v>
          </cell>
          <cell r="I151" t="str">
            <v>HTRL03</v>
          </cell>
          <cell r="J151"/>
          <cell r="K151"/>
          <cell r="L151"/>
          <cell r="M151"/>
          <cell r="N151"/>
          <cell r="O151" t="str">
            <v>N</v>
          </cell>
          <cell r="P151" t="str">
            <v>CCR</v>
          </cell>
          <cell r="Q151" t="str">
            <v>Planned ARO</v>
          </cell>
          <cell r="R151"/>
          <cell r="S151">
            <v>0</v>
          </cell>
          <cell r="T151">
            <v>0</v>
          </cell>
          <cell r="U151">
            <v>0</v>
          </cell>
          <cell r="V151" t="str">
            <v>n/a</v>
          </cell>
          <cell r="W151" t="str">
            <v>n/a</v>
          </cell>
          <cell r="X151" t="str">
            <v>n/a</v>
          </cell>
          <cell r="Y151" t="str">
            <v>n/a</v>
          </cell>
          <cell r="Z151" t="str">
            <v>n/a</v>
          </cell>
          <cell r="AA151" t="str">
            <v>n/a</v>
          </cell>
          <cell r="AB151" t="str">
            <v>n/a</v>
          </cell>
          <cell r="AC151" t="str">
            <v>n/a</v>
          </cell>
          <cell r="AD151" t="str">
            <v>n/a</v>
          </cell>
          <cell r="AE151" t="str">
            <v>n/a</v>
          </cell>
          <cell r="AF151" t="str">
            <v>n/a</v>
          </cell>
          <cell r="AG151" t="str">
            <v>n/a</v>
          </cell>
          <cell r="AH151" t="str">
            <v>n/a</v>
          </cell>
          <cell r="AI151" t="str">
            <v>n/a</v>
          </cell>
          <cell r="AJ151" t="str">
            <v>n/a</v>
          </cell>
          <cell r="AK151" t="str">
            <v>n/a</v>
          </cell>
          <cell r="AL151" t="str">
            <v>n/a</v>
          </cell>
          <cell r="AM151" t="str">
            <v>n/a</v>
          </cell>
          <cell r="AN151" t="str">
            <v>n/a</v>
          </cell>
          <cell r="AO151" t="str">
            <v>n/a</v>
          </cell>
          <cell r="AP151" t="str">
            <v>n/a</v>
          </cell>
          <cell r="AQ151" t="str">
            <v>n/a</v>
          </cell>
          <cell r="AR151">
            <v>0</v>
          </cell>
        </row>
        <row r="152">
          <cell r="G152" t="str">
            <v>Landfill Closure - 5-7yr Cell</v>
          </cell>
          <cell r="H152" t="str">
            <v>10013710</v>
          </cell>
          <cell r="I152" t="str">
            <v>HTRL03</v>
          </cell>
          <cell r="J152"/>
          <cell r="K152"/>
          <cell r="L152"/>
          <cell r="M152"/>
          <cell r="N152"/>
          <cell r="O152" t="str">
            <v>N</v>
          </cell>
          <cell r="P152" t="str">
            <v>CCR</v>
          </cell>
          <cell r="Q152" t="str">
            <v>Planned ARO</v>
          </cell>
          <cell r="R152"/>
          <cell r="S152">
            <v>0</v>
          </cell>
          <cell r="T152">
            <v>0</v>
          </cell>
          <cell r="U152">
            <v>0</v>
          </cell>
          <cell r="V152" t="str">
            <v>n/a</v>
          </cell>
          <cell r="W152" t="str">
            <v>n/a</v>
          </cell>
          <cell r="X152" t="str">
            <v>n/a</v>
          </cell>
          <cell r="Y152" t="str">
            <v>n/a</v>
          </cell>
          <cell r="Z152" t="str">
            <v>n/a</v>
          </cell>
          <cell r="AA152" t="str">
            <v>n/a</v>
          </cell>
          <cell r="AB152" t="str">
            <v>n/a</v>
          </cell>
          <cell r="AC152" t="str">
            <v>n/a</v>
          </cell>
          <cell r="AD152" t="str">
            <v>n/a</v>
          </cell>
          <cell r="AE152" t="str">
            <v>n/a</v>
          </cell>
          <cell r="AF152" t="str">
            <v>n/a</v>
          </cell>
          <cell r="AG152" t="str">
            <v>n/a</v>
          </cell>
          <cell r="AH152" t="str">
            <v>n/a</v>
          </cell>
          <cell r="AI152" t="str">
            <v>n/a</v>
          </cell>
          <cell r="AJ152" t="str">
            <v>n/a</v>
          </cell>
          <cell r="AK152" t="str">
            <v>n/a</v>
          </cell>
          <cell r="AL152" t="str">
            <v>n/a</v>
          </cell>
          <cell r="AM152" t="str">
            <v>n/a</v>
          </cell>
          <cell r="AN152" t="str">
            <v>n/a</v>
          </cell>
          <cell r="AO152" t="str">
            <v>n/a</v>
          </cell>
          <cell r="AP152" t="str">
            <v>n/a</v>
          </cell>
          <cell r="AQ152" t="str">
            <v>n/a</v>
          </cell>
          <cell r="AR152">
            <v>0</v>
          </cell>
        </row>
        <row r="153">
          <cell r="G153" t="str">
            <v>Landfill Construction - 5-7yr Cell</v>
          </cell>
          <cell r="H153" t="str">
            <v>10021905</v>
          </cell>
          <cell r="I153" t="str">
            <v>HTRL03</v>
          </cell>
          <cell r="J153"/>
          <cell r="K153"/>
          <cell r="L153"/>
          <cell r="M153"/>
          <cell r="N153"/>
          <cell r="O153" t="str">
            <v>N</v>
          </cell>
          <cell r="P153" t="str">
            <v>CCR</v>
          </cell>
          <cell r="Q153" t="str">
            <v>New Construction</v>
          </cell>
          <cell r="R153"/>
          <cell r="S153">
            <v>0</v>
          </cell>
          <cell r="T153">
            <v>0</v>
          </cell>
          <cell r="U153">
            <v>0</v>
          </cell>
          <cell r="V153" t="str">
            <v>n/a</v>
          </cell>
          <cell r="W153" t="str">
            <v>n/a</v>
          </cell>
          <cell r="X153" t="str">
            <v>n/a</v>
          </cell>
          <cell r="Y153" t="str">
            <v>n/a</v>
          </cell>
          <cell r="Z153" t="str">
            <v>n/a</v>
          </cell>
          <cell r="AA153" t="str">
            <v>n/a</v>
          </cell>
          <cell r="AB153" t="str">
            <v>n/a</v>
          </cell>
          <cell r="AC153" t="str">
            <v>n/a</v>
          </cell>
          <cell r="AD153" t="str">
            <v>n/a</v>
          </cell>
          <cell r="AE153" t="str">
            <v>n/a</v>
          </cell>
          <cell r="AF153" t="str">
            <v>n/a</v>
          </cell>
          <cell r="AG153" t="str">
            <v>n/a</v>
          </cell>
          <cell r="AH153" t="str">
            <v>n/a</v>
          </cell>
          <cell r="AI153" t="str">
            <v>n/a</v>
          </cell>
          <cell r="AJ153" t="str">
            <v>n/a</v>
          </cell>
          <cell r="AK153" t="str">
            <v>n/a</v>
          </cell>
          <cell r="AL153" t="str">
            <v>n/a</v>
          </cell>
          <cell r="AM153" t="str">
            <v>n/a</v>
          </cell>
          <cell r="AN153" t="str">
            <v>n/a</v>
          </cell>
          <cell r="AO153" t="str">
            <v>n/a</v>
          </cell>
          <cell r="AP153" t="str">
            <v>n/a</v>
          </cell>
          <cell r="AQ153" t="str">
            <v>n/a</v>
          </cell>
          <cell r="AR153">
            <v>0</v>
          </cell>
        </row>
        <row r="154">
          <cell r="G154" t="str">
            <v>Land Purchase - 10-14 yr Cell</v>
          </cell>
          <cell r="H154" t="str">
            <v>10013707</v>
          </cell>
          <cell r="I154" t="str">
            <v>HTRL04</v>
          </cell>
          <cell r="J154"/>
          <cell r="K154"/>
          <cell r="L154"/>
          <cell r="M154"/>
          <cell r="N154"/>
          <cell r="O154" t="str">
            <v>N</v>
          </cell>
          <cell r="P154" t="str">
            <v>CCR</v>
          </cell>
          <cell r="Q154" t="str">
            <v>New Construction</v>
          </cell>
          <cell r="R154"/>
          <cell r="S154">
            <v>0</v>
          </cell>
          <cell r="T154">
            <v>0</v>
          </cell>
          <cell r="U154">
            <v>0</v>
          </cell>
          <cell r="V154" t="str">
            <v>n/a</v>
          </cell>
          <cell r="W154" t="str">
            <v>n/a</v>
          </cell>
          <cell r="X154" t="str">
            <v>n/a</v>
          </cell>
          <cell r="Y154" t="str">
            <v>n/a</v>
          </cell>
          <cell r="Z154" t="str">
            <v>n/a</v>
          </cell>
          <cell r="AA154" t="str">
            <v>n/a</v>
          </cell>
          <cell r="AB154" t="str">
            <v>n/a</v>
          </cell>
          <cell r="AC154" t="str">
            <v>n/a</v>
          </cell>
          <cell r="AD154" t="str">
            <v>n/a</v>
          </cell>
          <cell r="AE154" t="str">
            <v>n/a</v>
          </cell>
          <cell r="AF154" t="str">
            <v>n/a</v>
          </cell>
          <cell r="AG154" t="str">
            <v>n/a</v>
          </cell>
          <cell r="AH154" t="str">
            <v>n/a</v>
          </cell>
          <cell r="AI154" t="str">
            <v>n/a</v>
          </cell>
          <cell r="AJ154" t="str">
            <v>n/a</v>
          </cell>
          <cell r="AK154" t="str">
            <v>n/a</v>
          </cell>
          <cell r="AL154" t="str">
            <v>n/a</v>
          </cell>
          <cell r="AM154" t="str">
            <v>n/a</v>
          </cell>
          <cell r="AN154" t="str">
            <v>n/a</v>
          </cell>
          <cell r="AO154" t="str">
            <v>n/a</v>
          </cell>
          <cell r="AP154" t="str">
            <v>n/a</v>
          </cell>
          <cell r="AQ154" t="str">
            <v>n/a</v>
          </cell>
          <cell r="AR154">
            <v>0</v>
          </cell>
        </row>
        <row r="155">
          <cell r="G155" t="str">
            <v>Scrubber Emergency Holding Basin</v>
          </cell>
          <cell r="H155"/>
          <cell r="I155" t="str">
            <v>HTRP01</v>
          </cell>
          <cell r="J155"/>
          <cell r="K155"/>
          <cell r="L155"/>
          <cell r="M155"/>
          <cell r="N155"/>
          <cell r="O155" t="str">
            <v>N</v>
          </cell>
          <cell r="P155" t="str">
            <v>CCR</v>
          </cell>
          <cell r="Q155" t="str">
            <v>Planned ARO</v>
          </cell>
          <cell r="R155"/>
          <cell r="S155">
            <v>0</v>
          </cell>
          <cell r="T155">
            <v>0</v>
          </cell>
          <cell r="U155">
            <v>0</v>
          </cell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>
            <v>0</v>
          </cell>
        </row>
        <row r="156">
          <cell r="G156" t="str">
            <v>Wastewater Pond #1</v>
          </cell>
          <cell r="H156"/>
          <cell r="I156" t="str">
            <v>HTRP02</v>
          </cell>
          <cell r="J156"/>
          <cell r="K156"/>
          <cell r="L156"/>
          <cell r="M156"/>
          <cell r="N156"/>
          <cell r="O156" t="str">
            <v>N</v>
          </cell>
          <cell r="P156" t="str">
            <v>Other</v>
          </cell>
          <cell r="Q156" t="str">
            <v>NA</v>
          </cell>
          <cell r="R156"/>
          <cell r="S156">
            <v>0</v>
          </cell>
          <cell r="T156">
            <v>0</v>
          </cell>
          <cell r="U156">
            <v>0</v>
          </cell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>
            <v>0</v>
          </cell>
        </row>
        <row r="157">
          <cell r="G157" t="str">
            <v>Wastewater Pond #2</v>
          </cell>
          <cell r="H157"/>
          <cell r="I157" t="str">
            <v>HTRP03</v>
          </cell>
          <cell r="J157"/>
          <cell r="K157"/>
          <cell r="L157"/>
          <cell r="M157"/>
          <cell r="N157"/>
          <cell r="O157" t="str">
            <v>N</v>
          </cell>
          <cell r="P157" t="str">
            <v>Other</v>
          </cell>
          <cell r="Q157" t="str">
            <v>NA</v>
          </cell>
          <cell r="R157"/>
          <cell r="S157">
            <v>0</v>
          </cell>
          <cell r="T157">
            <v>0</v>
          </cell>
          <cell r="U157">
            <v>0</v>
          </cell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>
            <v>0</v>
          </cell>
        </row>
        <row r="158">
          <cell r="G158" t="str">
            <v>Raw Water Settling</v>
          </cell>
          <cell r="H158"/>
          <cell r="I158" t="str">
            <v>HTRP04</v>
          </cell>
          <cell r="J158"/>
          <cell r="K158"/>
          <cell r="L158"/>
          <cell r="M158"/>
          <cell r="N158"/>
          <cell r="O158" t="str">
            <v>N</v>
          </cell>
          <cell r="P158" t="str">
            <v>Other</v>
          </cell>
          <cell r="Q158" t="str">
            <v>NA</v>
          </cell>
          <cell r="R158"/>
          <cell r="S158">
            <v>0</v>
          </cell>
          <cell r="T158">
            <v>0</v>
          </cell>
          <cell r="U158">
            <v>0</v>
          </cell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>
            <v>0</v>
          </cell>
        </row>
        <row r="159">
          <cell r="G159" t="str">
            <v>Clear Well Pond</v>
          </cell>
          <cell r="H159"/>
          <cell r="I159" t="str">
            <v>HTRP05</v>
          </cell>
          <cell r="J159"/>
          <cell r="K159"/>
          <cell r="L159"/>
          <cell r="M159"/>
          <cell r="N159"/>
          <cell r="O159" t="str">
            <v>N</v>
          </cell>
          <cell r="P159" t="str">
            <v>Other</v>
          </cell>
          <cell r="Q159" t="str">
            <v>NA</v>
          </cell>
          <cell r="R159"/>
          <cell r="S159">
            <v>0</v>
          </cell>
          <cell r="T159">
            <v>0</v>
          </cell>
          <cell r="U159">
            <v>0</v>
          </cell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>
            <v>0</v>
          </cell>
        </row>
        <row r="160">
          <cell r="G160" t="str">
            <v>Scrubber Settling Basin</v>
          </cell>
          <cell r="H160"/>
          <cell r="I160" t="str">
            <v>HTRP06</v>
          </cell>
          <cell r="J160"/>
          <cell r="K160"/>
          <cell r="L160"/>
          <cell r="M160"/>
          <cell r="N160"/>
          <cell r="O160" t="str">
            <v>N</v>
          </cell>
          <cell r="P160" t="str">
            <v>Other</v>
          </cell>
          <cell r="Q160" t="str">
            <v>NA</v>
          </cell>
          <cell r="R160"/>
          <cell r="S160">
            <v>0</v>
          </cell>
          <cell r="T160">
            <v>0</v>
          </cell>
          <cell r="U160">
            <v>0</v>
          </cell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>
            <v>0</v>
          </cell>
        </row>
        <row r="161">
          <cell r="G161" t="str">
            <v>Waste Holding Basin</v>
          </cell>
          <cell r="H161"/>
          <cell r="I161" t="str">
            <v>HTRP07</v>
          </cell>
          <cell r="J161"/>
          <cell r="K161"/>
          <cell r="L161"/>
          <cell r="M161"/>
          <cell r="N161"/>
          <cell r="O161" t="str">
            <v>N</v>
          </cell>
          <cell r="P161" t="str">
            <v>Other</v>
          </cell>
          <cell r="Q161" t="str">
            <v>NA</v>
          </cell>
          <cell r="R161"/>
          <cell r="S161">
            <v>0</v>
          </cell>
          <cell r="T161">
            <v>0</v>
          </cell>
          <cell r="U161">
            <v>0</v>
          </cell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>
            <v>0</v>
          </cell>
        </row>
        <row r="162">
          <cell r="G162" t="str">
            <v>Recovery Basin</v>
          </cell>
          <cell r="H162"/>
          <cell r="I162" t="str">
            <v>HTRP08</v>
          </cell>
          <cell r="J162"/>
          <cell r="K162"/>
          <cell r="L162"/>
          <cell r="M162"/>
          <cell r="N162"/>
          <cell r="O162" t="str">
            <v>N</v>
          </cell>
          <cell r="P162" t="str">
            <v>Other</v>
          </cell>
          <cell r="Q162" t="str">
            <v>NA</v>
          </cell>
          <cell r="R162"/>
          <cell r="S162">
            <v>0</v>
          </cell>
          <cell r="T162">
            <v>0</v>
          </cell>
          <cell r="U162">
            <v>0</v>
          </cell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>
            <v>0</v>
          </cell>
        </row>
        <row r="163">
          <cell r="G163" t="str">
            <v>Snow Lake</v>
          </cell>
          <cell r="H163"/>
          <cell r="I163" t="str">
            <v>HTRP09</v>
          </cell>
          <cell r="J163"/>
          <cell r="K163"/>
          <cell r="L163"/>
          <cell r="M163"/>
          <cell r="N163"/>
          <cell r="O163" t="str">
            <v>N</v>
          </cell>
          <cell r="P163" t="str">
            <v>Other</v>
          </cell>
          <cell r="Q163" t="str">
            <v>NA</v>
          </cell>
          <cell r="R163"/>
          <cell r="S163">
            <v>0</v>
          </cell>
          <cell r="T163">
            <v>0</v>
          </cell>
          <cell r="U163">
            <v>0</v>
          </cell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>
            <v>0</v>
          </cell>
        </row>
        <row r="164">
          <cell r="G164" t="str">
            <v>Circ Water Holding Basin</v>
          </cell>
          <cell r="H164"/>
          <cell r="I164" t="str">
            <v>HTRP10</v>
          </cell>
          <cell r="J164"/>
          <cell r="K164"/>
          <cell r="L164"/>
          <cell r="M164"/>
          <cell r="N164"/>
          <cell r="O164" t="str">
            <v>N</v>
          </cell>
          <cell r="P164" t="str">
            <v>Other</v>
          </cell>
          <cell r="Q164" t="str">
            <v>NA</v>
          </cell>
          <cell r="R164"/>
          <cell r="S164">
            <v>0</v>
          </cell>
          <cell r="T164">
            <v>0</v>
          </cell>
          <cell r="U164">
            <v>0</v>
          </cell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>
            <v>0</v>
          </cell>
        </row>
        <row r="165">
          <cell r="G165" t="str">
            <v>Cooling Tower Chemical Treatment Evaporation Pond</v>
          </cell>
          <cell r="H165"/>
          <cell r="I165" t="str">
            <v>HTRP11</v>
          </cell>
          <cell r="J165"/>
          <cell r="K165"/>
          <cell r="L165"/>
          <cell r="M165"/>
          <cell r="N165"/>
          <cell r="O165" t="str">
            <v>N</v>
          </cell>
          <cell r="P165" t="str">
            <v>Other</v>
          </cell>
          <cell r="Q165" t="str">
            <v>NA</v>
          </cell>
          <cell r="R165"/>
          <cell r="S165">
            <v>0</v>
          </cell>
          <cell r="T165">
            <v>0</v>
          </cell>
          <cell r="U165">
            <v>0</v>
          </cell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>
            <v>0</v>
          </cell>
        </row>
        <row r="166">
          <cell r="G166" t="str">
            <v>Transformer Deluge Collection Pond</v>
          </cell>
          <cell r="H166"/>
          <cell r="I166" t="str">
            <v>HTRP12</v>
          </cell>
          <cell r="J166"/>
          <cell r="K166"/>
          <cell r="L166"/>
          <cell r="M166"/>
          <cell r="N166"/>
          <cell r="O166" t="str">
            <v>N</v>
          </cell>
          <cell r="P166" t="str">
            <v>Other</v>
          </cell>
          <cell r="Q166" t="str">
            <v>NA</v>
          </cell>
          <cell r="R166"/>
          <cell r="S166">
            <v>0</v>
          </cell>
          <cell r="T166">
            <v>0</v>
          </cell>
          <cell r="U166">
            <v>0</v>
          </cell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>
            <v>0</v>
          </cell>
        </row>
        <row r="167">
          <cell r="G167" t="str">
            <v>Ash Landfill</v>
          </cell>
          <cell r="H167" t="str">
            <v>SHTN/2019/C/070; SHTN/2017/C/041; 10008182; 10008186; 10008187; 10013716; 10021909</v>
          </cell>
          <cell r="I167" t="str">
            <v>HTNL01</v>
          </cell>
          <cell r="J167">
            <v>284925</v>
          </cell>
          <cell r="K167">
            <v>44362</v>
          </cell>
          <cell r="L167">
            <v>2036</v>
          </cell>
          <cell r="M167">
            <v>2009</v>
          </cell>
          <cell r="N167">
            <v>2037</v>
          </cell>
          <cell r="O167" t="str">
            <v>Y</v>
          </cell>
          <cell r="P167" t="str">
            <v>CCR</v>
          </cell>
          <cell r="Q167" t="str">
            <v>Existing ARO</v>
          </cell>
          <cell r="R167">
            <v>2021</v>
          </cell>
          <cell r="S167">
            <v>6143815.1119999997</v>
          </cell>
          <cell r="T167">
            <v>170010.15100000054</v>
          </cell>
          <cell r="U167">
            <v>0</v>
          </cell>
          <cell r="V167" t="str">
            <v>n/a</v>
          </cell>
          <cell r="W167" t="str">
            <v>n/a</v>
          </cell>
          <cell r="X167" t="str">
            <v>n/a</v>
          </cell>
          <cell r="Y167" t="str">
            <v>n/a</v>
          </cell>
          <cell r="Z167" t="str">
            <v>n/a</v>
          </cell>
          <cell r="AA167" t="str">
            <v>n/a</v>
          </cell>
          <cell r="AB167" t="str">
            <v>n/a</v>
          </cell>
          <cell r="AC167" t="str">
            <v>n/a</v>
          </cell>
          <cell r="AD167" t="str">
            <v>n/a</v>
          </cell>
          <cell r="AE167" t="str">
            <v>n/a</v>
          </cell>
          <cell r="AF167" t="str">
            <v>n/a</v>
          </cell>
          <cell r="AG167" t="str">
            <v>n/a</v>
          </cell>
          <cell r="AH167" t="str">
            <v>n/a</v>
          </cell>
          <cell r="AI167" t="str">
            <v>n/a</v>
          </cell>
          <cell r="AJ167" t="str">
            <v>n/a</v>
          </cell>
          <cell r="AK167" t="str">
            <v>n/a</v>
          </cell>
          <cell r="AL167" t="str">
            <v>n/a</v>
          </cell>
          <cell r="AM167" t="str">
            <v>n/a</v>
          </cell>
          <cell r="AN167" t="str">
            <v>n/a</v>
          </cell>
          <cell r="AO167" t="str">
            <v>n/a</v>
          </cell>
          <cell r="AP167" t="str">
            <v>n/a</v>
          </cell>
          <cell r="AQ167" t="str">
            <v>n/a</v>
          </cell>
          <cell r="AR167">
            <v>6313825.2630000003</v>
          </cell>
        </row>
        <row r="168">
          <cell r="G168" t="str">
            <v>Post-Closure for Combustion Waste Landfill</v>
          </cell>
          <cell r="H168"/>
          <cell r="I168" t="str">
            <v>HTNL01</v>
          </cell>
          <cell r="J168">
            <v>284925</v>
          </cell>
          <cell r="K168">
            <v>42170</v>
          </cell>
          <cell r="L168" t="str">
            <v>n/a</v>
          </cell>
          <cell r="M168">
            <v>2038</v>
          </cell>
          <cell r="N168">
            <v>2067</v>
          </cell>
          <cell r="O168" t="str">
            <v>Y</v>
          </cell>
          <cell r="P168" t="str">
            <v>CCR</v>
          </cell>
          <cell r="Q168" t="str">
            <v>Existing ARO</v>
          </cell>
          <cell r="R168">
            <v>2015</v>
          </cell>
          <cell r="S168">
            <v>2644384.8639999996</v>
          </cell>
          <cell r="T168">
            <v>73174.772000000812</v>
          </cell>
          <cell r="U168">
            <v>0</v>
          </cell>
          <cell r="V168" t="str">
            <v>n/a</v>
          </cell>
          <cell r="W168" t="str">
            <v>n/a</v>
          </cell>
          <cell r="X168" t="str">
            <v>n/a</v>
          </cell>
          <cell r="Y168" t="str">
            <v>n/a</v>
          </cell>
          <cell r="Z168" t="str">
            <v>n/a</v>
          </cell>
          <cell r="AA168" t="str">
            <v>n/a</v>
          </cell>
          <cell r="AB168" t="str">
            <v>n/a</v>
          </cell>
          <cell r="AC168" t="str">
            <v>n/a</v>
          </cell>
          <cell r="AD168" t="str">
            <v>n/a</v>
          </cell>
          <cell r="AE168" t="str">
            <v>n/a</v>
          </cell>
          <cell r="AF168" t="str">
            <v>n/a</v>
          </cell>
          <cell r="AG168" t="str">
            <v>n/a</v>
          </cell>
          <cell r="AH168" t="str">
            <v>n/a</v>
          </cell>
          <cell r="AI168" t="str">
            <v>n/a</v>
          </cell>
          <cell r="AJ168" t="str">
            <v>n/a</v>
          </cell>
          <cell r="AK168" t="str">
            <v>n/a</v>
          </cell>
          <cell r="AL168" t="str">
            <v>n/a</v>
          </cell>
          <cell r="AM168" t="str">
            <v>n/a</v>
          </cell>
          <cell r="AN168" t="str">
            <v>n/a</v>
          </cell>
          <cell r="AO168" t="str">
            <v>n/a</v>
          </cell>
          <cell r="AP168" t="str">
            <v>n/a</v>
          </cell>
          <cell r="AQ168" t="str">
            <v>n/a</v>
          </cell>
          <cell r="AR168">
            <v>2717559.6360000004</v>
          </cell>
        </row>
        <row r="169">
          <cell r="G169" t="str">
            <v>Historic Ash Landfill</v>
          </cell>
          <cell r="H169" t="str">
            <v>SHTN/2019/C/072; SHTN/2017/C/042; SHTN/2018/C/045; 10022824; 10022855; 10022856</v>
          </cell>
          <cell r="I169" t="str">
            <v>HTNL02</v>
          </cell>
          <cell r="J169">
            <v>284924</v>
          </cell>
          <cell r="K169">
            <v>42003</v>
          </cell>
          <cell r="L169" t="str">
            <v>Active</v>
          </cell>
          <cell r="M169">
            <v>2015</v>
          </cell>
          <cell r="N169">
            <v>2021</v>
          </cell>
          <cell r="O169" t="str">
            <v>Y</v>
          </cell>
          <cell r="P169" t="str">
            <v>Other</v>
          </cell>
          <cell r="Q169" t="str">
            <v>Existing ARO</v>
          </cell>
          <cell r="R169">
            <v>2014</v>
          </cell>
          <cell r="S169">
            <v>0</v>
          </cell>
          <cell r="T169">
            <v>0</v>
          </cell>
          <cell r="U169">
            <v>0</v>
          </cell>
          <cell r="V169" t="str">
            <v>n/a</v>
          </cell>
          <cell r="W169" t="str">
            <v>n/a</v>
          </cell>
          <cell r="X169" t="str">
            <v>n/a</v>
          </cell>
          <cell r="Y169" t="str">
            <v>n/a</v>
          </cell>
          <cell r="Z169" t="str">
            <v>n/a</v>
          </cell>
          <cell r="AA169" t="str">
            <v>n/a</v>
          </cell>
          <cell r="AB169" t="str">
            <v>n/a</v>
          </cell>
          <cell r="AC169" t="str">
            <v>n/a</v>
          </cell>
          <cell r="AD169" t="str">
            <v>n/a</v>
          </cell>
          <cell r="AE169" t="str">
            <v>n/a</v>
          </cell>
          <cell r="AF169" t="str">
            <v>n/a</v>
          </cell>
          <cell r="AG169" t="str">
            <v>n/a</v>
          </cell>
          <cell r="AH169" t="str">
            <v>n/a</v>
          </cell>
          <cell r="AI169" t="str">
            <v>n/a</v>
          </cell>
          <cell r="AJ169" t="str">
            <v>n/a</v>
          </cell>
          <cell r="AK169" t="str">
            <v>n/a</v>
          </cell>
          <cell r="AL169" t="str">
            <v>n/a</v>
          </cell>
          <cell r="AM169" t="str">
            <v>n/a</v>
          </cell>
          <cell r="AN169" t="str">
            <v>n/a</v>
          </cell>
          <cell r="AO169" t="str">
            <v>n/a</v>
          </cell>
          <cell r="AP169" t="str">
            <v>n/a</v>
          </cell>
          <cell r="AQ169" t="str">
            <v>n/a</v>
          </cell>
          <cell r="AR169">
            <v>0</v>
          </cell>
        </row>
        <row r="170">
          <cell r="G170" t="str">
            <v>Industrial Landfill (located on Historic Landfill)</v>
          </cell>
          <cell r="H170"/>
          <cell r="I170" t="str">
            <v>HTNL03</v>
          </cell>
          <cell r="J170">
            <v>284924</v>
          </cell>
          <cell r="K170">
            <v>38435</v>
          </cell>
          <cell r="L170">
            <v>2036</v>
          </cell>
          <cell r="M170">
            <v>2008</v>
          </cell>
          <cell r="N170">
            <v>2036</v>
          </cell>
          <cell r="O170" t="str">
            <v>Y</v>
          </cell>
          <cell r="P170" t="str">
            <v>Other</v>
          </cell>
          <cell r="Q170" t="str">
            <v>Existing ARO</v>
          </cell>
          <cell r="R170">
            <v>2005</v>
          </cell>
          <cell r="S170">
            <v>641278.53600000008</v>
          </cell>
          <cell r="T170">
            <v>17745.30299999984</v>
          </cell>
          <cell r="U170">
            <v>0</v>
          </cell>
          <cell r="V170" t="str">
            <v>n/a</v>
          </cell>
          <cell r="W170" t="str">
            <v>n/a</v>
          </cell>
          <cell r="X170" t="str">
            <v>n/a</v>
          </cell>
          <cell r="Y170" t="str">
            <v>n/a</v>
          </cell>
          <cell r="Z170" t="str">
            <v>n/a</v>
          </cell>
          <cell r="AA170" t="str">
            <v>n/a</v>
          </cell>
          <cell r="AB170" t="str">
            <v>n/a</v>
          </cell>
          <cell r="AC170" t="str">
            <v>n/a</v>
          </cell>
          <cell r="AD170" t="str">
            <v>n/a</v>
          </cell>
          <cell r="AE170" t="str">
            <v>n/a</v>
          </cell>
          <cell r="AF170" t="str">
            <v>n/a</v>
          </cell>
          <cell r="AG170" t="str">
            <v>n/a</v>
          </cell>
          <cell r="AH170" t="str">
            <v>n/a</v>
          </cell>
          <cell r="AI170" t="str">
            <v>n/a</v>
          </cell>
          <cell r="AJ170" t="str">
            <v>n/a</v>
          </cell>
          <cell r="AK170" t="str">
            <v>n/a</v>
          </cell>
          <cell r="AL170" t="str">
            <v>n/a</v>
          </cell>
          <cell r="AM170" t="str">
            <v>n/a</v>
          </cell>
          <cell r="AN170" t="str">
            <v>n/a</v>
          </cell>
          <cell r="AO170" t="str">
            <v>n/a</v>
          </cell>
          <cell r="AP170" t="str">
            <v>n/a</v>
          </cell>
          <cell r="AQ170" t="str">
            <v>n/a</v>
          </cell>
          <cell r="AR170">
            <v>659023.83899999992</v>
          </cell>
        </row>
        <row r="171">
          <cell r="G171" t="str">
            <v>Landfill Closure - 5-7 yr cell cap and close</v>
          </cell>
          <cell r="H171" t="str">
            <v>10008182</v>
          </cell>
          <cell r="I171" t="str">
            <v>HTNL01</v>
          </cell>
          <cell r="J171"/>
          <cell r="K171"/>
          <cell r="L171"/>
          <cell r="M171"/>
          <cell r="N171"/>
          <cell r="O171" t="str">
            <v>N</v>
          </cell>
          <cell r="P171" t="str">
            <v>CCR</v>
          </cell>
          <cell r="Q171" t="str">
            <v>Existing ARO</v>
          </cell>
          <cell r="R171"/>
          <cell r="S171">
            <v>0</v>
          </cell>
          <cell r="T171">
            <v>0</v>
          </cell>
          <cell r="U171">
            <v>0</v>
          </cell>
          <cell r="V171" t="str">
            <v>n/a</v>
          </cell>
          <cell r="W171" t="str">
            <v>n/a</v>
          </cell>
          <cell r="X171" t="str">
            <v>n/a</v>
          </cell>
          <cell r="Y171" t="str">
            <v>n/a</v>
          </cell>
          <cell r="Z171" t="str">
            <v>n/a</v>
          </cell>
          <cell r="AA171" t="str">
            <v>n/a</v>
          </cell>
          <cell r="AB171" t="str">
            <v>n/a</v>
          </cell>
          <cell r="AC171" t="str">
            <v>n/a</v>
          </cell>
          <cell r="AD171" t="str">
            <v>n/a</v>
          </cell>
          <cell r="AE171" t="str">
            <v>n/a</v>
          </cell>
          <cell r="AF171" t="str">
            <v>n/a</v>
          </cell>
          <cell r="AG171" t="str">
            <v>n/a</v>
          </cell>
          <cell r="AH171" t="str">
            <v>n/a</v>
          </cell>
          <cell r="AI171" t="str">
            <v>n/a</v>
          </cell>
          <cell r="AJ171" t="str">
            <v>n/a</v>
          </cell>
          <cell r="AK171" t="str">
            <v>n/a</v>
          </cell>
          <cell r="AL171" t="str">
            <v>n/a</v>
          </cell>
          <cell r="AM171" t="str">
            <v>n/a</v>
          </cell>
          <cell r="AN171" t="str">
            <v>n/a</v>
          </cell>
          <cell r="AO171" t="str">
            <v>n/a</v>
          </cell>
          <cell r="AP171" t="str">
            <v>n/a</v>
          </cell>
          <cell r="AQ171" t="str">
            <v>n/a</v>
          </cell>
          <cell r="AR171">
            <v>0</v>
          </cell>
        </row>
        <row r="172">
          <cell r="G172" t="str">
            <v>Landfill Closure - 5-7 yr cell cap and close</v>
          </cell>
          <cell r="H172" t="str">
            <v>SHTN/2014/C/033</v>
          </cell>
          <cell r="I172" t="str">
            <v>HTNL01</v>
          </cell>
          <cell r="J172"/>
          <cell r="K172"/>
          <cell r="L172"/>
          <cell r="M172"/>
          <cell r="N172"/>
          <cell r="O172" t="str">
            <v>N</v>
          </cell>
          <cell r="P172" t="str">
            <v>CCR</v>
          </cell>
          <cell r="Q172" t="str">
            <v>Existing ARO</v>
          </cell>
          <cell r="R172"/>
          <cell r="S172">
            <v>0</v>
          </cell>
          <cell r="T172">
            <v>0</v>
          </cell>
          <cell r="U172">
            <v>0</v>
          </cell>
          <cell r="V172" t="str">
            <v>n/a</v>
          </cell>
          <cell r="W172" t="str">
            <v>n/a</v>
          </cell>
          <cell r="X172" t="str">
            <v>n/a</v>
          </cell>
          <cell r="Y172" t="str">
            <v>n/a</v>
          </cell>
          <cell r="Z172" t="str">
            <v>n/a</v>
          </cell>
          <cell r="AA172" t="str">
            <v>n/a</v>
          </cell>
          <cell r="AB172" t="str">
            <v>n/a</v>
          </cell>
          <cell r="AC172" t="str">
            <v>n/a</v>
          </cell>
          <cell r="AD172" t="str">
            <v>n/a</v>
          </cell>
          <cell r="AE172" t="str">
            <v>n/a</v>
          </cell>
          <cell r="AF172" t="str">
            <v>n/a</v>
          </cell>
          <cell r="AG172" t="str">
            <v>n/a</v>
          </cell>
          <cell r="AH172" t="str">
            <v>n/a</v>
          </cell>
          <cell r="AI172" t="str">
            <v>n/a</v>
          </cell>
          <cell r="AJ172" t="str">
            <v>n/a</v>
          </cell>
          <cell r="AK172" t="str">
            <v>n/a</v>
          </cell>
          <cell r="AL172" t="str">
            <v>n/a</v>
          </cell>
          <cell r="AM172" t="str">
            <v>n/a</v>
          </cell>
          <cell r="AN172" t="str">
            <v>n/a</v>
          </cell>
          <cell r="AO172" t="str">
            <v>n/a</v>
          </cell>
          <cell r="AP172" t="str">
            <v>n/a</v>
          </cell>
          <cell r="AQ172" t="str">
            <v>n/a</v>
          </cell>
          <cell r="AR172">
            <v>0</v>
          </cell>
        </row>
        <row r="173">
          <cell r="G173" t="str">
            <v>Landfill Closure - 5-7 yr cell cap and close</v>
          </cell>
          <cell r="H173" t="str">
            <v>10008184</v>
          </cell>
          <cell r="I173" t="str">
            <v>HTNL01</v>
          </cell>
          <cell r="J173"/>
          <cell r="K173"/>
          <cell r="L173"/>
          <cell r="M173"/>
          <cell r="N173"/>
          <cell r="O173" t="str">
            <v>N</v>
          </cell>
          <cell r="P173" t="str">
            <v>CCR</v>
          </cell>
          <cell r="Q173" t="str">
            <v>Existing ARO</v>
          </cell>
          <cell r="R173"/>
          <cell r="S173">
            <v>0</v>
          </cell>
          <cell r="T173">
            <v>0</v>
          </cell>
          <cell r="U173">
            <v>0</v>
          </cell>
          <cell r="V173" t="str">
            <v>n/a</v>
          </cell>
          <cell r="W173" t="str">
            <v>n/a</v>
          </cell>
          <cell r="X173" t="str">
            <v>n/a</v>
          </cell>
          <cell r="Y173" t="str">
            <v>n/a</v>
          </cell>
          <cell r="Z173" t="str">
            <v>n/a</v>
          </cell>
          <cell r="AA173" t="str">
            <v>n/a</v>
          </cell>
          <cell r="AB173" t="str">
            <v>n/a</v>
          </cell>
          <cell r="AC173" t="str">
            <v>n/a</v>
          </cell>
          <cell r="AD173" t="str">
            <v>n/a</v>
          </cell>
          <cell r="AE173" t="str">
            <v>n/a</v>
          </cell>
          <cell r="AF173" t="str">
            <v>n/a</v>
          </cell>
          <cell r="AG173" t="str">
            <v>n/a</v>
          </cell>
          <cell r="AH173" t="str">
            <v>n/a</v>
          </cell>
          <cell r="AI173" t="str">
            <v>n/a</v>
          </cell>
          <cell r="AJ173" t="str">
            <v>n/a</v>
          </cell>
          <cell r="AK173" t="str">
            <v>n/a</v>
          </cell>
          <cell r="AL173" t="str">
            <v>n/a</v>
          </cell>
          <cell r="AM173" t="str">
            <v>n/a</v>
          </cell>
          <cell r="AN173" t="str">
            <v>n/a</v>
          </cell>
          <cell r="AO173" t="str">
            <v>n/a</v>
          </cell>
          <cell r="AP173" t="str">
            <v>n/a</v>
          </cell>
          <cell r="AQ173" t="str">
            <v>n/a</v>
          </cell>
          <cell r="AR173">
            <v>0</v>
          </cell>
        </row>
        <row r="174">
          <cell r="G174" t="str">
            <v>Landfill Closure - 5-7 yr cell cap and close</v>
          </cell>
          <cell r="H174" t="str">
            <v>10008185</v>
          </cell>
          <cell r="I174" t="str">
            <v>HTNL01</v>
          </cell>
          <cell r="J174"/>
          <cell r="K174"/>
          <cell r="L174"/>
          <cell r="M174"/>
          <cell r="N174"/>
          <cell r="O174" t="str">
            <v>N</v>
          </cell>
          <cell r="P174" t="str">
            <v>CCR</v>
          </cell>
          <cell r="Q174" t="str">
            <v>Existing ARO</v>
          </cell>
          <cell r="R174"/>
          <cell r="S174">
            <v>0</v>
          </cell>
          <cell r="T174">
            <v>0</v>
          </cell>
          <cell r="U174">
            <v>0</v>
          </cell>
          <cell r="V174" t="str">
            <v>n/a</v>
          </cell>
          <cell r="W174" t="str">
            <v>n/a</v>
          </cell>
          <cell r="X174" t="str">
            <v>n/a</v>
          </cell>
          <cell r="Y174" t="str">
            <v>n/a</v>
          </cell>
          <cell r="Z174" t="str">
            <v>n/a</v>
          </cell>
          <cell r="AA174" t="str">
            <v>n/a</v>
          </cell>
          <cell r="AB174" t="str">
            <v>n/a</v>
          </cell>
          <cell r="AC174" t="str">
            <v>n/a</v>
          </cell>
          <cell r="AD174" t="str">
            <v>n/a</v>
          </cell>
          <cell r="AE174" t="str">
            <v>n/a</v>
          </cell>
          <cell r="AF174" t="str">
            <v>n/a</v>
          </cell>
          <cell r="AG174" t="str">
            <v>n/a</v>
          </cell>
          <cell r="AH174" t="str">
            <v>n/a</v>
          </cell>
          <cell r="AI174" t="str">
            <v>n/a</v>
          </cell>
          <cell r="AJ174" t="str">
            <v>n/a</v>
          </cell>
          <cell r="AK174" t="str">
            <v>n/a</v>
          </cell>
          <cell r="AL174" t="str">
            <v>n/a</v>
          </cell>
          <cell r="AM174" t="str">
            <v>n/a</v>
          </cell>
          <cell r="AN174" t="str">
            <v>n/a</v>
          </cell>
          <cell r="AO174" t="str">
            <v>n/a</v>
          </cell>
          <cell r="AP174" t="str">
            <v>n/a</v>
          </cell>
          <cell r="AQ174" t="str">
            <v>n/a</v>
          </cell>
          <cell r="AR174">
            <v>0</v>
          </cell>
        </row>
        <row r="175">
          <cell r="G175" t="str">
            <v>Landfill Closure - 5-7 yr cell cap and close</v>
          </cell>
          <cell r="H175" t="str">
            <v>10008186</v>
          </cell>
          <cell r="I175" t="str">
            <v>HTNL01</v>
          </cell>
          <cell r="J175"/>
          <cell r="K175"/>
          <cell r="L175"/>
          <cell r="M175"/>
          <cell r="N175"/>
          <cell r="O175" t="str">
            <v>N</v>
          </cell>
          <cell r="P175" t="str">
            <v>CCR</v>
          </cell>
          <cell r="Q175" t="str">
            <v>Existing ARO</v>
          </cell>
          <cell r="R175"/>
          <cell r="S175">
            <v>0</v>
          </cell>
          <cell r="T175">
            <v>0</v>
          </cell>
          <cell r="U175">
            <v>0</v>
          </cell>
          <cell r="V175" t="str">
            <v>n/a</v>
          </cell>
          <cell r="W175" t="str">
            <v>n/a</v>
          </cell>
          <cell r="X175" t="str">
            <v>n/a</v>
          </cell>
          <cell r="Y175" t="str">
            <v>n/a</v>
          </cell>
          <cell r="Z175" t="str">
            <v>n/a</v>
          </cell>
          <cell r="AA175" t="str">
            <v>n/a</v>
          </cell>
          <cell r="AB175" t="str">
            <v>n/a</v>
          </cell>
          <cell r="AC175" t="str">
            <v>n/a</v>
          </cell>
          <cell r="AD175" t="str">
            <v>n/a</v>
          </cell>
          <cell r="AE175" t="str">
            <v>n/a</v>
          </cell>
          <cell r="AF175" t="str">
            <v>n/a</v>
          </cell>
          <cell r="AG175" t="str">
            <v>n/a</v>
          </cell>
          <cell r="AH175" t="str">
            <v>n/a</v>
          </cell>
          <cell r="AI175" t="str">
            <v>n/a</v>
          </cell>
          <cell r="AJ175" t="str">
            <v>n/a</v>
          </cell>
          <cell r="AK175" t="str">
            <v>n/a</v>
          </cell>
          <cell r="AL175" t="str">
            <v>n/a</v>
          </cell>
          <cell r="AM175" t="str">
            <v>n/a</v>
          </cell>
          <cell r="AN175" t="str">
            <v>n/a</v>
          </cell>
          <cell r="AO175" t="str">
            <v>n/a</v>
          </cell>
          <cell r="AP175" t="str">
            <v>n/a</v>
          </cell>
          <cell r="AQ175" t="str">
            <v>n/a</v>
          </cell>
          <cell r="AR175">
            <v>0</v>
          </cell>
        </row>
        <row r="176">
          <cell r="G176" t="str">
            <v>Landfill Closure - 5-7 yr cell cap and close</v>
          </cell>
          <cell r="H176" t="str">
            <v>10008187</v>
          </cell>
          <cell r="I176" t="str">
            <v>HTNL01</v>
          </cell>
          <cell r="J176"/>
          <cell r="K176"/>
          <cell r="L176"/>
          <cell r="M176"/>
          <cell r="N176"/>
          <cell r="O176" t="str">
            <v>N</v>
          </cell>
          <cell r="P176" t="str">
            <v>CCR</v>
          </cell>
          <cell r="Q176" t="str">
            <v>Existing ARO</v>
          </cell>
          <cell r="R176"/>
          <cell r="S176">
            <v>0</v>
          </cell>
          <cell r="T176">
            <v>0</v>
          </cell>
          <cell r="U176">
            <v>0</v>
          </cell>
          <cell r="V176" t="str">
            <v>n/a</v>
          </cell>
          <cell r="W176" t="str">
            <v>n/a</v>
          </cell>
          <cell r="X176" t="str">
            <v>n/a</v>
          </cell>
          <cell r="Y176" t="str">
            <v>n/a</v>
          </cell>
          <cell r="Z176" t="str">
            <v>n/a</v>
          </cell>
          <cell r="AA176" t="str">
            <v>n/a</v>
          </cell>
          <cell r="AB176" t="str">
            <v>n/a</v>
          </cell>
          <cell r="AC176" t="str">
            <v>n/a</v>
          </cell>
          <cell r="AD176" t="str">
            <v>n/a</v>
          </cell>
          <cell r="AE176" t="str">
            <v>n/a</v>
          </cell>
          <cell r="AF176" t="str">
            <v>n/a</v>
          </cell>
          <cell r="AG176" t="str">
            <v>n/a</v>
          </cell>
          <cell r="AH176" t="str">
            <v>n/a</v>
          </cell>
          <cell r="AI176" t="str">
            <v>n/a</v>
          </cell>
          <cell r="AJ176" t="str">
            <v>n/a</v>
          </cell>
          <cell r="AK176" t="str">
            <v>n/a</v>
          </cell>
          <cell r="AL176" t="str">
            <v>n/a</v>
          </cell>
          <cell r="AM176" t="str">
            <v>n/a</v>
          </cell>
          <cell r="AN176" t="str">
            <v>n/a</v>
          </cell>
          <cell r="AO176" t="str">
            <v>n/a</v>
          </cell>
          <cell r="AP176" t="str">
            <v>n/a</v>
          </cell>
          <cell r="AQ176" t="str">
            <v>n/a</v>
          </cell>
          <cell r="AR176">
            <v>0</v>
          </cell>
        </row>
        <row r="177">
          <cell r="G177" t="str">
            <v>Post-Closure for Industrial Landfill</v>
          </cell>
          <cell r="H177"/>
          <cell r="I177" t="str">
            <v>HTNL03</v>
          </cell>
          <cell r="J177">
            <v>284924</v>
          </cell>
          <cell r="K177">
            <v>38435</v>
          </cell>
          <cell r="L177" t="str">
            <v>n/a</v>
          </cell>
          <cell r="M177">
            <v>2036</v>
          </cell>
          <cell r="N177">
            <v>2065</v>
          </cell>
          <cell r="O177" t="str">
            <v>Y</v>
          </cell>
          <cell r="P177" t="str">
            <v>Other</v>
          </cell>
          <cell r="Q177" t="str">
            <v>Existing ARO</v>
          </cell>
          <cell r="R177">
            <v>2005</v>
          </cell>
          <cell r="S177">
            <v>775638.424</v>
          </cell>
          <cell r="T177">
            <v>21463.277000000002</v>
          </cell>
          <cell r="U177">
            <v>0</v>
          </cell>
          <cell r="V177" t="str">
            <v>n/a</v>
          </cell>
          <cell r="W177" t="str">
            <v>n/a</v>
          </cell>
          <cell r="X177" t="str">
            <v>n/a</v>
          </cell>
          <cell r="Y177" t="str">
            <v>n/a</v>
          </cell>
          <cell r="Z177" t="str">
            <v>n/a</v>
          </cell>
          <cell r="AA177" t="str">
            <v>n/a</v>
          </cell>
          <cell r="AB177" t="str">
            <v>n/a</v>
          </cell>
          <cell r="AC177" t="str">
            <v>n/a</v>
          </cell>
          <cell r="AD177" t="str">
            <v>n/a</v>
          </cell>
          <cell r="AE177" t="str">
            <v>n/a</v>
          </cell>
          <cell r="AF177" t="str">
            <v>n/a</v>
          </cell>
          <cell r="AG177" t="str">
            <v>n/a</v>
          </cell>
          <cell r="AH177" t="str">
            <v>n/a</v>
          </cell>
          <cell r="AI177" t="str">
            <v>n/a</v>
          </cell>
          <cell r="AJ177" t="str">
            <v>n/a</v>
          </cell>
          <cell r="AK177" t="str">
            <v>n/a</v>
          </cell>
          <cell r="AL177" t="str">
            <v>n/a</v>
          </cell>
          <cell r="AM177" t="str">
            <v>n/a</v>
          </cell>
          <cell r="AN177" t="str">
            <v>n/a</v>
          </cell>
          <cell r="AO177" t="str">
            <v>n/a</v>
          </cell>
          <cell r="AP177" t="str">
            <v>n/a</v>
          </cell>
          <cell r="AQ177" t="str">
            <v>n/a</v>
          </cell>
          <cell r="AR177">
            <v>797101.701</v>
          </cell>
        </row>
        <row r="178">
          <cell r="G178" t="str">
            <v>Asbestos - Huntington</v>
          </cell>
          <cell r="H178"/>
          <cell r="I178" t="str">
            <v>HTNA01</v>
          </cell>
          <cell r="J178">
            <v>284946</v>
          </cell>
          <cell r="K178"/>
          <cell r="L178"/>
          <cell r="M178"/>
          <cell r="N178"/>
          <cell r="O178" t="str">
            <v>Y</v>
          </cell>
          <cell r="P178" t="str">
            <v>Other</v>
          </cell>
          <cell r="Q178" t="str">
            <v>Existing ARO</v>
          </cell>
          <cell r="R178">
            <v>2004</v>
          </cell>
          <cell r="S178">
            <v>7445916.1578400005</v>
          </cell>
          <cell r="T178">
            <v>206041.57306999899</v>
          </cell>
          <cell r="U178">
            <v>0</v>
          </cell>
          <cell r="V178" t="str">
            <v>n/a</v>
          </cell>
          <cell r="W178" t="str">
            <v>n/a</v>
          </cell>
          <cell r="X178" t="str">
            <v>n/a</v>
          </cell>
          <cell r="Y178" t="str">
            <v>n/a</v>
          </cell>
          <cell r="Z178" t="str">
            <v>n/a</v>
          </cell>
          <cell r="AA178" t="str">
            <v>n/a</v>
          </cell>
          <cell r="AB178" t="str">
            <v>n/a</v>
          </cell>
          <cell r="AC178" t="str">
            <v>n/a</v>
          </cell>
          <cell r="AD178" t="str">
            <v>n/a</v>
          </cell>
          <cell r="AE178" t="str">
            <v>n/a</v>
          </cell>
          <cell r="AF178" t="str">
            <v>n/a</v>
          </cell>
          <cell r="AG178" t="str">
            <v>n/a</v>
          </cell>
          <cell r="AH178" t="str">
            <v>n/a</v>
          </cell>
          <cell r="AI178" t="str">
            <v>n/a</v>
          </cell>
          <cell r="AJ178" t="str">
            <v>n/a</v>
          </cell>
          <cell r="AK178" t="str">
            <v>n/a</v>
          </cell>
          <cell r="AL178" t="str">
            <v>n/a</v>
          </cell>
          <cell r="AM178" t="str">
            <v>n/a</v>
          </cell>
          <cell r="AN178" t="str">
            <v>n/a</v>
          </cell>
          <cell r="AO178" t="str">
            <v>n/a</v>
          </cell>
          <cell r="AP178" t="str">
            <v>n/a</v>
          </cell>
          <cell r="AQ178" t="str">
            <v>n/a</v>
          </cell>
          <cell r="AR178">
            <v>7651957.7309099995</v>
          </cell>
        </row>
        <row r="179">
          <cell r="G179" t="str">
            <v>Waste Water Holding Pond</v>
          </cell>
          <cell r="H179" t="str">
            <v>SHTN/2015/C/041</v>
          </cell>
          <cell r="I179" t="str">
            <v>HTNP02</v>
          </cell>
          <cell r="J179"/>
          <cell r="K179">
            <v>42348</v>
          </cell>
          <cell r="L179">
            <v>2015</v>
          </cell>
          <cell r="M179">
            <v>2015</v>
          </cell>
          <cell r="N179">
            <v>2015</v>
          </cell>
          <cell r="O179" t="str">
            <v>Complete</v>
          </cell>
          <cell r="P179" t="str">
            <v>CCR</v>
          </cell>
          <cell r="Q179" t="str">
            <v>New Due to CCR Reg</v>
          </cell>
          <cell r="R179">
            <v>2015</v>
          </cell>
          <cell r="S179">
            <v>0</v>
          </cell>
          <cell r="T179">
            <v>0</v>
          </cell>
          <cell r="U179">
            <v>0</v>
          </cell>
          <cell r="V179" t="str">
            <v>n/a</v>
          </cell>
          <cell r="W179" t="str">
            <v>n/a</v>
          </cell>
          <cell r="X179" t="str">
            <v>n/a</v>
          </cell>
          <cell r="Y179" t="str">
            <v>n/a</v>
          </cell>
          <cell r="Z179" t="str">
            <v>n/a</v>
          </cell>
          <cell r="AA179" t="str">
            <v>n/a</v>
          </cell>
          <cell r="AB179" t="str">
            <v>n/a</v>
          </cell>
          <cell r="AC179" t="str">
            <v>n/a</v>
          </cell>
          <cell r="AD179" t="str">
            <v>n/a</v>
          </cell>
          <cell r="AE179" t="str">
            <v>n/a</v>
          </cell>
          <cell r="AF179" t="str">
            <v>n/a</v>
          </cell>
          <cell r="AG179" t="str">
            <v>n/a</v>
          </cell>
          <cell r="AH179" t="str">
            <v>n/a</v>
          </cell>
          <cell r="AI179" t="str">
            <v>n/a</v>
          </cell>
          <cell r="AJ179" t="str">
            <v>n/a</v>
          </cell>
          <cell r="AK179" t="str">
            <v>n/a</v>
          </cell>
          <cell r="AL179" t="str">
            <v>n/a</v>
          </cell>
          <cell r="AM179" t="str">
            <v>n/a</v>
          </cell>
          <cell r="AN179" t="str">
            <v>n/a</v>
          </cell>
          <cell r="AO179" t="str">
            <v>n/a</v>
          </cell>
          <cell r="AP179" t="str">
            <v>n/a</v>
          </cell>
          <cell r="AQ179" t="str">
            <v>n/a</v>
          </cell>
          <cell r="AR179">
            <v>0</v>
          </cell>
        </row>
        <row r="180">
          <cell r="G180" t="str">
            <v>Historic Scrubber Pond</v>
          </cell>
          <cell r="H180" t="str">
            <v>SHTN/2015/C/047</v>
          </cell>
          <cell r="I180" t="str">
            <v>HTNP01</v>
          </cell>
          <cell r="J180"/>
          <cell r="K180">
            <v>42348</v>
          </cell>
          <cell r="L180">
            <v>2015</v>
          </cell>
          <cell r="M180">
            <v>2015</v>
          </cell>
          <cell r="N180">
            <v>2015</v>
          </cell>
          <cell r="O180" t="str">
            <v>Complete</v>
          </cell>
          <cell r="P180" t="str">
            <v>CCR</v>
          </cell>
          <cell r="Q180" t="str">
            <v>New Due to CCR Reg</v>
          </cell>
          <cell r="R180">
            <v>2015</v>
          </cell>
          <cell r="S180">
            <v>0</v>
          </cell>
          <cell r="T180">
            <v>0</v>
          </cell>
          <cell r="U180">
            <v>0</v>
          </cell>
          <cell r="V180" t="str">
            <v>n/a</v>
          </cell>
          <cell r="W180" t="str">
            <v>n/a</v>
          </cell>
          <cell r="X180" t="str">
            <v>n/a</v>
          </cell>
          <cell r="Y180" t="str">
            <v>n/a</v>
          </cell>
          <cell r="Z180" t="str">
            <v>n/a</v>
          </cell>
          <cell r="AA180" t="str">
            <v>n/a</v>
          </cell>
          <cell r="AB180" t="str">
            <v>n/a</v>
          </cell>
          <cell r="AC180" t="str">
            <v>n/a</v>
          </cell>
          <cell r="AD180" t="str">
            <v>n/a</v>
          </cell>
          <cell r="AE180" t="str">
            <v>n/a</v>
          </cell>
          <cell r="AF180" t="str">
            <v>n/a</v>
          </cell>
          <cell r="AG180" t="str">
            <v>n/a</v>
          </cell>
          <cell r="AH180" t="str">
            <v>n/a</v>
          </cell>
          <cell r="AI180" t="str">
            <v>n/a</v>
          </cell>
          <cell r="AJ180" t="str">
            <v>n/a</v>
          </cell>
          <cell r="AK180" t="str">
            <v>n/a</v>
          </cell>
          <cell r="AL180" t="str">
            <v>n/a</v>
          </cell>
          <cell r="AM180" t="str">
            <v>n/a</v>
          </cell>
          <cell r="AN180" t="str">
            <v>n/a</v>
          </cell>
          <cell r="AO180" t="str">
            <v>n/a</v>
          </cell>
          <cell r="AP180" t="str">
            <v>n/a</v>
          </cell>
          <cell r="AQ180" t="str">
            <v>n/a</v>
          </cell>
          <cell r="AR180">
            <v>0</v>
          </cell>
        </row>
        <row r="181">
          <cell r="G181" t="str">
            <v>Landfill Lining Retrofit 5-7 yr cell - Development Study</v>
          </cell>
          <cell r="H181" t="str">
            <v>10014337</v>
          </cell>
          <cell r="I181" t="str">
            <v>HTNL04</v>
          </cell>
          <cell r="J181"/>
          <cell r="K181"/>
          <cell r="L181"/>
          <cell r="M181"/>
          <cell r="N181"/>
          <cell r="O181" t="str">
            <v>N</v>
          </cell>
          <cell r="P181" t="str">
            <v>CCR</v>
          </cell>
          <cell r="Q181" t="str">
            <v>New Construction</v>
          </cell>
          <cell r="R181"/>
          <cell r="S181">
            <v>0</v>
          </cell>
          <cell r="T181">
            <v>0</v>
          </cell>
          <cell r="U181">
            <v>0</v>
          </cell>
          <cell r="V181" t="str">
            <v>n/a</v>
          </cell>
          <cell r="W181" t="str">
            <v>n/a</v>
          </cell>
          <cell r="X181" t="str">
            <v>n/a</v>
          </cell>
          <cell r="Y181" t="str">
            <v>n/a</v>
          </cell>
          <cell r="Z181" t="str">
            <v>n/a</v>
          </cell>
          <cell r="AA181" t="str">
            <v>n/a</v>
          </cell>
          <cell r="AB181" t="str">
            <v>n/a</v>
          </cell>
          <cell r="AC181" t="str">
            <v>n/a</v>
          </cell>
          <cell r="AD181" t="str">
            <v>n/a</v>
          </cell>
          <cell r="AE181" t="str">
            <v>n/a</v>
          </cell>
          <cell r="AF181" t="str">
            <v>n/a</v>
          </cell>
          <cell r="AG181" t="str">
            <v>n/a</v>
          </cell>
          <cell r="AH181" t="str">
            <v>n/a</v>
          </cell>
          <cell r="AI181" t="str">
            <v>n/a</v>
          </cell>
          <cell r="AJ181" t="str">
            <v>n/a</v>
          </cell>
          <cell r="AK181" t="str">
            <v>n/a</v>
          </cell>
          <cell r="AL181" t="str">
            <v>n/a</v>
          </cell>
          <cell r="AM181" t="str">
            <v>n/a</v>
          </cell>
          <cell r="AN181" t="str">
            <v>n/a</v>
          </cell>
          <cell r="AO181" t="str">
            <v>n/a</v>
          </cell>
          <cell r="AP181" t="str">
            <v>n/a</v>
          </cell>
          <cell r="AQ181" t="str">
            <v>n/a</v>
          </cell>
          <cell r="AR181">
            <v>0</v>
          </cell>
        </row>
        <row r="182">
          <cell r="G182" t="str">
            <v>Landfill Lining Retrofit - 5-7yr Cell</v>
          </cell>
          <cell r="H182" t="str">
            <v>10013714</v>
          </cell>
          <cell r="I182" t="str">
            <v>HTNL04</v>
          </cell>
          <cell r="J182"/>
          <cell r="K182"/>
          <cell r="L182"/>
          <cell r="M182"/>
          <cell r="N182"/>
          <cell r="O182" t="str">
            <v>N</v>
          </cell>
          <cell r="P182" t="str">
            <v>CCR</v>
          </cell>
          <cell r="Q182" t="str">
            <v>New Construction</v>
          </cell>
          <cell r="R182"/>
          <cell r="S182">
            <v>0</v>
          </cell>
          <cell r="T182">
            <v>0</v>
          </cell>
          <cell r="U182">
            <v>0</v>
          </cell>
          <cell r="V182" t="str">
            <v>n/a</v>
          </cell>
          <cell r="W182" t="str">
            <v>n/a</v>
          </cell>
          <cell r="X182" t="str">
            <v>n/a</v>
          </cell>
          <cell r="Y182" t="str">
            <v>n/a</v>
          </cell>
          <cell r="Z182" t="str">
            <v>n/a</v>
          </cell>
          <cell r="AA182" t="str">
            <v>n/a</v>
          </cell>
          <cell r="AB182" t="str">
            <v>n/a</v>
          </cell>
          <cell r="AC182" t="str">
            <v>n/a</v>
          </cell>
          <cell r="AD182" t="str">
            <v>n/a</v>
          </cell>
          <cell r="AE182" t="str">
            <v>n/a</v>
          </cell>
          <cell r="AF182" t="str">
            <v>n/a</v>
          </cell>
          <cell r="AG182" t="str">
            <v>n/a</v>
          </cell>
          <cell r="AH182" t="str">
            <v>n/a</v>
          </cell>
          <cell r="AI182" t="str">
            <v>n/a</v>
          </cell>
          <cell r="AJ182" t="str">
            <v>n/a</v>
          </cell>
          <cell r="AK182" t="str">
            <v>n/a</v>
          </cell>
          <cell r="AL182" t="str">
            <v>n/a</v>
          </cell>
          <cell r="AM182" t="str">
            <v>n/a</v>
          </cell>
          <cell r="AN182" t="str">
            <v>n/a</v>
          </cell>
          <cell r="AO182" t="str">
            <v>n/a</v>
          </cell>
          <cell r="AP182" t="str">
            <v>n/a</v>
          </cell>
          <cell r="AQ182" t="str">
            <v>n/a</v>
          </cell>
          <cell r="AR182">
            <v>0</v>
          </cell>
        </row>
        <row r="183">
          <cell r="G183" t="str">
            <v>Landfill Ongoing Management - 5-7yr Cell</v>
          </cell>
          <cell r="H183" t="str">
            <v>10013715</v>
          </cell>
          <cell r="I183" t="str">
            <v>HTNL04</v>
          </cell>
          <cell r="J183"/>
          <cell r="K183"/>
          <cell r="L183"/>
          <cell r="M183"/>
          <cell r="N183"/>
          <cell r="O183" t="str">
            <v>N</v>
          </cell>
          <cell r="P183" t="str">
            <v>CCR</v>
          </cell>
          <cell r="Q183" t="str">
            <v>Planned ARO</v>
          </cell>
          <cell r="R183"/>
          <cell r="S183">
            <v>0</v>
          </cell>
          <cell r="T183">
            <v>0</v>
          </cell>
          <cell r="U183">
            <v>0</v>
          </cell>
          <cell r="V183" t="str">
            <v>n/a</v>
          </cell>
          <cell r="W183" t="str">
            <v>n/a</v>
          </cell>
          <cell r="X183" t="str">
            <v>n/a</v>
          </cell>
          <cell r="Y183" t="str">
            <v>n/a</v>
          </cell>
          <cell r="Z183" t="str">
            <v>n/a</v>
          </cell>
          <cell r="AA183" t="str">
            <v>n/a</v>
          </cell>
          <cell r="AB183" t="str">
            <v>n/a</v>
          </cell>
          <cell r="AC183" t="str">
            <v>n/a</v>
          </cell>
          <cell r="AD183" t="str">
            <v>n/a</v>
          </cell>
          <cell r="AE183" t="str">
            <v>n/a</v>
          </cell>
          <cell r="AF183" t="str">
            <v>n/a</v>
          </cell>
          <cell r="AG183" t="str">
            <v>n/a</v>
          </cell>
          <cell r="AH183" t="str">
            <v>n/a</v>
          </cell>
          <cell r="AI183" t="str">
            <v>n/a</v>
          </cell>
          <cell r="AJ183" t="str">
            <v>n/a</v>
          </cell>
          <cell r="AK183" t="str">
            <v>n/a</v>
          </cell>
          <cell r="AL183" t="str">
            <v>n/a</v>
          </cell>
          <cell r="AM183" t="str">
            <v>n/a</v>
          </cell>
          <cell r="AN183" t="str">
            <v>n/a</v>
          </cell>
          <cell r="AO183" t="str">
            <v>n/a</v>
          </cell>
          <cell r="AP183" t="str">
            <v>n/a</v>
          </cell>
          <cell r="AQ183" t="str">
            <v>n/a</v>
          </cell>
          <cell r="AR183">
            <v>0</v>
          </cell>
        </row>
        <row r="184">
          <cell r="G184" t="str">
            <v>Landfill Closure - 5-7yr Cell</v>
          </cell>
          <cell r="H184" t="str">
            <v>10013716</v>
          </cell>
          <cell r="I184" t="str">
            <v>HTNL04</v>
          </cell>
          <cell r="J184"/>
          <cell r="K184"/>
          <cell r="L184"/>
          <cell r="M184"/>
          <cell r="N184"/>
          <cell r="O184" t="str">
            <v>N</v>
          </cell>
          <cell r="P184" t="str">
            <v>CCR</v>
          </cell>
          <cell r="Q184" t="str">
            <v>Planned ARO</v>
          </cell>
          <cell r="R184"/>
          <cell r="S184">
            <v>0</v>
          </cell>
          <cell r="T184">
            <v>0</v>
          </cell>
          <cell r="U184">
            <v>0</v>
          </cell>
          <cell r="V184" t="str">
            <v>n/a</v>
          </cell>
          <cell r="W184" t="str">
            <v>n/a</v>
          </cell>
          <cell r="X184" t="str">
            <v>n/a</v>
          </cell>
          <cell r="Y184" t="str">
            <v>n/a</v>
          </cell>
          <cell r="Z184" t="str">
            <v>n/a</v>
          </cell>
          <cell r="AA184" t="str">
            <v>n/a</v>
          </cell>
          <cell r="AB184" t="str">
            <v>n/a</v>
          </cell>
          <cell r="AC184" t="str">
            <v>n/a</v>
          </cell>
          <cell r="AD184" t="str">
            <v>n/a</v>
          </cell>
          <cell r="AE184" t="str">
            <v>n/a</v>
          </cell>
          <cell r="AF184" t="str">
            <v>n/a</v>
          </cell>
          <cell r="AG184" t="str">
            <v>n/a</v>
          </cell>
          <cell r="AH184" t="str">
            <v>n/a</v>
          </cell>
          <cell r="AI184" t="str">
            <v>n/a</v>
          </cell>
          <cell r="AJ184" t="str">
            <v>n/a</v>
          </cell>
          <cell r="AK184" t="str">
            <v>n/a</v>
          </cell>
          <cell r="AL184" t="str">
            <v>n/a</v>
          </cell>
          <cell r="AM184" t="str">
            <v>n/a</v>
          </cell>
          <cell r="AN184" t="str">
            <v>n/a</v>
          </cell>
          <cell r="AO184" t="str">
            <v>n/a</v>
          </cell>
          <cell r="AP184" t="str">
            <v>n/a</v>
          </cell>
          <cell r="AQ184" t="str">
            <v>n/a</v>
          </cell>
          <cell r="AR184">
            <v>0</v>
          </cell>
        </row>
        <row r="185">
          <cell r="G185" t="str">
            <v>Landfill Construction 5-7 yr cell - Development Study</v>
          </cell>
          <cell r="H185" t="str">
            <v>10021906</v>
          </cell>
          <cell r="I185" t="str">
            <v>HTNL04</v>
          </cell>
          <cell r="J185"/>
          <cell r="K185"/>
          <cell r="L185"/>
          <cell r="M185"/>
          <cell r="N185"/>
          <cell r="O185" t="str">
            <v>N</v>
          </cell>
          <cell r="P185" t="str">
            <v>CCR</v>
          </cell>
          <cell r="Q185" t="str">
            <v>New Construction</v>
          </cell>
          <cell r="R185"/>
          <cell r="S185">
            <v>0</v>
          </cell>
          <cell r="T185">
            <v>0</v>
          </cell>
          <cell r="U185">
            <v>0</v>
          </cell>
          <cell r="V185" t="str">
            <v>n/a</v>
          </cell>
          <cell r="W185" t="str">
            <v>n/a</v>
          </cell>
          <cell r="X185" t="str">
            <v>n/a</v>
          </cell>
          <cell r="Y185" t="str">
            <v>n/a</v>
          </cell>
          <cell r="Z185" t="str">
            <v>n/a</v>
          </cell>
          <cell r="AA185" t="str">
            <v>n/a</v>
          </cell>
          <cell r="AB185" t="str">
            <v>n/a</v>
          </cell>
          <cell r="AC185" t="str">
            <v>n/a</v>
          </cell>
          <cell r="AD185" t="str">
            <v>n/a</v>
          </cell>
          <cell r="AE185" t="str">
            <v>n/a</v>
          </cell>
          <cell r="AF185" t="str">
            <v>n/a</v>
          </cell>
          <cell r="AG185" t="str">
            <v>n/a</v>
          </cell>
          <cell r="AH185" t="str">
            <v>n/a</v>
          </cell>
          <cell r="AI185" t="str">
            <v>n/a</v>
          </cell>
          <cell r="AJ185" t="str">
            <v>n/a</v>
          </cell>
          <cell r="AK185" t="str">
            <v>n/a</v>
          </cell>
          <cell r="AL185" t="str">
            <v>n/a</v>
          </cell>
          <cell r="AM185" t="str">
            <v>n/a</v>
          </cell>
          <cell r="AN185" t="str">
            <v>n/a</v>
          </cell>
          <cell r="AO185" t="str">
            <v>n/a</v>
          </cell>
          <cell r="AP185" t="str">
            <v>n/a</v>
          </cell>
          <cell r="AQ185" t="str">
            <v>n/a</v>
          </cell>
          <cell r="AR185">
            <v>0</v>
          </cell>
        </row>
        <row r="186">
          <cell r="G186" t="str">
            <v>Landfill Construction - 5-7yr Cell</v>
          </cell>
          <cell r="H186" t="str">
            <v>10021907</v>
          </cell>
          <cell r="I186" t="str">
            <v>HTNL04</v>
          </cell>
          <cell r="J186"/>
          <cell r="K186"/>
          <cell r="L186"/>
          <cell r="M186"/>
          <cell r="N186"/>
          <cell r="O186" t="str">
            <v>N</v>
          </cell>
          <cell r="P186" t="str">
            <v>CCR</v>
          </cell>
          <cell r="Q186" t="str">
            <v>New Construction</v>
          </cell>
          <cell r="R186"/>
          <cell r="S186">
            <v>0</v>
          </cell>
          <cell r="T186">
            <v>0</v>
          </cell>
          <cell r="U186">
            <v>0</v>
          </cell>
          <cell r="V186" t="str">
            <v>n/a</v>
          </cell>
          <cell r="W186" t="str">
            <v>n/a</v>
          </cell>
          <cell r="X186" t="str">
            <v>n/a</v>
          </cell>
          <cell r="Y186" t="str">
            <v>n/a</v>
          </cell>
          <cell r="Z186" t="str">
            <v>n/a</v>
          </cell>
          <cell r="AA186" t="str">
            <v>n/a</v>
          </cell>
          <cell r="AB186" t="str">
            <v>n/a</v>
          </cell>
          <cell r="AC186" t="str">
            <v>n/a</v>
          </cell>
          <cell r="AD186" t="str">
            <v>n/a</v>
          </cell>
          <cell r="AE186" t="str">
            <v>n/a</v>
          </cell>
          <cell r="AF186" t="str">
            <v>n/a</v>
          </cell>
          <cell r="AG186" t="str">
            <v>n/a</v>
          </cell>
          <cell r="AH186" t="str">
            <v>n/a</v>
          </cell>
          <cell r="AI186" t="str">
            <v>n/a</v>
          </cell>
          <cell r="AJ186" t="str">
            <v>n/a</v>
          </cell>
          <cell r="AK186" t="str">
            <v>n/a</v>
          </cell>
          <cell r="AL186" t="str">
            <v>n/a</v>
          </cell>
          <cell r="AM186" t="str">
            <v>n/a</v>
          </cell>
          <cell r="AN186" t="str">
            <v>n/a</v>
          </cell>
          <cell r="AO186" t="str">
            <v>n/a</v>
          </cell>
          <cell r="AP186" t="str">
            <v>n/a</v>
          </cell>
          <cell r="AQ186" t="str">
            <v>n/a</v>
          </cell>
          <cell r="AR186">
            <v>0</v>
          </cell>
        </row>
        <row r="187">
          <cell r="G187" t="str">
            <v>Landfill Closure - 5-7yr Cell</v>
          </cell>
          <cell r="H187" t="str">
            <v>10021909</v>
          </cell>
          <cell r="I187" t="str">
            <v>HTNL04</v>
          </cell>
          <cell r="J187"/>
          <cell r="K187"/>
          <cell r="L187"/>
          <cell r="M187"/>
          <cell r="N187"/>
          <cell r="O187" t="str">
            <v>N</v>
          </cell>
          <cell r="P187" t="str">
            <v>CCR</v>
          </cell>
          <cell r="Q187" t="str">
            <v>Planned ARO</v>
          </cell>
          <cell r="R187"/>
          <cell r="S187">
            <v>0</v>
          </cell>
          <cell r="T187">
            <v>0</v>
          </cell>
          <cell r="U187">
            <v>0</v>
          </cell>
          <cell r="V187" t="str">
            <v>n/a</v>
          </cell>
          <cell r="W187" t="str">
            <v>n/a</v>
          </cell>
          <cell r="X187" t="str">
            <v>n/a</v>
          </cell>
          <cell r="Y187" t="str">
            <v>n/a</v>
          </cell>
          <cell r="Z187" t="str">
            <v>n/a</v>
          </cell>
          <cell r="AA187" t="str">
            <v>n/a</v>
          </cell>
          <cell r="AB187" t="str">
            <v>n/a</v>
          </cell>
          <cell r="AC187" t="str">
            <v>n/a</v>
          </cell>
          <cell r="AD187" t="str">
            <v>n/a</v>
          </cell>
          <cell r="AE187" t="str">
            <v>n/a</v>
          </cell>
          <cell r="AF187" t="str">
            <v>n/a</v>
          </cell>
          <cell r="AG187" t="str">
            <v>n/a</v>
          </cell>
          <cell r="AH187" t="str">
            <v>n/a</v>
          </cell>
          <cell r="AI187" t="str">
            <v>n/a</v>
          </cell>
          <cell r="AJ187" t="str">
            <v>n/a</v>
          </cell>
          <cell r="AK187" t="str">
            <v>n/a</v>
          </cell>
          <cell r="AL187" t="str">
            <v>n/a</v>
          </cell>
          <cell r="AM187" t="str">
            <v>n/a</v>
          </cell>
          <cell r="AN187" t="str">
            <v>n/a</v>
          </cell>
          <cell r="AO187" t="str">
            <v>n/a</v>
          </cell>
          <cell r="AP187" t="str">
            <v>n/a</v>
          </cell>
          <cell r="AQ187" t="str">
            <v>n/a</v>
          </cell>
          <cell r="AR187">
            <v>0</v>
          </cell>
        </row>
        <row r="188">
          <cell r="G188" t="str">
            <v>Landfill Construction - 5-7yr Cell</v>
          </cell>
          <cell r="H188" t="str">
            <v>10021908</v>
          </cell>
          <cell r="I188" t="str">
            <v>HTNL04</v>
          </cell>
          <cell r="J188"/>
          <cell r="K188"/>
          <cell r="L188"/>
          <cell r="M188"/>
          <cell r="N188"/>
          <cell r="O188" t="str">
            <v>N</v>
          </cell>
          <cell r="P188" t="str">
            <v>CCR</v>
          </cell>
          <cell r="Q188" t="str">
            <v>New Construction</v>
          </cell>
          <cell r="R188"/>
          <cell r="S188">
            <v>0</v>
          </cell>
          <cell r="T188">
            <v>0</v>
          </cell>
          <cell r="U188">
            <v>0</v>
          </cell>
          <cell r="V188" t="str">
            <v>n/a</v>
          </cell>
          <cell r="W188" t="str">
            <v>n/a</v>
          </cell>
          <cell r="X188" t="str">
            <v>n/a</v>
          </cell>
          <cell r="Y188" t="str">
            <v>n/a</v>
          </cell>
          <cell r="Z188" t="str">
            <v>n/a</v>
          </cell>
          <cell r="AA188" t="str">
            <v>n/a</v>
          </cell>
          <cell r="AB188" t="str">
            <v>n/a</v>
          </cell>
          <cell r="AC188" t="str">
            <v>n/a</v>
          </cell>
          <cell r="AD188" t="str">
            <v>n/a</v>
          </cell>
          <cell r="AE188" t="str">
            <v>n/a</v>
          </cell>
          <cell r="AF188" t="str">
            <v>n/a</v>
          </cell>
          <cell r="AG188" t="str">
            <v>n/a</v>
          </cell>
          <cell r="AH188" t="str">
            <v>n/a</v>
          </cell>
          <cell r="AI188" t="str">
            <v>n/a</v>
          </cell>
          <cell r="AJ188" t="str">
            <v>n/a</v>
          </cell>
          <cell r="AK188" t="str">
            <v>n/a</v>
          </cell>
          <cell r="AL188" t="str">
            <v>n/a</v>
          </cell>
          <cell r="AM188" t="str">
            <v>n/a</v>
          </cell>
          <cell r="AN188" t="str">
            <v>n/a</v>
          </cell>
          <cell r="AO188" t="str">
            <v>n/a</v>
          </cell>
          <cell r="AP188" t="str">
            <v>n/a</v>
          </cell>
          <cell r="AQ188" t="str">
            <v>n/a</v>
          </cell>
          <cell r="AR188">
            <v>0</v>
          </cell>
        </row>
        <row r="189">
          <cell r="G189" t="str">
            <v>Land Purchase - 10-14 yr Cell</v>
          </cell>
          <cell r="H189" t="str">
            <v>10013713</v>
          </cell>
          <cell r="I189" t="str">
            <v>HTNL05</v>
          </cell>
          <cell r="J189"/>
          <cell r="K189"/>
          <cell r="L189"/>
          <cell r="M189"/>
          <cell r="N189"/>
          <cell r="O189" t="str">
            <v>N</v>
          </cell>
          <cell r="P189" t="str">
            <v>CCR</v>
          </cell>
          <cell r="Q189" t="str">
            <v>New Construction</v>
          </cell>
          <cell r="R189"/>
          <cell r="S189">
            <v>0</v>
          </cell>
          <cell r="T189">
            <v>0</v>
          </cell>
          <cell r="U189">
            <v>0</v>
          </cell>
          <cell r="V189" t="str">
            <v>n/a</v>
          </cell>
          <cell r="W189" t="str">
            <v>n/a</v>
          </cell>
          <cell r="X189" t="str">
            <v>n/a</v>
          </cell>
          <cell r="Y189" t="str">
            <v>n/a</v>
          </cell>
          <cell r="Z189" t="str">
            <v>n/a</v>
          </cell>
          <cell r="AA189" t="str">
            <v>n/a</v>
          </cell>
          <cell r="AB189" t="str">
            <v>n/a</v>
          </cell>
          <cell r="AC189" t="str">
            <v>n/a</v>
          </cell>
          <cell r="AD189" t="str">
            <v>n/a</v>
          </cell>
          <cell r="AE189" t="str">
            <v>n/a</v>
          </cell>
          <cell r="AF189" t="str">
            <v>n/a</v>
          </cell>
          <cell r="AG189" t="str">
            <v>n/a</v>
          </cell>
          <cell r="AH189" t="str">
            <v>n/a</v>
          </cell>
          <cell r="AI189" t="str">
            <v>n/a</v>
          </cell>
          <cell r="AJ189" t="str">
            <v>n/a</v>
          </cell>
          <cell r="AK189" t="str">
            <v>n/a</v>
          </cell>
          <cell r="AL189" t="str">
            <v>n/a</v>
          </cell>
          <cell r="AM189" t="str">
            <v>n/a</v>
          </cell>
          <cell r="AN189" t="str">
            <v>n/a</v>
          </cell>
          <cell r="AO189" t="str">
            <v>n/a</v>
          </cell>
          <cell r="AP189" t="str">
            <v>n/a</v>
          </cell>
          <cell r="AQ189" t="str">
            <v>n/a</v>
          </cell>
          <cell r="AR189">
            <v>0</v>
          </cell>
        </row>
        <row r="190">
          <cell r="G190" t="str">
            <v>Historic Scrubber Pond</v>
          </cell>
          <cell r="H190"/>
          <cell r="I190" t="str">
            <v>HTNP01</v>
          </cell>
          <cell r="J190"/>
          <cell r="K190"/>
          <cell r="L190"/>
          <cell r="M190"/>
          <cell r="N190"/>
          <cell r="O190" t="str">
            <v>N</v>
          </cell>
          <cell r="P190" t="str">
            <v>CCR</v>
          </cell>
          <cell r="Q190" t="str">
            <v>Planned ARO</v>
          </cell>
          <cell r="R190"/>
          <cell r="S190">
            <v>0</v>
          </cell>
          <cell r="T190">
            <v>0</v>
          </cell>
          <cell r="U190">
            <v>0</v>
          </cell>
          <cell r="V190" t="str">
            <v>n/a</v>
          </cell>
          <cell r="W190" t="str">
            <v>n/a</v>
          </cell>
          <cell r="X190" t="str">
            <v>n/a</v>
          </cell>
          <cell r="Y190" t="str">
            <v>n/a</v>
          </cell>
          <cell r="Z190" t="str">
            <v>n/a</v>
          </cell>
          <cell r="AA190" t="str">
            <v>n/a</v>
          </cell>
          <cell r="AB190" t="str">
            <v>n/a</v>
          </cell>
          <cell r="AC190" t="str">
            <v>n/a</v>
          </cell>
          <cell r="AD190" t="str">
            <v>n/a</v>
          </cell>
          <cell r="AE190" t="str">
            <v>n/a</v>
          </cell>
          <cell r="AF190" t="str">
            <v>n/a</v>
          </cell>
          <cell r="AG190" t="str">
            <v>n/a</v>
          </cell>
          <cell r="AH190" t="str">
            <v>n/a</v>
          </cell>
          <cell r="AI190" t="str">
            <v>n/a</v>
          </cell>
          <cell r="AJ190" t="str">
            <v>n/a</v>
          </cell>
          <cell r="AK190" t="str">
            <v>n/a</v>
          </cell>
          <cell r="AL190" t="str">
            <v>n/a</v>
          </cell>
          <cell r="AM190" t="str">
            <v>n/a</v>
          </cell>
          <cell r="AN190" t="str">
            <v>n/a</v>
          </cell>
          <cell r="AO190" t="str">
            <v>n/a</v>
          </cell>
          <cell r="AP190" t="str">
            <v>n/a</v>
          </cell>
          <cell r="AQ190" t="str">
            <v>n/a</v>
          </cell>
          <cell r="AR190">
            <v>0</v>
          </cell>
        </row>
        <row r="191">
          <cell r="G191" t="str">
            <v>Wastewater Holding Pond</v>
          </cell>
          <cell r="H191"/>
          <cell r="I191" t="str">
            <v>HTNP02</v>
          </cell>
          <cell r="J191"/>
          <cell r="K191"/>
          <cell r="L191"/>
          <cell r="M191"/>
          <cell r="N191"/>
          <cell r="O191" t="str">
            <v>N</v>
          </cell>
          <cell r="P191" t="str">
            <v>CCR</v>
          </cell>
          <cell r="Q191" t="str">
            <v>Planned ARO</v>
          </cell>
          <cell r="R191"/>
          <cell r="S191">
            <v>0</v>
          </cell>
          <cell r="T191">
            <v>0</v>
          </cell>
          <cell r="U191">
            <v>0</v>
          </cell>
          <cell r="V191" t="str">
            <v>n/a</v>
          </cell>
          <cell r="W191" t="str">
            <v>n/a</v>
          </cell>
          <cell r="X191" t="str">
            <v>n/a</v>
          </cell>
          <cell r="Y191" t="str">
            <v>n/a</v>
          </cell>
          <cell r="Z191" t="str">
            <v>n/a</v>
          </cell>
          <cell r="AA191" t="str">
            <v>n/a</v>
          </cell>
          <cell r="AB191" t="str">
            <v>n/a</v>
          </cell>
          <cell r="AC191" t="str">
            <v>n/a</v>
          </cell>
          <cell r="AD191" t="str">
            <v>n/a</v>
          </cell>
          <cell r="AE191" t="str">
            <v>n/a</v>
          </cell>
          <cell r="AF191" t="str">
            <v>n/a</v>
          </cell>
          <cell r="AG191" t="str">
            <v>n/a</v>
          </cell>
          <cell r="AH191" t="str">
            <v>n/a</v>
          </cell>
          <cell r="AI191" t="str">
            <v>n/a</v>
          </cell>
          <cell r="AJ191" t="str">
            <v>n/a</v>
          </cell>
          <cell r="AK191" t="str">
            <v>n/a</v>
          </cell>
          <cell r="AL191" t="str">
            <v>n/a</v>
          </cell>
          <cell r="AM191" t="str">
            <v>n/a</v>
          </cell>
          <cell r="AN191" t="str">
            <v>n/a</v>
          </cell>
          <cell r="AO191" t="str">
            <v>n/a</v>
          </cell>
          <cell r="AP191" t="str">
            <v>n/a</v>
          </cell>
          <cell r="AQ191" t="str">
            <v>n/a</v>
          </cell>
          <cell r="AR191">
            <v>0</v>
          </cell>
        </row>
        <row r="192">
          <cell r="G192" t="str">
            <v>Raw Water Settling Basin</v>
          </cell>
          <cell r="H192"/>
          <cell r="I192" t="str">
            <v>HTNP03</v>
          </cell>
          <cell r="J192"/>
          <cell r="K192"/>
          <cell r="L192"/>
          <cell r="M192"/>
          <cell r="N192"/>
          <cell r="O192" t="str">
            <v>N</v>
          </cell>
          <cell r="P192" t="str">
            <v>Other</v>
          </cell>
          <cell r="Q192" t="str">
            <v>NA</v>
          </cell>
          <cell r="R192"/>
          <cell r="S192">
            <v>0</v>
          </cell>
          <cell r="T192">
            <v>0</v>
          </cell>
          <cell r="U192">
            <v>0</v>
          </cell>
          <cell r="V192" t="str">
            <v>n/a</v>
          </cell>
          <cell r="W192" t="str">
            <v>n/a</v>
          </cell>
          <cell r="X192" t="str">
            <v>n/a</v>
          </cell>
          <cell r="Y192" t="str">
            <v>n/a</v>
          </cell>
          <cell r="Z192" t="str">
            <v>n/a</v>
          </cell>
          <cell r="AA192" t="str">
            <v>n/a</v>
          </cell>
          <cell r="AB192" t="str">
            <v>n/a</v>
          </cell>
          <cell r="AC192" t="str">
            <v>n/a</v>
          </cell>
          <cell r="AD192" t="str">
            <v>n/a</v>
          </cell>
          <cell r="AE192" t="str">
            <v>n/a</v>
          </cell>
          <cell r="AF192" t="str">
            <v>n/a</v>
          </cell>
          <cell r="AG192" t="str">
            <v>n/a</v>
          </cell>
          <cell r="AH192" t="str">
            <v>n/a</v>
          </cell>
          <cell r="AI192" t="str">
            <v>n/a</v>
          </cell>
          <cell r="AJ192" t="str">
            <v>n/a</v>
          </cell>
          <cell r="AK192" t="str">
            <v>n/a</v>
          </cell>
          <cell r="AL192" t="str">
            <v>n/a</v>
          </cell>
          <cell r="AM192" t="str">
            <v>n/a</v>
          </cell>
          <cell r="AN192" t="str">
            <v>n/a</v>
          </cell>
          <cell r="AO192" t="str">
            <v>n/a</v>
          </cell>
          <cell r="AP192" t="str">
            <v>n/a</v>
          </cell>
          <cell r="AQ192" t="str">
            <v>n/a</v>
          </cell>
          <cell r="AR192">
            <v>0</v>
          </cell>
        </row>
        <row r="193">
          <cell r="G193" t="str">
            <v>Evaporation Pond</v>
          </cell>
          <cell r="H193"/>
          <cell r="I193" t="str">
            <v>HTNP04</v>
          </cell>
          <cell r="J193"/>
          <cell r="K193"/>
          <cell r="L193"/>
          <cell r="M193"/>
          <cell r="N193"/>
          <cell r="O193" t="str">
            <v>N</v>
          </cell>
          <cell r="P193" t="str">
            <v>Other</v>
          </cell>
          <cell r="Q193" t="str">
            <v>NA</v>
          </cell>
          <cell r="R193"/>
          <cell r="S193">
            <v>0</v>
          </cell>
          <cell r="T193">
            <v>0</v>
          </cell>
          <cell r="U193">
            <v>0</v>
          </cell>
          <cell r="V193" t="str">
            <v>n/a</v>
          </cell>
          <cell r="W193" t="str">
            <v>n/a</v>
          </cell>
          <cell r="X193" t="str">
            <v>n/a</v>
          </cell>
          <cell r="Y193" t="str">
            <v>n/a</v>
          </cell>
          <cell r="Z193" t="str">
            <v>n/a</v>
          </cell>
          <cell r="AA193" t="str">
            <v>n/a</v>
          </cell>
          <cell r="AB193" t="str">
            <v>n/a</v>
          </cell>
          <cell r="AC193" t="str">
            <v>n/a</v>
          </cell>
          <cell r="AD193" t="str">
            <v>n/a</v>
          </cell>
          <cell r="AE193" t="str">
            <v>n/a</v>
          </cell>
          <cell r="AF193" t="str">
            <v>n/a</v>
          </cell>
          <cell r="AG193" t="str">
            <v>n/a</v>
          </cell>
          <cell r="AH193" t="str">
            <v>n/a</v>
          </cell>
          <cell r="AI193" t="str">
            <v>n/a</v>
          </cell>
          <cell r="AJ193" t="str">
            <v>n/a</v>
          </cell>
          <cell r="AK193" t="str">
            <v>n/a</v>
          </cell>
          <cell r="AL193" t="str">
            <v>n/a</v>
          </cell>
          <cell r="AM193" t="str">
            <v>n/a</v>
          </cell>
          <cell r="AN193" t="str">
            <v>n/a</v>
          </cell>
          <cell r="AO193" t="str">
            <v>n/a</v>
          </cell>
          <cell r="AP193" t="str">
            <v>n/a</v>
          </cell>
          <cell r="AQ193" t="str">
            <v>n/a</v>
          </cell>
          <cell r="AR193">
            <v>0</v>
          </cell>
        </row>
        <row r="194">
          <cell r="G194" t="str">
            <v>Duck Pond</v>
          </cell>
          <cell r="H194"/>
          <cell r="I194" t="str">
            <v>HTNP05</v>
          </cell>
          <cell r="J194"/>
          <cell r="K194"/>
          <cell r="L194"/>
          <cell r="M194"/>
          <cell r="N194"/>
          <cell r="O194" t="str">
            <v>N</v>
          </cell>
          <cell r="P194" t="str">
            <v>Other</v>
          </cell>
          <cell r="Q194" t="str">
            <v>NA</v>
          </cell>
          <cell r="R194"/>
          <cell r="S194">
            <v>0</v>
          </cell>
          <cell r="T194">
            <v>0</v>
          </cell>
          <cell r="U194">
            <v>0</v>
          </cell>
          <cell r="V194" t="str">
            <v>n/a</v>
          </cell>
          <cell r="W194" t="str">
            <v>n/a</v>
          </cell>
          <cell r="X194" t="str">
            <v>n/a</v>
          </cell>
          <cell r="Y194" t="str">
            <v>n/a</v>
          </cell>
          <cell r="Z194" t="str">
            <v>n/a</v>
          </cell>
          <cell r="AA194" t="str">
            <v>n/a</v>
          </cell>
          <cell r="AB194" t="str">
            <v>n/a</v>
          </cell>
          <cell r="AC194" t="str">
            <v>n/a</v>
          </cell>
          <cell r="AD194" t="str">
            <v>n/a</v>
          </cell>
          <cell r="AE194" t="str">
            <v>n/a</v>
          </cell>
          <cell r="AF194" t="str">
            <v>n/a</v>
          </cell>
          <cell r="AG194" t="str">
            <v>n/a</v>
          </cell>
          <cell r="AH194" t="str">
            <v>n/a</v>
          </cell>
          <cell r="AI194" t="str">
            <v>n/a</v>
          </cell>
          <cell r="AJ194" t="str">
            <v>n/a</v>
          </cell>
          <cell r="AK194" t="str">
            <v>n/a</v>
          </cell>
          <cell r="AL194" t="str">
            <v>n/a</v>
          </cell>
          <cell r="AM194" t="str">
            <v>n/a</v>
          </cell>
          <cell r="AN194" t="str">
            <v>n/a</v>
          </cell>
          <cell r="AO194" t="str">
            <v>n/a</v>
          </cell>
          <cell r="AP194" t="str">
            <v>n/a</v>
          </cell>
          <cell r="AQ194" t="str">
            <v>n/a</v>
          </cell>
          <cell r="AR194">
            <v>0</v>
          </cell>
        </row>
        <row r="195">
          <cell r="G195" t="str">
            <v>Electric Lake</v>
          </cell>
          <cell r="H195"/>
          <cell r="I195" t="str">
            <v>HTNP06</v>
          </cell>
          <cell r="J195"/>
          <cell r="K195"/>
          <cell r="L195"/>
          <cell r="M195"/>
          <cell r="N195"/>
          <cell r="O195" t="str">
            <v>N</v>
          </cell>
          <cell r="P195" t="str">
            <v>Other</v>
          </cell>
          <cell r="Q195" t="str">
            <v>NA</v>
          </cell>
          <cell r="R195"/>
          <cell r="S195">
            <v>0</v>
          </cell>
          <cell r="T195">
            <v>0</v>
          </cell>
          <cell r="U195">
            <v>0</v>
          </cell>
          <cell r="V195" t="str">
            <v>n/a</v>
          </cell>
          <cell r="W195" t="str">
            <v>n/a</v>
          </cell>
          <cell r="X195" t="str">
            <v>n/a</v>
          </cell>
          <cell r="Y195" t="str">
            <v>n/a</v>
          </cell>
          <cell r="Z195" t="str">
            <v>n/a</v>
          </cell>
          <cell r="AA195" t="str">
            <v>n/a</v>
          </cell>
          <cell r="AB195" t="str">
            <v>n/a</v>
          </cell>
          <cell r="AC195" t="str">
            <v>n/a</v>
          </cell>
          <cell r="AD195" t="str">
            <v>n/a</v>
          </cell>
          <cell r="AE195" t="str">
            <v>n/a</v>
          </cell>
          <cell r="AF195" t="str">
            <v>n/a</v>
          </cell>
          <cell r="AG195" t="str">
            <v>n/a</v>
          </cell>
          <cell r="AH195" t="str">
            <v>n/a</v>
          </cell>
          <cell r="AI195" t="str">
            <v>n/a</v>
          </cell>
          <cell r="AJ195" t="str">
            <v>n/a</v>
          </cell>
          <cell r="AK195" t="str">
            <v>n/a</v>
          </cell>
          <cell r="AL195" t="str">
            <v>n/a</v>
          </cell>
          <cell r="AM195" t="str">
            <v>n/a</v>
          </cell>
          <cell r="AN195" t="str">
            <v>n/a</v>
          </cell>
          <cell r="AO195" t="str">
            <v>n/a</v>
          </cell>
          <cell r="AP195" t="str">
            <v>n/a</v>
          </cell>
          <cell r="AQ195" t="str">
            <v>n/a</v>
          </cell>
          <cell r="AR195">
            <v>0</v>
          </cell>
        </row>
        <row r="196">
          <cell r="G196" t="str">
            <v>New Ash Pile Pond (Stormwater Pond)</v>
          </cell>
          <cell r="H196"/>
          <cell r="I196" t="str">
            <v>HTNP07</v>
          </cell>
          <cell r="J196"/>
          <cell r="K196"/>
          <cell r="L196"/>
          <cell r="M196"/>
          <cell r="N196"/>
          <cell r="O196" t="str">
            <v>N</v>
          </cell>
          <cell r="P196" t="str">
            <v>Other</v>
          </cell>
          <cell r="Q196" t="str">
            <v>NA</v>
          </cell>
          <cell r="R196"/>
          <cell r="S196">
            <v>0</v>
          </cell>
          <cell r="T196">
            <v>0</v>
          </cell>
          <cell r="U196">
            <v>0</v>
          </cell>
          <cell r="V196" t="str">
            <v>n/a</v>
          </cell>
          <cell r="W196" t="str">
            <v>n/a</v>
          </cell>
          <cell r="X196" t="str">
            <v>n/a</v>
          </cell>
          <cell r="Y196" t="str">
            <v>n/a</v>
          </cell>
          <cell r="Z196" t="str">
            <v>n/a</v>
          </cell>
          <cell r="AA196" t="str">
            <v>n/a</v>
          </cell>
          <cell r="AB196" t="str">
            <v>n/a</v>
          </cell>
          <cell r="AC196" t="str">
            <v>n/a</v>
          </cell>
          <cell r="AD196" t="str">
            <v>n/a</v>
          </cell>
          <cell r="AE196" t="str">
            <v>n/a</v>
          </cell>
          <cell r="AF196" t="str">
            <v>n/a</v>
          </cell>
          <cell r="AG196" t="str">
            <v>n/a</v>
          </cell>
          <cell r="AH196" t="str">
            <v>n/a</v>
          </cell>
          <cell r="AI196" t="str">
            <v>n/a</v>
          </cell>
          <cell r="AJ196" t="str">
            <v>n/a</v>
          </cell>
          <cell r="AK196" t="str">
            <v>n/a</v>
          </cell>
          <cell r="AL196" t="str">
            <v>n/a</v>
          </cell>
          <cell r="AM196" t="str">
            <v>n/a</v>
          </cell>
          <cell r="AN196" t="str">
            <v>n/a</v>
          </cell>
          <cell r="AO196" t="str">
            <v>n/a</v>
          </cell>
          <cell r="AP196" t="str">
            <v>n/a</v>
          </cell>
          <cell r="AQ196" t="str">
            <v>n/a</v>
          </cell>
          <cell r="AR196">
            <v>0</v>
          </cell>
        </row>
        <row r="197">
          <cell r="G197" t="str">
            <v>New Race Horse Flat Stock Pond (Stormwater Pond)</v>
          </cell>
          <cell r="H197"/>
          <cell r="I197" t="str">
            <v>HTNP08</v>
          </cell>
          <cell r="J197"/>
          <cell r="K197"/>
          <cell r="L197"/>
          <cell r="M197"/>
          <cell r="N197"/>
          <cell r="O197" t="str">
            <v>N</v>
          </cell>
          <cell r="P197" t="str">
            <v>Other</v>
          </cell>
          <cell r="Q197" t="str">
            <v>NA</v>
          </cell>
          <cell r="R197"/>
          <cell r="S197">
            <v>0</v>
          </cell>
          <cell r="T197">
            <v>0</v>
          </cell>
          <cell r="U197">
            <v>0</v>
          </cell>
          <cell r="V197" t="str">
            <v>n/a</v>
          </cell>
          <cell r="W197" t="str">
            <v>n/a</v>
          </cell>
          <cell r="X197" t="str">
            <v>n/a</v>
          </cell>
          <cell r="Y197" t="str">
            <v>n/a</v>
          </cell>
          <cell r="Z197" t="str">
            <v>n/a</v>
          </cell>
          <cell r="AA197" t="str">
            <v>n/a</v>
          </cell>
          <cell r="AB197" t="str">
            <v>n/a</v>
          </cell>
          <cell r="AC197" t="str">
            <v>n/a</v>
          </cell>
          <cell r="AD197" t="str">
            <v>n/a</v>
          </cell>
          <cell r="AE197" t="str">
            <v>n/a</v>
          </cell>
          <cell r="AF197" t="str">
            <v>n/a</v>
          </cell>
          <cell r="AG197" t="str">
            <v>n/a</v>
          </cell>
          <cell r="AH197" t="str">
            <v>n/a</v>
          </cell>
          <cell r="AI197" t="str">
            <v>n/a</v>
          </cell>
          <cell r="AJ197" t="str">
            <v>n/a</v>
          </cell>
          <cell r="AK197" t="str">
            <v>n/a</v>
          </cell>
          <cell r="AL197" t="str">
            <v>n/a</v>
          </cell>
          <cell r="AM197" t="str">
            <v>n/a</v>
          </cell>
          <cell r="AN197" t="str">
            <v>n/a</v>
          </cell>
          <cell r="AO197" t="str">
            <v>n/a</v>
          </cell>
          <cell r="AP197" t="str">
            <v>n/a</v>
          </cell>
          <cell r="AQ197" t="str">
            <v>n/a</v>
          </cell>
          <cell r="AR197">
            <v>0</v>
          </cell>
        </row>
        <row r="198">
          <cell r="G198" t="str">
            <v>Holding Pond</v>
          </cell>
          <cell r="H198"/>
          <cell r="I198" t="str">
            <v>HTNP09</v>
          </cell>
          <cell r="J198"/>
          <cell r="K198"/>
          <cell r="L198"/>
          <cell r="M198"/>
          <cell r="N198"/>
          <cell r="O198" t="str">
            <v>N</v>
          </cell>
          <cell r="P198" t="str">
            <v>Other</v>
          </cell>
          <cell r="Q198" t="str">
            <v>NA</v>
          </cell>
          <cell r="R198"/>
          <cell r="S198">
            <v>0</v>
          </cell>
          <cell r="T198">
            <v>0</v>
          </cell>
          <cell r="U198">
            <v>0</v>
          </cell>
          <cell r="V198" t="str">
            <v>n/a</v>
          </cell>
          <cell r="W198" t="str">
            <v>n/a</v>
          </cell>
          <cell r="X198" t="str">
            <v>n/a</v>
          </cell>
          <cell r="Y198" t="str">
            <v>n/a</v>
          </cell>
          <cell r="Z198" t="str">
            <v>n/a</v>
          </cell>
          <cell r="AA198" t="str">
            <v>n/a</v>
          </cell>
          <cell r="AB198" t="str">
            <v>n/a</v>
          </cell>
          <cell r="AC198" t="str">
            <v>n/a</v>
          </cell>
          <cell r="AD198" t="str">
            <v>n/a</v>
          </cell>
          <cell r="AE198" t="str">
            <v>n/a</v>
          </cell>
          <cell r="AF198" t="str">
            <v>n/a</v>
          </cell>
          <cell r="AG198" t="str">
            <v>n/a</v>
          </cell>
          <cell r="AH198" t="str">
            <v>n/a</v>
          </cell>
          <cell r="AI198" t="str">
            <v>n/a</v>
          </cell>
          <cell r="AJ198" t="str">
            <v>n/a</v>
          </cell>
          <cell r="AK198" t="str">
            <v>n/a</v>
          </cell>
          <cell r="AL198" t="str">
            <v>n/a</v>
          </cell>
          <cell r="AM198" t="str">
            <v>n/a</v>
          </cell>
          <cell r="AN198" t="str">
            <v>n/a</v>
          </cell>
          <cell r="AO198" t="str">
            <v>n/a</v>
          </cell>
          <cell r="AP198" t="str">
            <v>n/a</v>
          </cell>
          <cell r="AQ198" t="str">
            <v>n/a</v>
          </cell>
          <cell r="AR198">
            <v>0</v>
          </cell>
        </row>
        <row r="199">
          <cell r="G199" t="str">
            <v>Polishing Pond</v>
          </cell>
          <cell r="H199"/>
          <cell r="I199" t="str">
            <v>HTNP10</v>
          </cell>
          <cell r="J199"/>
          <cell r="K199"/>
          <cell r="L199"/>
          <cell r="M199"/>
          <cell r="N199"/>
          <cell r="O199" t="str">
            <v>N</v>
          </cell>
          <cell r="P199" t="str">
            <v>Other</v>
          </cell>
          <cell r="Q199" t="str">
            <v>NA</v>
          </cell>
          <cell r="R199"/>
          <cell r="S199">
            <v>0</v>
          </cell>
          <cell r="T199">
            <v>0</v>
          </cell>
          <cell r="U199">
            <v>0</v>
          </cell>
          <cell r="V199" t="str">
            <v>n/a</v>
          </cell>
          <cell r="W199" t="str">
            <v>n/a</v>
          </cell>
          <cell r="X199" t="str">
            <v>n/a</v>
          </cell>
          <cell r="Y199" t="str">
            <v>n/a</v>
          </cell>
          <cell r="Z199" t="str">
            <v>n/a</v>
          </cell>
          <cell r="AA199" t="str">
            <v>n/a</v>
          </cell>
          <cell r="AB199" t="str">
            <v>n/a</v>
          </cell>
          <cell r="AC199" t="str">
            <v>n/a</v>
          </cell>
          <cell r="AD199" t="str">
            <v>n/a</v>
          </cell>
          <cell r="AE199" t="str">
            <v>n/a</v>
          </cell>
          <cell r="AF199" t="str">
            <v>n/a</v>
          </cell>
          <cell r="AG199" t="str">
            <v>n/a</v>
          </cell>
          <cell r="AH199" t="str">
            <v>n/a</v>
          </cell>
          <cell r="AI199" t="str">
            <v>n/a</v>
          </cell>
          <cell r="AJ199" t="str">
            <v>n/a</v>
          </cell>
          <cell r="AK199" t="str">
            <v>n/a</v>
          </cell>
          <cell r="AL199" t="str">
            <v>n/a</v>
          </cell>
          <cell r="AM199" t="str">
            <v>n/a</v>
          </cell>
          <cell r="AN199" t="str">
            <v>n/a</v>
          </cell>
          <cell r="AO199" t="str">
            <v>n/a</v>
          </cell>
          <cell r="AP199" t="str">
            <v>n/a</v>
          </cell>
          <cell r="AQ199" t="str">
            <v>n/a</v>
          </cell>
          <cell r="AR199">
            <v>0</v>
          </cell>
        </row>
        <row r="200">
          <cell r="G200" t="str">
            <v>Coal Yard Storm Water Retention</v>
          </cell>
          <cell r="H200"/>
          <cell r="I200" t="str">
            <v>HTNP11</v>
          </cell>
          <cell r="J200"/>
          <cell r="K200"/>
          <cell r="L200"/>
          <cell r="M200"/>
          <cell r="N200"/>
          <cell r="O200" t="str">
            <v>N</v>
          </cell>
          <cell r="P200" t="str">
            <v>Other</v>
          </cell>
          <cell r="Q200" t="str">
            <v>NA</v>
          </cell>
          <cell r="R200"/>
          <cell r="S200">
            <v>0</v>
          </cell>
          <cell r="T200">
            <v>0</v>
          </cell>
          <cell r="U200">
            <v>0</v>
          </cell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>
            <v>0</v>
          </cell>
        </row>
        <row r="201">
          <cell r="G201" t="str">
            <v>Industrial Landfill located on ash landfill</v>
          </cell>
          <cell r="H201" t="str">
            <v>SJIM/2004/D/064; 10014330; 10027045</v>
          </cell>
          <cell r="I201" t="str">
            <v>JIML02</v>
          </cell>
          <cell r="J201">
            <v>284926</v>
          </cell>
          <cell r="K201">
            <v>43312</v>
          </cell>
          <cell r="L201">
            <v>2037</v>
          </cell>
          <cell r="M201">
            <v>2003</v>
          </cell>
          <cell r="N201">
            <v>2037</v>
          </cell>
          <cell r="O201" t="str">
            <v>Y</v>
          </cell>
          <cell r="P201" t="str">
            <v>CCR</v>
          </cell>
          <cell r="Q201" t="str">
            <v>Existing ARO</v>
          </cell>
          <cell r="R201">
            <v>2016</v>
          </cell>
          <cell r="S201">
            <v>870400</v>
          </cell>
          <cell r="T201">
            <v>31199.999999999884</v>
          </cell>
          <cell r="U201">
            <v>0</v>
          </cell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>
            <v>901599.99999999988</v>
          </cell>
        </row>
        <row r="202">
          <cell r="G202" t="str">
            <v>Post-Closure for Industrial Landfill</v>
          </cell>
          <cell r="H202"/>
          <cell r="I202" t="str">
            <v>JIML02</v>
          </cell>
          <cell r="J202">
            <v>284926</v>
          </cell>
          <cell r="K202">
            <v>38148</v>
          </cell>
          <cell r="L202" t="str">
            <v>n/a</v>
          </cell>
          <cell r="M202">
            <v>2038</v>
          </cell>
          <cell r="N202">
            <v>2067</v>
          </cell>
          <cell r="O202" t="str">
            <v>Y</v>
          </cell>
          <cell r="P202" t="str">
            <v>CCR</v>
          </cell>
          <cell r="Q202" t="str">
            <v>Existing ARO</v>
          </cell>
          <cell r="R202">
            <v>2015</v>
          </cell>
          <cell r="S202">
            <v>4629615.530666668</v>
          </cell>
          <cell r="T202">
            <v>165951.2920000013</v>
          </cell>
          <cell r="U202">
            <v>0</v>
          </cell>
          <cell r="V202" t="str">
            <v>n/a</v>
          </cell>
          <cell r="W202" t="str">
            <v>n/a</v>
          </cell>
          <cell r="X202" t="str">
            <v>n/a</v>
          </cell>
          <cell r="Y202" t="str">
            <v>n/a</v>
          </cell>
          <cell r="Z202" t="str">
            <v>n/a</v>
          </cell>
          <cell r="AA202" t="str">
            <v>n/a</v>
          </cell>
          <cell r="AB202" t="str">
            <v>n/a</v>
          </cell>
          <cell r="AC202" t="str">
            <v>n/a</v>
          </cell>
          <cell r="AD202" t="str">
            <v>n/a</v>
          </cell>
          <cell r="AE202" t="str">
            <v>n/a</v>
          </cell>
          <cell r="AF202" t="str">
            <v>n/a</v>
          </cell>
          <cell r="AG202" t="str">
            <v>n/a</v>
          </cell>
          <cell r="AH202" t="str">
            <v>n/a</v>
          </cell>
          <cell r="AI202" t="str">
            <v>n/a</v>
          </cell>
          <cell r="AJ202" t="str">
            <v>n/a</v>
          </cell>
          <cell r="AK202" t="str">
            <v>n/a</v>
          </cell>
          <cell r="AL202" t="str">
            <v>n/a</v>
          </cell>
          <cell r="AM202" t="str">
            <v>n/a</v>
          </cell>
          <cell r="AN202" t="str">
            <v>n/a</v>
          </cell>
          <cell r="AO202" t="str">
            <v>n/a</v>
          </cell>
          <cell r="AP202" t="str">
            <v>n/a</v>
          </cell>
          <cell r="AQ202" t="str">
            <v>n/a</v>
          </cell>
          <cell r="AR202">
            <v>4795566.8226666693</v>
          </cell>
        </row>
        <row r="203">
          <cell r="G203" t="str">
            <v>Pond Closure - FGD Pond #1</v>
          </cell>
          <cell r="H203" t="str">
            <v>SJIM/2008/L/001</v>
          </cell>
          <cell r="I203" t="str">
            <v>JIMP01</v>
          </cell>
          <cell r="J203">
            <v>284927</v>
          </cell>
          <cell r="K203">
            <v>43008</v>
          </cell>
          <cell r="L203">
            <v>2003</v>
          </cell>
          <cell r="M203">
            <v>2008</v>
          </cell>
          <cell r="N203">
            <v>2017</v>
          </cell>
          <cell r="O203" t="str">
            <v>Y</v>
          </cell>
          <cell r="P203" t="str">
            <v>CCR</v>
          </cell>
          <cell r="Q203" t="str">
            <v>Existing ARO</v>
          </cell>
          <cell r="R203">
            <v>2015</v>
          </cell>
          <cell r="S203">
            <v>0</v>
          </cell>
          <cell r="T203">
            <v>0</v>
          </cell>
          <cell r="U203">
            <v>0</v>
          </cell>
          <cell r="V203" t="str">
            <v>n/a</v>
          </cell>
          <cell r="W203" t="str">
            <v>n/a</v>
          </cell>
          <cell r="X203" t="str">
            <v>n/a</v>
          </cell>
          <cell r="Y203" t="str">
            <v>n/a</v>
          </cell>
          <cell r="Z203" t="str">
            <v>n/a</v>
          </cell>
          <cell r="AA203" t="str">
            <v>n/a</v>
          </cell>
          <cell r="AB203" t="str">
            <v>n/a</v>
          </cell>
          <cell r="AC203" t="str">
            <v>n/a</v>
          </cell>
          <cell r="AD203" t="str">
            <v>n/a</v>
          </cell>
          <cell r="AE203" t="str">
            <v>n/a</v>
          </cell>
          <cell r="AF203" t="str">
            <v>n/a</v>
          </cell>
          <cell r="AG203" t="str">
            <v>n/a</v>
          </cell>
          <cell r="AH203" t="str">
            <v>n/a</v>
          </cell>
          <cell r="AI203" t="str">
            <v>n/a</v>
          </cell>
          <cell r="AJ203" t="str">
            <v>n/a</v>
          </cell>
          <cell r="AK203" t="str">
            <v>n/a</v>
          </cell>
          <cell r="AL203" t="str">
            <v>n/a</v>
          </cell>
          <cell r="AM203" t="str">
            <v>n/a</v>
          </cell>
          <cell r="AN203" t="str">
            <v>n/a</v>
          </cell>
          <cell r="AO203" t="str">
            <v>n/a</v>
          </cell>
          <cell r="AP203" t="str">
            <v>n/a</v>
          </cell>
          <cell r="AQ203" t="str">
            <v>n/a</v>
          </cell>
          <cell r="AR203">
            <v>0</v>
          </cell>
        </row>
        <row r="204">
          <cell r="G204" t="str">
            <v>Landfill Closure  - Development Study (accelerated duplicate with "Ash Landfill")</v>
          </cell>
          <cell r="H204" t="str">
            <v>10014330</v>
          </cell>
          <cell r="I204" t="str">
            <v>JIML01</v>
          </cell>
          <cell r="J204"/>
          <cell r="K204"/>
          <cell r="L204"/>
          <cell r="M204"/>
          <cell r="N204"/>
          <cell r="O204" t="str">
            <v>N</v>
          </cell>
          <cell r="P204" t="str">
            <v>CCR</v>
          </cell>
          <cell r="Q204" t="str">
            <v>Existing ARO</v>
          </cell>
          <cell r="R204"/>
          <cell r="S204">
            <v>0</v>
          </cell>
          <cell r="T204">
            <v>0</v>
          </cell>
          <cell r="U204">
            <v>0</v>
          </cell>
          <cell r="V204" t="str">
            <v>n/a</v>
          </cell>
          <cell r="W204" t="str">
            <v>n/a</v>
          </cell>
          <cell r="X204" t="str">
            <v>n/a</v>
          </cell>
          <cell r="Y204" t="str">
            <v>n/a</v>
          </cell>
          <cell r="Z204" t="str">
            <v>n/a</v>
          </cell>
          <cell r="AA204" t="str">
            <v>n/a</v>
          </cell>
          <cell r="AB204" t="str">
            <v>n/a</v>
          </cell>
          <cell r="AC204" t="str">
            <v>n/a</v>
          </cell>
          <cell r="AD204" t="str">
            <v>n/a</v>
          </cell>
          <cell r="AE204" t="str">
            <v>n/a</v>
          </cell>
          <cell r="AF204" t="str">
            <v>n/a</v>
          </cell>
          <cell r="AG204" t="str">
            <v>n/a</v>
          </cell>
          <cell r="AH204" t="str">
            <v>n/a</v>
          </cell>
          <cell r="AI204" t="str">
            <v>n/a</v>
          </cell>
          <cell r="AJ204" t="str">
            <v>n/a</v>
          </cell>
          <cell r="AK204" t="str">
            <v>n/a</v>
          </cell>
          <cell r="AL204" t="str">
            <v>n/a</v>
          </cell>
          <cell r="AM204" t="str">
            <v>n/a</v>
          </cell>
          <cell r="AN204" t="str">
            <v>n/a</v>
          </cell>
          <cell r="AO204" t="str">
            <v>n/a</v>
          </cell>
          <cell r="AP204" t="str">
            <v>n/a</v>
          </cell>
          <cell r="AQ204" t="str">
            <v>n/a</v>
          </cell>
          <cell r="AR204">
            <v>0</v>
          </cell>
        </row>
        <row r="205">
          <cell r="G205" t="str">
            <v>Landfill Closure - Ash Landfill (accelerated duplicate with "Ash Landfill")</v>
          </cell>
          <cell r="H205" t="str">
            <v>10013735</v>
          </cell>
          <cell r="I205" t="str">
            <v>JIML01</v>
          </cell>
          <cell r="J205"/>
          <cell r="K205"/>
          <cell r="L205"/>
          <cell r="M205"/>
          <cell r="N205"/>
          <cell r="O205" t="str">
            <v>N</v>
          </cell>
          <cell r="P205" t="str">
            <v>CCR</v>
          </cell>
          <cell r="Q205" t="str">
            <v>Existing ARO</v>
          </cell>
          <cell r="R205"/>
          <cell r="S205">
            <v>0</v>
          </cell>
          <cell r="T205">
            <v>0</v>
          </cell>
          <cell r="U205">
            <v>0</v>
          </cell>
          <cell r="V205" t="str">
            <v>n/a</v>
          </cell>
          <cell r="W205" t="str">
            <v>n/a</v>
          </cell>
          <cell r="X205" t="str">
            <v>n/a</v>
          </cell>
          <cell r="Y205" t="str">
            <v>n/a</v>
          </cell>
          <cell r="Z205" t="str">
            <v>n/a</v>
          </cell>
          <cell r="AA205" t="str">
            <v>n/a</v>
          </cell>
          <cell r="AB205" t="str">
            <v>n/a</v>
          </cell>
          <cell r="AC205" t="str">
            <v>n/a</v>
          </cell>
          <cell r="AD205" t="str">
            <v>n/a</v>
          </cell>
          <cell r="AE205" t="str">
            <v>n/a</v>
          </cell>
          <cell r="AF205" t="str">
            <v>n/a</v>
          </cell>
          <cell r="AG205" t="str">
            <v>n/a</v>
          </cell>
          <cell r="AH205" t="str">
            <v>n/a</v>
          </cell>
          <cell r="AI205" t="str">
            <v>n/a</v>
          </cell>
          <cell r="AJ205" t="str">
            <v>n/a</v>
          </cell>
          <cell r="AK205" t="str">
            <v>n/a</v>
          </cell>
          <cell r="AL205" t="str">
            <v>n/a</v>
          </cell>
          <cell r="AM205" t="str">
            <v>n/a</v>
          </cell>
          <cell r="AN205" t="str">
            <v>n/a</v>
          </cell>
          <cell r="AO205" t="str">
            <v>n/a</v>
          </cell>
          <cell r="AP205" t="str">
            <v>n/a</v>
          </cell>
          <cell r="AQ205" t="str">
            <v>n/a</v>
          </cell>
          <cell r="AR205">
            <v>0</v>
          </cell>
        </row>
        <row r="206">
          <cell r="G206" t="str">
            <v>Landfill Ongoing Management - 5-7yr Cell</v>
          </cell>
          <cell r="H206" t="str">
            <v>10013737</v>
          </cell>
          <cell r="I206" t="str">
            <v>JIML01</v>
          </cell>
          <cell r="J206"/>
          <cell r="K206"/>
          <cell r="L206"/>
          <cell r="M206"/>
          <cell r="N206"/>
          <cell r="O206" t="str">
            <v>N</v>
          </cell>
          <cell r="P206" t="str">
            <v>CCR</v>
          </cell>
          <cell r="Q206" t="str">
            <v>New Construction</v>
          </cell>
          <cell r="R206"/>
          <cell r="S206">
            <v>0</v>
          </cell>
          <cell r="T206">
            <v>0</v>
          </cell>
          <cell r="U206">
            <v>0</v>
          </cell>
          <cell r="V206" t="str">
            <v>n/a</v>
          </cell>
          <cell r="W206" t="str">
            <v>n/a</v>
          </cell>
          <cell r="X206" t="str">
            <v>n/a</v>
          </cell>
          <cell r="Y206" t="str">
            <v>n/a</v>
          </cell>
          <cell r="Z206" t="str">
            <v>n/a</v>
          </cell>
          <cell r="AA206" t="str">
            <v>n/a</v>
          </cell>
          <cell r="AB206" t="str">
            <v>n/a</v>
          </cell>
          <cell r="AC206" t="str">
            <v>n/a</v>
          </cell>
          <cell r="AD206" t="str">
            <v>n/a</v>
          </cell>
          <cell r="AE206" t="str">
            <v>n/a</v>
          </cell>
          <cell r="AF206" t="str">
            <v>n/a</v>
          </cell>
          <cell r="AG206" t="str">
            <v>n/a</v>
          </cell>
          <cell r="AH206" t="str">
            <v>n/a</v>
          </cell>
          <cell r="AI206" t="str">
            <v>n/a</v>
          </cell>
          <cell r="AJ206" t="str">
            <v>n/a</v>
          </cell>
          <cell r="AK206" t="str">
            <v>n/a</v>
          </cell>
          <cell r="AL206" t="str">
            <v>n/a</v>
          </cell>
          <cell r="AM206" t="str">
            <v>n/a</v>
          </cell>
          <cell r="AN206" t="str">
            <v>n/a</v>
          </cell>
          <cell r="AO206" t="str">
            <v>n/a</v>
          </cell>
          <cell r="AP206" t="str">
            <v>n/a</v>
          </cell>
          <cell r="AQ206" t="str">
            <v>n/a</v>
          </cell>
          <cell r="AR206">
            <v>0</v>
          </cell>
        </row>
        <row r="207">
          <cell r="G207" t="str">
            <v>Post-Closure - FGD Pond #1</v>
          </cell>
          <cell r="H207" t="str">
            <v>10027613</v>
          </cell>
          <cell r="I207" t="str">
            <v>JIMP01</v>
          </cell>
          <cell r="J207">
            <v>284927</v>
          </cell>
          <cell r="K207">
            <v>43999</v>
          </cell>
          <cell r="L207" t="str">
            <v>n/a</v>
          </cell>
          <cell r="M207">
            <v>2020</v>
          </cell>
          <cell r="N207">
            <v>2049</v>
          </cell>
          <cell r="O207" t="str">
            <v>Y</v>
          </cell>
          <cell r="P207" t="str">
            <v>CCR</v>
          </cell>
          <cell r="Q207" t="str">
            <v>New Construction</v>
          </cell>
          <cell r="R207">
            <v>2020</v>
          </cell>
          <cell r="S207">
            <v>1105112.0640000007</v>
          </cell>
          <cell r="T207">
            <v>39613.391999999061</v>
          </cell>
          <cell r="U207">
            <v>0</v>
          </cell>
          <cell r="V207" t="str">
            <v>n/a</v>
          </cell>
          <cell r="W207" t="str">
            <v>n/a</v>
          </cell>
          <cell r="X207" t="str">
            <v>n/a</v>
          </cell>
          <cell r="Y207" t="str">
            <v>n/a</v>
          </cell>
          <cell r="Z207" t="str">
            <v>n/a</v>
          </cell>
          <cell r="AA207" t="str">
            <v>n/a</v>
          </cell>
          <cell r="AB207" t="str">
            <v>n/a</v>
          </cell>
          <cell r="AC207" t="str">
            <v>n/a</v>
          </cell>
          <cell r="AD207" t="str">
            <v>n/a</v>
          </cell>
          <cell r="AE207" t="str">
            <v>n/a</v>
          </cell>
          <cell r="AF207" t="str">
            <v>n/a</v>
          </cell>
          <cell r="AG207" t="str">
            <v>n/a</v>
          </cell>
          <cell r="AH207" t="str">
            <v>n/a</v>
          </cell>
          <cell r="AI207" t="str">
            <v>n/a</v>
          </cell>
          <cell r="AJ207" t="str">
            <v>n/a</v>
          </cell>
          <cell r="AK207" t="str">
            <v>n/a</v>
          </cell>
          <cell r="AL207" t="str">
            <v>n/a</v>
          </cell>
          <cell r="AM207" t="str">
            <v>n/a</v>
          </cell>
          <cell r="AN207" t="str">
            <v>n/a</v>
          </cell>
          <cell r="AO207" t="str">
            <v>n/a</v>
          </cell>
          <cell r="AP207" t="str">
            <v>n/a</v>
          </cell>
          <cell r="AQ207" t="str">
            <v>n/a</v>
          </cell>
          <cell r="AR207">
            <v>1144725.4559999998</v>
          </cell>
        </row>
        <row r="208">
          <cell r="G208" t="str">
            <v>Landfill Closure - 5-7yr Cell</v>
          </cell>
          <cell r="H208" t="str">
            <v>10013738</v>
          </cell>
          <cell r="I208" t="str">
            <v>JIML01</v>
          </cell>
          <cell r="J208"/>
          <cell r="K208"/>
          <cell r="L208"/>
          <cell r="M208"/>
          <cell r="N208"/>
          <cell r="O208" t="str">
            <v>N</v>
          </cell>
          <cell r="P208" t="str">
            <v>CCR</v>
          </cell>
          <cell r="Q208" t="str">
            <v>Planned ARO</v>
          </cell>
          <cell r="R208"/>
          <cell r="S208">
            <v>0</v>
          </cell>
          <cell r="T208">
            <v>0</v>
          </cell>
          <cell r="U208">
            <v>0</v>
          </cell>
          <cell r="V208" t="str">
            <v>n/a</v>
          </cell>
          <cell r="W208" t="str">
            <v>n/a</v>
          </cell>
          <cell r="X208" t="str">
            <v>n/a</v>
          </cell>
          <cell r="Y208" t="str">
            <v>n/a</v>
          </cell>
          <cell r="Z208" t="str">
            <v>n/a</v>
          </cell>
          <cell r="AA208" t="str">
            <v>n/a</v>
          </cell>
          <cell r="AB208" t="str">
            <v>n/a</v>
          </cell>
          <cell r="AC208" t="str">
            <v>n/a</v>
          </cell>
          <cell r="AD208" t="str">
            <v>n/a</v>
          </cell>
          <cell r="AE208" t="str">
            <v>n/a</v>
          </cell>
          <cell r="AF208" t="str">
            <v>n/a</v>
          </cell>
          <cell r="AG208" t="str">
            <v>n/a</v>
          </cell>
          <cell r="AH208" t="str">
            <v>n/a</v>
          </cell>
          <cell r="AI208" t="str">
            <v>n/a</v>
          </cell>
          <cell r="AJ208" t="str">
            <v>n/a</v>
          </cell>
          <cell r="AK208" t="str">
            <v>n/a</v>
          </cell>
          <cell r="AL208" t="str">
            <v>n/a</v>
          </cell>
          <cell r="AM208" t="str">
            <v>n/a</v>
          </cell>
          <cell r="AN208" t="str">
            <v>n/a</v>
          </cell>
          <cell r="AO208" t="str">
            <v>n/a</v>
          </cell>
          <cell r="AP208" t="str">
            <v>n/a</v>
          </cell>
          <cell r="AQ208" t="str">
            <v>n/a</v>
          </cell>
          <cell r="AR208">
            <v>0</v>
          </cell>
        </row>
        <row r="209">
          <cell r="G209" t="str">
            <v>Ash Landfill</v>
          </cell>
          <cell r="H209"/>
          <cell r="I209" t="str">
            <v>JIML01</v>
          </cell>
          <cell r="J209"/>
          <cell r="K209"/>
          <cell r="L209"/>
          <cell r="M209"/>
          <cell r="N209"/>
          <cell r="O209" t="str">
            <v>N</v>
          </cell>
          <cell r="P209" t="str">
            <v>CCR</v>
          </cell>
          <cell r="Q209" t="str">
            <v>Existing but likely to be deleted</v>
          </cell>
          <cell r="R209"/>
          <cell r="S209">
            <v>0</v>
          </cell>
          <cell r="T209">
            <v>0</v>
          </cell>
          <cell r="U209">
            <v>0</v>
          </cell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>
            <v>0</v>
          </cell>
        </row>
        <row r="210">
          <cell r="G210" t="str">
            <v>Pond Closure - FGD Pond #2</v>
          </cell>
          <cell r="H210" t="str">
            <v>SJIM/2020/C/200; 10013729; 10013734</v>
          </cell>
          <cell r="I210" t="str">
            <v>JIMP02</v>
          </cell>
          <cell r="J210">
            <v>284928</v>
          </cell>
          <cell r="K210">
            <v>44734</v>
          </cell>
          <cell r="L210">
            <v>2023</v>
          </cell>
          <cell r="M210">
            <v>2018</v>
          </cell>
          <cell r="N210">
            <v>2028</v>
          </cell>
          <cell r="O210" t="str">
            <v>Y</v>
          </cell>
          <cell r="P210" t="str">
            <v>CCR</v>
          </cell>
          <cell r="Q210" t="str">
            <v>Planned ARO</v>
          </cell>
          <cell r="R210">
            <v>2021</v>
          </cell>
          <cell r="S210">
            <v>43266320</v>
          </cell>
          <cell r="T210">
            <v>259999.99999999255</v>
          </cell>
          <cell r="U210">
            <v>0</v>
          </cell>
          <cell r="V210" t="str">
            <v>n/a</v>
          </cell>
          <cell r="W210" t="str">
            <v>n/a</v>
          </cell>
          <cell r="X210" t="str">
            <v>n/a</v>
          </cell>
          <cell r="Y210" t="str">
            <v>n/a</v>
          </cell>
          <cell r="Z210" t="str">
            <v>n/a</v>
          </cell>
          <cell r="AA210" t="str">
            <v>n/a</v>
          </cell>
          <cell r="AB210" t="str">
            <v>n/a</v>
          </cell>
          <cell r="AC210" t="str">
            <v>n/a</v>
          </cell>
          <cell r="AD210" t="str">
            <v>n/a</v>
          </cell>
          <cell r="AE210" t="str">
            <v>n/a</v>
          </cell>
          <cell r="AF210" t="str">
            <v>n/a</v>
          </cell>
          <cell r="AG210" t="str">
            <v>n/a</v>
          </cell>
          <cell r="AH210" t="str">
            <v>n/a</v>
          </cell>
          <cell r="AI210" t="str">
            <v>n/a</v>
          </cell>
          <cell r="AJ210" t="str">
            <v>n/a</v>
          </cell>
          <cell r="AK210" t="str">
            <v>n/a</v>
          </cell>
          <cell r="AL210" t="str">
            <v>n/a</v>
          </cell>
          <cell r="AM210" t="str">
            <v>n/a</v>
          </cell>
          <cell r="AN210" t="str">
            <v>n/a</v>
          </cell>
          <cell r="AO210" t="str">
            <v>n/a</v>
          </cell>
          <cell r="AP210" t="str">
            <v>n/a</v>
          </cell>
          <cell r="AQ210" t="str">
            <v>n/a</v>
          </cell>
          <cell r="AR210">
            <v>43526319.999999993</v>
          </cell>
        </row>
        <row r="211">
          <cell r="G211" t="str">
            <v>Post-Closure for FGD Pond #2</v>
          </cell>
          <cell r="H211" t="str">
            <v>10027045</v>
          </cell>
          <cell r="I211" t="str">
            <v>JIMP02</v>
          </cell>
          <cell r="J211">
            <v>284928</v>
          </cell>
          <cell r="K211">
            <v>44357</v>
          </cell>
          <cell r="L211" t="str">
            <v>n/a</v>
          </cell>
          <cell r="M211">
            <v>2029</v>
          </cell>
          <cell r="N211">
            <v>2058</v>
          </cell>
          <cell r="O211" t="str">
            <v>Y</v>
          </cell>
          <cell r="P211" t="str">
            <v>CCR</v>
          </cell>
          <cell r="Q211" t="str">
            <v>Planned ARO</v>
          </cell>
          <cell r="R211">
            <v>2021</v>
          </cell>
          <cell r="S211">
            <v>2307745.919999999</v>
          </cell>
          <cell r="T211">
            <v>82722.510000002105</v>
          </cell>
          <cell r="U211">
            <v>0</v>
          </cell>
          <cell r="V211" t="str">
            <v>n/a</v>
          </cell>
          <cell r="W211" t="str">
            <v>n/a</v>
          </cell>
          <cell r="X211" t="str">
            <v>n/a</v>
          </cell>
          <cell r="Y211" t="str">
            <v>n/a</v>
          </cell>
          <cell r="Z211" t="str">
            <v>n/a</v>
          </cell>
          <cell r="AA211" t="str">
            <v>n/a</v>
          </cell>
          <cell r="AB211" t="str">
            <v>n/a</v>
          </cell>
          <cell r="AC211" t="str">
            <v>n/a</v>
          </cell>
          <cell r="AD211" t="str">
            <v>n/a</v>
          </cell>
          <cell r="AE211" t="str">
            <v>n/a</v>
          </cell>
          <cell r="AF211" t="str">
            <v>n/a</v>
          </cell>
          <cell r="AG211" t="str">
            <v>n/a</v>
          </cell>
          <cell r="AH211" t="str">
            <v>n/a</v>
          </cell>
          <cell r="AI211" t="str">
            <v>n/a</v>
          </cell>
          <cell r="AJ211" t="str">
            <v>n/a</v>
          </cell>
          <cell r="AK211" t="str">
            <v>n/a</v>
          </cell>
          <cell r="AL211" t="str">
            <v>n/a</v>
          </cell>
          <cell r="AM211" t="str">
            <v>n/a</v>
          </cell>
          <cell r="AN211" t="str">
            <v>n/a</v>
          </cell>
          <cell r="AO211" t="str">
            <v>n/a</v>
          </cell>
          <cell r="AP211" t="str">
            <v>n/a</v>
          </cell>
          <cell r="AQ211" t="str">
            <v>n/a</v>
          </cell>
          <cell r="AR211">
            <v>2390468.4300000011</v>
          </cell>
        </row>
        <row r="212">
          <cell r="G212" t="str">
            <v>Pond Construction - Phase 2, FGD Pond 2A -  Slurry Wall</v>
          </cell>
          <cell r="H212" t="str">
            <v>10013736</v>
          </cell>
          <cell r="I212" t="str">
            <v>JIMP02</v>
          </cell>
          <cell r="J212"/>
          <cell r="K212"/>
          <cell r="L212"/>
          <cell r="M212"/>
          <cell r="N212"/>
          <cell r="O212" t="str">
            <v>N</v>
          </cell>
          <cell r="P212" t="str">
            <v>CCR</v>
          </cell>
          <cell r="Q212" t="str">
            <v>New Construction</v>
          </cell>
          <cell r="R212"/>
          <cell r="S212">
            <v>0</v>
          </cell>
          <cell r="T212">
            <v>0</v>
          </cell>
          <cell r="U212">
            <v>0</v>
          </cell>
          <cell r="V212" t="str">
            <v>n/a</v>
          </cell>
          <cell r="W212" t="str">
            <v>n/a</v>
          </cell>
          <cell r="X212" t="str">
            <v>n/a</v>
          </cell>
          <cell r="Y212" t="str">
            <v>n/a</v>
          </cell>
          <cell r="Z212" t="str">
            <v>n/a</v>
          </cell>
          <cell r="AA212" t="str">
            <v>n/a</v>
          </cell>
          <cell r="AB212" t="str">
            <v>n/a</v>
          </cell>
          <cell r="AC212" t="str">
            <v>n/a</v>
          </cell>
          <cell r="AD212" t="str">
            <v>n/a</v>
          </cell>
          <cell r="AE212" t="str">
            <v>n/a</v>
          </cell>
          <cell r="AF212" t="str">
            <v>n/a</v>
          </cell>
          <cell r="AG212" t="str">
            <v>n/a</v>
          </cell>
          <cell r="AH212" t="str">
            <v>n/a</v>
          </cell>
          <cell r="AI212" t="str">
            <v>n/a</v>
          </cell>
          <cell r="AJ212" t="str">
            <v>n/a</v>
          </cell>
          <cell r="AK212" t="str">
            <v>n/a</v>
          </cell>
          <cell r="AL212" t="str">
            <v>n/a</v>
          </cell>
          <cell r="AM212" t="str">
            <v>n/a</v>
          </cell>
          <cell r="AN212" t="str">
            <v>n/a</v>
          </cell>
          <cell r="AO212" t="str">
            <v>n/a</v>
          </cell>
          <cell r="AP212" t="str">
            <v>n/a</v>
          </cell>
          <cell r="AQ212" t="str">
            <v>n/a</v>
          </cell>
          <cell r="AR212">
            <v>0</v>
          </cell>
        </row>
        <row r="213">
          <cell r="G213" t="str">
            <v>Pond Construction - Phase 3, FGD Pond 2A - Pond Construction</v>
          </cell>
          <cell r="H213" t="str">
            <v>10013777</v>
          </cell>
          <cell r="I213" t="str">
            <v>JIMP02</v>
          </cell>
          <cell r="J213"/>
          <cell r="K213"/>
          <cell r="L213"/>
          <cell r="M213"/>
          <cell r="N213"/>
          <cell r="O213" t="str">
            <v>N</v>
          </cell>
          <cell r="P213" t="str">
            <v>CCR</v>
          </cell>
          <cell r="Q213" t="str">
            <v>New Construction</v>
          </cell>
          <cell r="R213"/>
          <cell r="S213">
            <v>0</v>
          </cell>
          <cell r="T213">
            <v>0</v>
          </cell>
          <cell r="U213">
            <v>0</v>
          </cell>
          <cell r="V213" t="str">
            <v>n/a</v>
          </cell>
          <cell r="W213" t="str">
            <v>n/a</v>
          </cell>
          <cell r="X213" t="str">
            <v>n/a</v>
          </cell>
          <cell r="Y213" t="str">
            <v>n/a</v>
          </cell>
          <cell r="Z213" t="str">
            <v>n/a</v>
          </cell>
          <cell r="AA213" t="str">
            <v>n/a</v>
          </cell>
          <cell r="AB213" t="str">
            <v>n/a</v>
          </cell>
          <cell r="AC213" t="str">
            <v>n/a</v>
          </cell>
          <cell r="AD213" t="str">
            <v>n/a</v>
          </cell>
          <cell r="AE213" t="str">
            <v>n/a</v>
          </cell>
          <cell r="AF213" t="str">
            <v>n/a</v>
          </cell>
          <cell r="AG213" t="str">
            <v>n/a</v>
          </cell>
          <cell r="AH213" t="str">
            <v>n/a</v>
          </cell>
          <cell r="AI213" t="str">
            <v>n/a</v>
          </cell>
          <cell r="AJ213" t="str">
            <v>n/a</v>
          </cell>
          <cell r="AK213" t="str">
            <v>n/a</v>
          </cell>
          <cell r="AL213" t="str">
            <v>n/a</v>
          </cell>
          <cell r="AM213" t="str">
            <v>n/a</v>
          </cell>
          <cell r="AN213" t="str">
            <v>n/a</v>
          </cell>
          <cell r="AO213" t="str">
            <v>n/a</v>
          </cell>
          <cell r="AP213" t="str">
            <v>n/a</v>
          </cell>
          <cell r="AQ213" t="str">
            <v>n/a</v>
          </cell>
          <cell r="AR213">
            <v>0</v>
          </cell>
        </row>
        <row r="214">
          <cell r="G214" t="str">
            <v>01 Pond</v>
          </cell>
          <cell r="H214" t="str">
            <v>SJIM/2015/C/077</v>
          </cell>
          <cell r="I214" t="str">
            <v>JIMP10</v>
          </cell>
          <cell r="J214"/>
          <cell r="K214">
            <v>42348</v>
          </cell>
          <cell r="L214">
            <v>2015</v>
          </cell>
          <cell r="M214">
            <v>2015</v>
          </cell>
          <cell r="N214">
            <v>2015</v>
          </cell>
          <cell r="O214" t="str">
            <v>Complete</v>
          </cell>
          <cell r="P214" t="str">
            <v>CCR</v>
          </cell>
          <cell r="Q214" t="str">
            <v>New Due to CCR Reg</v>
          </cell>
          <cell r="R214">
            <v>2015</v>
          </cell>
          <cell r="S214">
            <v>0</v>
          </cell>
          <cell r="T214">
            <v>0</v>
          </cell>
          <cell r="U214">
            <v>0</v>
          </cell>
          <cell r="V214" t="str">
            <v>n/a</v>
          </cell>
          <cell r="W214" t="str">
            <v>n/a</v>
          </cell>
          <cell r="X214" t="str">
            <v>n/a</v>
          </cell>
          <cell r="Y214" t="str">
            <v>n/a</v>
          </cell>
          <cell r="Z214" t="str">
            <v>n/a</v>
          </cell>
          <cell r="AA214" t="str">
            <v>n/a</v>
          </cell>
          <cell r="AB214" t="str">
            <v>n/a</v>
          </cell>
          <cell r="AC214" t="str">
            <v>n/a</v>
          </cell>
          <cell r="AD214" t="str">
            <v>n/a</v>
          </cell>
          <cell r="AE214" t="str">
            <v>n/a</v>
          </cell>
          <cell r="AF214" t="str">
            <v>n/a</v>
          </cell>
          <cell r="AG214" t="str">
            <v>n/a</v>
          </cell>
          <cell r="AH214" t="str">
            <v>n/a</v>
          </cell>
          <cell r="AI214" t="str">
            <v>n/a</v>
          </cell>
          <cell r="AJ214" t="str">
            <v>n/a</v>
          </cell>
          <cell r="AK214" t="str">
            <v>n/a</v>
          </cell>
          <cell r="AL214" t="str">
            <v>n/a</v>
          </cell>
          <cell r="AM214" t="str">
            <v>n/a</v>
          </cell>
          <cell r="AN214" t="str">
            <v>n/a</v>
          </cell>
          <cell r="AO214" t="str">
            <v>n/a</v>
          </cell>
          <cell r="AP214" t="str">
            <v>n/a</v>
          </cell>
          <cell r="AQ214" t="str">
            <v>n/a</v>
          </cell>
          <cell r="AR214">
            <v>0</v>
          </cell>
        </row>
        <row r="215">
          <cell r="G215" t="str">
            <v>91 Pond</v>
          </cell>
          <cell r="H215" t="str">
            <v>SJIM/2015/C/077</v>
          </cell>
          <cell r="I215" t="str">
            <v>JIMP09</v>
          </cell>
          <cell r="J215"/>
          <cell r="K215">
            <v>42348</v>
          </cell>
          <cell r="L215">
            <v>2015</v>
          </cell>
          <cell r="M215">
            <v>2015</v>
          </cell>
          <cell r="N215">
            <v>2015</v>
          </cell>
          <cell r="O215" t="str">
            <v>Complete</v>
          </cell>
          <cell r="P215" t="str">
            <v>CCR</v>
          </cell>
          <cell r="Q215" t="str">
            <v>New Due to CCR Reg</v>
          </cell>
          <cell r="R215">
            <v>2015</v>
          </cell>
          <cell r="S215">
            <v>0</v>
          </cell>
          <cell r="T215">
            <v>0</v>
          </cell>
          <cell r="U215">
            <v>0</v>
          </cell>
          <cell r="V215" t="str">
            <v>n/a</v>
          </cell>
          <cell r="W215" t="str">
            <v>n/a</v>
          </cell>
          <cell r="X215" t="str">
            <v>n/a</v>
          </cell>
          <cell r="Y215" t="str">
            <v>n/a</v>
          </cell>
          <cell r="Z215" t="str">
            <v>n/a</v>
          </cell>
          <cell r="AA215" t="str">
            <v>n/a</v>
          </cell>
          <cell r="AB215" t="str">
            <v>n/a</v>
          </cell>
          <cell r="AC215" t="str">
            <v>n/a</v>
          </cell>
          <cell r="AD215" t="str">
            <v>n/a</v>
          </cell>
          <cell r="AE215" t="str">
            <v>n/a</v>
          </cell>
          <cell r="AF215" t="str">
            <v>n/a</v>
          </cell>
          <cell r="AG215" t="str">
            <v>n/a</v>
          </cell>
          <cell r="AH215" t="str">
            <v>n/a</v>
          </cell>
          <cell r="AI215" t="str">
            <v>n/a</v>
          </cell>
          <cell r="AJ215" t="str">
            <v>n/a</v>
          </cell>
          <cell r="AK215" t="str">
            <v>n/a</v>
          </cell>
          <cell r="AL215" t="str">
            <v>n/a</v>
          </cell>
          <cell r="AM215" t="str">
            <v>n/a</v>
          </cell>
          <cell r="AN215" t="str">
            <v>n/a</v>
          </cell>
          <cell r="AO215" t="str">
            <v>n/a</v>
          </cell>
          <cell r="AP215" t="str">
            <v>n/a</v>
          </cell>
          <cell r="AQ215" t="str">
            <v>n/a</v>
          </cell>
          <cell r="AR215">
            <v>0</v>
          </cell>
        </row>
        <row r="216">
          <cell r="G216" t="str">
            <v>Evaporation Pond</v>
          </cell>
          <cell r="H216"/>
          <cell r="I216" t="str">
            <v>JIMP03</v>
          </cell>
          <cell r="J216">
            <v>284929</v>
          </cell>
          <cell r="K216">
            <v>37693</v>
          </cell>
          <cell r="L216">
            <v>2037</v>
          </cell>
          <cell r="M216">
            <v>2037</v>
          </cell>
          <cell r="N216">
            <v>2039</v>
          </cell>
          <cell r="O216" t="str">
            <v>Y</v>
          </cell>
          <cell r="P216" t="str">
            <v>Other</v>
          </cell>
          <cell r="Q216" t="str">
            <v>Existing ARO</v>
          </cell>
          <cell r="R216">
            <v>2002</v>
          </cell>
          <cell r="S216">
            <v>733312</v>
          </cell>
          <cell r="T216">
            <v>26286</v>
          </cell>
          <cell r="U216">
            <v>0</v>
          </cell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>
            <v>759598</v>
          </cell>
        </row>
        <row r="217">
          <cell r="G217" t="str">
            <v>Pond Construction - FGD Decanting Pond #3 construction</v>
          </cell>
          <cell r="H217" t="str">
            <v>10013732</v>
          </cell>
          <cell r="I217" t="str">
            <v>JIMP02</v>
          </cell>
          <cell r="J217"/>
          <cell r="K217"/>
          <cell r="L217"/>
          <cell r="M217"/>
          <cell r="N217"/>
          <cell r="O217" t="str">
            <v>N</v>
          </cell>
          <cell r="P217" t="str">
            <v>CCR</v>
          </cell>
          <cell r="Q217" t="str">
            <v>New Construction</v>
          </cell>
          <cell r="R217"/>
          <cell r="S217">
            <v>0</v>
          </cell>
          <cell r="T217">
            <v>0</v>
          </cell>
          <cell r="U217">
            <v>0</v>
          </cell>
          <cell r="V217" t="str">
            <v>n/a</v>
          </cell>
          <cell r="W217" t="str">
            <v>n/a</v>
          </cell>
          <cell r="X217" t="str">
            <v>n/a</v>
          </cell>
          <cell r="Y217" t="str">
            <v>n/a</v>
          </cell>
          <cell r="Z217" t="str">
            <v>n/a</v>
          </cell>
          <cell r="AA217" t="str">
            <v>n/a</v>
          </cell>
          <cell r="AB217" t="str">
            <v>n/a</v>
          </cell>
          <cell r="AC217" t="str">
            <v>n/a</v>
          </cell>
          <cell r="AD217" t="str">
            <v>n/a</v>
          </cell>
          <cell r="AE217" t="str">
            <v>n/a</v>
          </cell>
          <cell r="AF217" t="str">
            <v>n/a</v>
          </cell>
          <cell r="AG217" t="str">
            <v>n/a</v>
          </cell>
          <cell r="AH217" t="str">
            <v>n/a</v>
          </cell>
          <cell r="AI217" t="str">
            <v>n/a</v>
          </cell>
          <cell r="AJ217" t="str">
            <v>n/a</v>
          </cell>
          <cell r="AK217" t="str">
            <v>n/a</v>
          </cell>
          <cell r="AL217" t="str">
            <v>n/a</v>
          </cell>
          <cell r="AM217" t="str">
            <v>n/a</v>
          </cell>
          <cell r="AN217" t="str">
            <v>n/a</v>
          </cell>
          <cell r="AO217" t="str">
            <v>n/a</v>
          </cell>
          <cell r="AP217" t="str">
            <v>n/a</v>
          </cell>
          <cell r="AQ217" t="str">
            <v>n/a</v>
          </cell>
          <cell r="AR217">
            <v>0</v>
          </cell>
        </row>
        <row r="218">
          <cell r="G218" t="str">
            <v>Pond Ongoing Management - 5-7yr Cell</v>
          </cell>
          <cell r="H218" t="str">
            <v>10013733</v>
          </cell>
          <cell r="I218" t="str">
            <v>JIMP02</v>
          </cell>
          <cell r="J218"/>
          <cell r="K218"/>
          <cell r="L218"/>
          <cell r="M218"/>
          <cell r="N218"/>
          <cell r="O218" t="str">
            <v>N</v>
          </cell>
          <cell r="P218" t="str">
            <v>CCR</v>
          </cell>
          <cell r="Q218" t="str">
            <v>New Construction</v>
          </cell>
          <cell r="R218"/>
          <cell r="S218">
            <v>0</v>
          </cell>
          <cell r="T218">
            <v>0</v>
          </cell>
          <cell r="U218">
            <v>0</v>
          </cell>
          <cell r="V218" t="str">
            <v>n/a</v>
          </cell>
          <cell r="W218" t="str">
            <v>n/a</v>
          </cell>
          <cell r="X218" t="str">
            <v>n/a</v>
          </cell>
          <cell r="Y218" t="str">
            <v>n/a</v>
          </cell>
          <cell r="Z218" t="str">
            <v>n/a</v>
          </cell>
          <cell r="AA218" t="str">
            <v>n/a</v>
          </cell>
          <cell r="AB218" t="str">
            <v>n/a</v>
          </cell>
          <cell r="AC218" t="str">
            <v>n/a</v>
          </cell>
          <cell r="AD218" t="str">
            <v>n/a</v>
          </cell>
          <cell r="AE218" t="str">
            <v>n/a</v>
          </cell>
          <cell r="AF218" t="str">
            <v>n/a</v>
          </cell>
          <cell r="AG218" t="str">
            <v>n/a</v>
          </cell>
          <cell r="AH218" t="str">
            <v>n/a</v>
          </cell>
          <cell r="AI218" t="str">
            <v>n/a</v>
          </cell>
          <cell r="AJ218" t="str">
            <v>n/a</v>
          </cell>
          <cell r="AK218" t="str">
            <v>n/a</v>
          </cell>
          <cell r="AL218" t="str">
            <v>n/a</v>
          </cell>
          <cell r="AM218" t="str">
            <v>n/a</v>
          </cell>
          <cell r="AN218" t="str">
            <v>n/a</v>
          </cell>
          <cell r="AO218" t="str">
            <v>n/a</v>
          </cell>
          <cell r="AP218" t="str">
            <v>n/a</v>
          </cell>
          <cell r="AQ218" t="str">
            <v>n/a</v>
          </cell>
          <cell r="AR218">
            <v>0</v>
          </cell>
        </row>
        <row r="219">
          <cell r="G219" t="str">
            <v>Pond Closure - 5-7yr Cell</v>
          </cell>
          <cell r="H219" t="str">
            <v>10013734</v>
          </cell>
          <cell r="I219" t="str">
            <v>JIMP02</v>
          </cell>
          <cell r="J219"/>
          <cell r="K219"/>
          <cell r="L219"/>
          <cell r="M219"/>
          <cell r="N219"/>
          <cell r="O219" t="str">
            <v>N</v>
          </cell>
          <cell r="P219" t="str">
            <v>CCR</v>
          </cell>
          <cell r="Q219" t="str">
            <v>Planned ARO</v>
          </cell>
          <cell r="R219"/>
          <cell r="S219">
            <v>0</v>
          </cell>
          <cell r="T219">
            <v>0</v>
          </cell>
          <cell r="U219">
            <v>0</v>
          </cell>
          <cell r="V219" t="str">
            <v>n/a</v>
          </cell>
          <cell r="W219" t="str">
            <v>n/a</v>
          </cell>
          <cell r="X219" t="str">
            <v>n/a</v>
          </cell>
          <cell r="Y219" t="str">
            <v>n/a</v>
          </cell>
          <cell r="Z219" t="str">
            <v>n/a</v>
          </cell>
          <cell r="AA219" t="str">
            <v>n/a</v>
          </cell>
          <cell r="AB219" t="str">
            <v>n/a</v>
          </cell>
          <cell r="AC219" t="str">
            <v>n/a</v>
          </cell>
          <cell r="AD219" t="str">
            <v>n/a</v>
          </cell>
          <cell r="AE219" t="str">
            <v>n/a</v>
          </cell>
          <cell r="AF219" t="str">
            <v>n/a</v>
          </cell>
          <cell r="AG219" t="str">
            <v>n/a</v>
          </cell>
          <cell r="AH219" t="str">
            <v>n/a</v>
          </cell>
          <cell r="AI219" t="str">
            <v>n/a</v>
          </cell>
          <cell r="AJ219" t="str">
            <v>n/a</v>
          </cell>
          <cell r="AK219" t="str">
            <v>n/a</v>
          </cell>
          <cell r="AL219" t="str">
            <v>n/a</v>
          </cell>
          <cell r="AM219" t="str">
            <v>n/a</v>
          </cell>
          <cell r="AN219" t="str">
            <v>n/a</v>
          </cell>
          <cell r="AO219" t="str">
            <v>n/a</v>
          </cell>
          <cell r="AP219" t="str">
            <v>n/a</v>
          </cell>
          <cell r="AQ219" t="str">
            <v>n/a</v>
          </cell>
          <cell r="AR219">
            <v>0</v>
          </cell>
        </row>
        <row r="220">
          <cell r="G220" t="str">
            <v>Surge Pond</v>
          </cell>
          <cell r="H220"/>
          <cell r="I220" t="str">
            <v>JIMP04</v>
          </cell>
          <cell r="J220">
            <v>284930</v>
          </cell>
          <cell r="K220">
            <v>37705</v>
          </cell>
          <cell r="L220">
            <v>2037</v>
          </cell>
          <cell r="M220">
            <v>2037</v>
          </cell>
          <cell r="N220">
            <v>2039</v>
          </cell>
          <cell r="O220" t="str">
            <v>Y</v>
          </cell>
          <cell r="P220" t="str">
            <v>Other</v>
          </cell>
          <cell r="Q220" t="str">
            <v>Existing ARO</v>
          </cell>
          <cell r="R220">
            <v>2002</v>
          </cell>
          <cell r="S220">
            <v>507733.33333333331</v>
          </cell>
          <cell r="T220">
            <v>18199.999999999942</v>
          </cell>
          <cell r="U220">
            <v>0</v>
          </cell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>
            <v>525933.33333333326</v>
          </cell>
        </row>
        <row r="221">
          <cell r="G221" t="str">
            <v>Irrigation Pivot</v>
          </cell>
          <cell r="H221"/>
          <cell r="I221" t="str">
            <v>JIMP08</v>
          </cell>
          <cell r="J221">
            <v>284929</v>
          </cell>
          <cell r="K221">
            <v>44362</v>
          </cell>
          <cell r="L221">
            <v>2023</v>
          </cell>
          <cell r="M221">
            <v>2023</v>
          </cell>
          <cell r="N221">
            <v>2023</v>
          </cell>
          <cell r="O221" t="str">
            <v>Y</v>
          </cell>
          <cell r="P221" t="str">
            <v>Other</v>
          </cell>
          <cell r="Q221" t="str">
            <v>Existing ARO</v>
          </cell>
          <cell r="R221">
            <v>2007</v>
          </cell>
          <cell r="S221">
            <v>544000</v>
          </cell>
          <cell r="T221">
            <v>-544000</v>
          </cell>
          <cell r="U221">
            <v>0</v>
          </cell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>
            <v>0</v>
          </cell>
        </row>
        <row r="222">
          <cell r="G222" t="str">
            <v>01 Effluent Pond</v>
          </cell>
          <cell r="H222"/>
          <cell r="I222" t="str">
            <v>JIMP05</v>
          </cell>
          <cell r="J222"/>
          <cell r="K222"/>
          <cell r="L222"/>
          <cell r="M222"/>
          <cell r="N222"/>
          <cell r="O222" t="str">
            <v>N</v>
          </cell>
          <cell r="P222" t="str">
            <v>CCR</v>
          </cell>
          <cell r="Q222" t="str">
            <v>New Due to CCR Reg</v>
          </cell>
          <cell r="R222"/>
          <cell r="S222">
            <v>0</v>
          </cell>
          <cell r="T222">
            <v>0</v>
          </cell>
          <cell r="U222">
            <v>0</v>
          </cell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>
            <v>0</v>
          </cell>
        </row>
        <row r="223">
          <cell r="G223" t="str">
            <v>91 Effluent Pond</v>
          </cell>
          <cell r="H223"/>
          <cell r="I223" t="str">
            <v>JIMP06</v>
          </cell>
          <cell r="J223"/>
          <cell r="K223"/>
          <cell r="L223"/>
          <cell r="M223"/>
          <cell r="N223"/>
          <cell r="O223" t="str">
            <v>N</v>
          </cell>
          <cell r="P223" t="str">
            <v>CCR</v>
          </cell>
          <cell r="Q223" t="str">
            <v>New Due to CCR Reg</v>
          </cell>
          <cell r="R223"/>
          <cell r="S223">
            <v>0</v>
          </cell>
          <cell r="T223">
            <v>0</v>
          </cell>
          <cell r="U223">
            <v>0</v>
          </cell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>
            <v>0</v>
          </cell>
        </row>
        <row r="224">
          <cell r="G224" t="str">
            <v>Rail Storage Yard</v>
          </cell>
          <cell r="H224"/>
          <cell r="I224" t="str">
            <v>JIMM02</v>
          </cell>
          <cell r="J224"/>
          <cell r="K224">
            <v>43413</v>
          </cell>
          <cell r="L224">
            <v>2037</v>
          </cell>
          <cell r="M224">
            <v>2038</v>
          </cell>
          <cell r="N224">
            <v>2038</v>
          </cell>
          <cell r="O224" t="str">
            <v>Y</v>
          </cell>
          <cell r="P224" t="str">
            <v>Other</v>
          </cell>
          <cell r="Q224" t="str">
            <v>TBD</v>
          </cell>
          <cell r="R224">
            <v>2018</v>
          </cell>
          <cell r="S224">
            <v>372422.40000000002</v>
          </cell>
          <cell r="T224">
            <v>13349.699999999953</v>
          </cell>
          <cell r="U224">
            <v>0</v>
          </cell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>
            <v>385772.1</v>
          </cell>
        </row>
        <row r="225">
          <cell r="G225" t="str">
            <v>Water Supply Pipeline</v>
          </cell>
          <cell r="H225"/>
          <cell r="I225" t="str">
            <v>JIMM01</v>
          </cell>
          <cell r="J225">
            <v>284931</v>
          </cell>
          <cell r="K225">
            <v>37692</v>
          </cell>
          <cell r="L225">
            <v>2038</v>
          </cell>
          <cell r="M225">
            <v>2038</v>
          </cell>
          <cell r="N225">
            <v>2039</v>
          </cell>
          <cell r="O225" t="str">
            <v>Y</v>
          </cell>
          <cell r="P225" t="str">
            <v>Other</v>
          </cell>
          <cell r="Q225" t="str">
            <v>Existing ARO</v>
          </cell>
          <cell r="R225">
            <v>2002</v>
          </cell>
          <cell r="S225">
            <v>9513333.3333333321</v>
          </cell>
          <cell r="T225">
            <v>260000</v>
          </cell>
          <cell r="U225">
            <v>0</v>
          </cell>
          <cell r="V225" t="str">
            <v>n/a</v>
          </cell>
          <cell r="W225" t="str">
            <v>n/a</v>
          </cell>
          <cell r="X225" t="str">
            <v>n/a</v>
          </cell>
          <cell r="Y225" t="str">
            <v>n/a</v>
          </cell>
          <cell r="Z225" t="str">
            <v>n/a</v>
          </cell>
          <cell r="AA225" t="str">
            <v>n/a</v>
          </cell>
          <cell r="AB225" t="str">
            <v>n/a</v>
          </cell>
          <cell r="AC225" t="str">
            <v>n/a</v>
          </cell>
          <cell r="AD225" t="str">
            <v>n/a</v>
          </cell>
          <cell r="AE225" t="str">
            <v>n/a</v>
          </cell>
          <cell r="AF225" t="str">
            <v>n/a</v>
          </cell>
          <cell r="AG225" t="str">
            <v>n/a</v>
          </cell>
          <cell r="AH225" t="str">
            <v>n/a</v>
          </cell>
          <cell r="AI225" t="str">
            <v>n/a</v>
          </cell>
          <cell r="AJ225" t="str">
            <v>n/a</v>
          </cell>
          <cell r="AK225" t="str">
            <v>n/a</v>
          </cell>
          <cell r="AL225" t="str">
            <v>n/a</v>
          </cell>
          <cell r="AM225" t="str">
            <v>n/a</v>
          </cell>
          <cell r="AN225" t="str">
            <v>n/a</v>
          </cell>
          <cell r="AO225" t="str">
            <v>n/a</v>
          </cell>
          <cell r="AP225" t="str">
            <v>n/a</v>
          </cell>
          <cell r="AQ225" t="str">
            <v>n/a</v>
          </cell>
          <cell r="AR225">
            <v>9773333.3333333321</v>
          </cell>
        </row>
        <row r="226">
          <cell r="G226" t="str">
            <v>Asbestos - Jim Bridger</v>
          </cell>
          <cell r="H226" t="str">
            <v>SJIM/2020/C/018</v>
          </cell>
          <cell r="I226" t="str">
            <v>JIMA01</v>
          </cell>
          <cell r="J226">
            <v>284946</v>
          </cell>
          <cell r="K226">
            <v>44357</v>
          </cell>
          <cell r="L226"/>
          <cell r="M226"/>
          <cell r="N226"/>
          <cell r="O226" t="str">
            <v>Y</v>
          </cell>
          <cell r="P226" t="str">
            <v>Other</v>
          </cell>
          <cell r="Q226" t="str">
            <v>Existing ARO</v>
          </cell>
          <cell r="R226">
            <v>2021</v>
          </cell>
          <cell r="S226">
            <v>5058365.8630400002</v>
          </cell>
          <cell r="T226">
            <v>181320.0998700019</v>
          </cell>
          <cell r="U226">
            <v>0</v>
          </cell>
          <cell r="V226" t="str">
            <v>n/a</v>
          </cell>
          <cell r="W226" t="str">
            <v>n/a</v>
          </cell>
          <cell r="X226" t="str">
            <v>n/a</v>
          </cell>
          <cell r="Y226" t="str">
            <v>n/a</v>
          </cell>
          <cell r="Z226" t="str">
            <v>n/a</v>
          </cell>
          <cell r="AA226" t="str">
            <v>n/a</v>
          </cell>
          <cell r="AB226" t="str">
            <v>n/a</v>
          </cell>
          <cell r="AC226" t="str">
            <v>n/a</v>
          </cell>
          <cell r="AD226" t="str">
            <v>n/a</v>
          </cell>
          <cell r="AE226" t="str">
            <v>n/a</v>
          </cell>
          <cell r="AF226" t="str">
            <v>n/a</v>
          </cell>
          <cell r="AG226" t="str">
            <v>n/a</v>
          </cell>
          <cell r="AH226" t="str">
            <v>n/a</v>
          </cell>
          <cell r="AI226" t="str">
            <v>n/a</v>
          </cell>
          <cell r="AJ226" t="str">
            <v>n/a</v>
          </cell>
          <cell r="AK226" t="str">
            <v>n/a</v>
          </cell>
          <cell r="AL226" t="str">
            <v>n/a</v>
          </cell>
          <cell r="AM226" t="str">
            <v>n/a</v>
          </cell>
          <cell r="AN226" t="str">
            <v>n/a</v>
          </cell>
          <cell r="AO226" t="str">
            <v>n/a</v>
          </cell>
          <cell r="AP226" t="str">
            <v>n/a</v>
          </cell>
          <cell r="AQ226" t="str">
            <v>n/a</v>
          </cell>
          <cell r="AR226">
            <v>5239685.9629100021</v>
          </cell>
        </row>
        <row r="227">
          <cell r="G227" t="str">
            <v>Industrial Landfill</v>
          </cell>
          <cell r="H227"/>
          <cell r="I227" t="str">
            <v>NAUL02</v>
          </cell>
          <cell r="J227">
            <v>284932</v>
          </cell>
          <cell r="K227">
            <v>38148</v>
          </cell>
          <cell r="L227">
            <v>2029</v>
          </cell>
          <cell r="M227">
            <v>2029</v>
          </cell>
          <cell r="N227">
            <v>2029</v>
          </cell>
          <cell r="O227" t="str">
            <v>Y</v>
          </cell>
          <cell r="P227" t="str">
            <v>Other</v>
          </cell>
          <cell r="Q227" t="str">
            <v>Existing ARO</v>
          </cell>
          <cell r="R227">
            <v>2004</v>
          </cell>
          <cell r="S227">
            <v>306831.245</v>
          </cell>
          <cell r="T227">
            <v>14223.965000000026</v>
          </cell>
          <cell r="U227">
            <v>0</v>
          </cell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>
            <v>321055.21000000002</v>
          </cell>
        </row>
        <row r="228">
          <cell r="G228" t="str">
            <v>Post-Closure for Industrial Landfill</v>
          </cell>
          <cell r="H228"/>
          <cell r="I228" t="str">
            <v>NAUL02</v>
          </cell>
          <cell r="J228">
            <v>284932</v>
          </cell>
          <cell r="K228">
            <v>38148</v>
          </cell>
          <cell r="L228" t="str">
            <v>n/a</v>
          </cell>
          <cell r="M228">
            <v>2030</v>
          </cell>
          <cell r="N228">
            <v>2059</v>
          </cell>
          <cell r="O228" t="str">
            <v>Y</v>
          </cell>
          <cell r="P228" t="str">
            <v>Other</v>
          </cell>
          <cell r="Q228" t="str">
            <v>Existing ARO</v>
          </cell>
          <cell r="R228">
            <v>2004</v>
          </cell>
          <cell r="S228">
            <v>363130.23599999998</v>
          </cell>
          <cell r="T228">
            <v>16833.852000000072</v>
          </cell>
          <cell r="U228">
            <v>0</v>
          </cell>
          <cell r="V228" t="str">
            <v>n/a</v>
          </cell>
          <cell r="W228" t="str">
            <v>n/a</v>
          </cell>
          <cell r="X228" t="str">
            <v>n/a</v>
          </cell>
          <cell r="Y228" t="str">
            <v>n/a</v>
          </cell>
          <cell r="Z228" t="str">
            <v>n/a</v>
          </cell>
          <cell r="AA228" t="str">
            <v>n/a</v>
          </cell>
          <cell r="AB228" t="str">
            <v>n/a</v>
          </cell>
          <cell r="AC228" t="str">
            <v>n/a</v>
          </cell>
          <cell r="AD228" t="str">
            <v>n/a</v>
          </cell>
          <cell r="AE228" t="str">
            <v>n/a</v>
          </cell>
          <cell r="AF228" t="str">
            <v>n/a</v>
          </cell>
          <cell r="AG228" t="str">
            <v>n/a</v>
          </cell>
          <cell r="AH228" t="str">
            <v>n/a</v>
          </cell>
          <cell r="AI228" t="str">
            <v>n/a</v>
          </cell>
          <cell r="AJ228" t="str">
            <v>n/a</v>
          </cell>
          <cell r="AK228" t="str">
            <v>n/a</v>
          </cell>
          <cell r="AL228" t="str">
            <v>n/a</v>
          </cell>
          <cell r="AM228" t="str">
            <v>n/a</v>
          </cell>
          <cell r="AN228" t="str">
            <v>n/a</v>
          </cell>
          <cell r="AO228" t="str">
            <v>n/a</v>
          </cell>
          <cell r="AP228" t="str">
            <v>n/a</v>
          </cell>
          <cell r="AQ228" t="str">
            <v>n/a</v>
          </cell>
          <cell r="AR228">
            <v>379964.08800000005</v>
          </cell>
        </row>
        <row r="229">
          <cell r="G229" t="str">
            <v>FGD Pond 1 Closure</v>
          </cell>
          <cell r="H229" t="str">
            <v>SNAU/2012/C/150</v>
          </cell>
          <cell r="I229" t="str">
            <v>NAUP01</v>
          </cell>
          <cell r="J229">
            <v>284937</v>
          </cell>
          <cell r="K229">
            <v>43537</v>
          </cell>
          <cell r="L229">
            <v>2015</v>
          </cell>
          <cell r="M229">
            <v>2015</v>
          </cell>
          <cell r="N229">
            <v>2020</v>
          </cell>
          <cell r="O229" t="str">
            <v>Y</v>
          </cell>
          <cell r="P229" t="str">
            <v>CCR</v>
          </cell>
          <cell r="Q229" t="str">
            <v>Existing ARO</v>
          </cell>
          <cell r="R229">
            <v>2019</v>
          </cell>
          <cell r="S229">
            <v>0</v>
          </cell>
          <cell r="T229">
            <v>0</v>
          </cell>
          <cell r="U229">
            <v>0</v>
          </cell>
          <cell r="V229" t="str">
            <v>n/a</v>
          </cell>
          <cell r="W229" t="str">
            <v>n/a</v>
          </cell>
          <cell r="X229" t="str">
            <v>n/a</v>
          </cell>
          <cell r="Y229" t="str">
            <v>n/a</v>
          </cell>
          <cell r="Z229" t="str">
            <v>n/a</v>
          </cell>
          <cell r="AA229" t="str">
            <v>n/a</v>
          </cell>
          <cell r="AB229" t="str">
            <v>n/a</v>
          </cell>
          <cell r="AC229" t="str">
            <v>n/a</v>
          </cell>
          <cell r="AD229" t="str">
            <v>n/a</v>
          </cell>
          <cell r="AE229" t="str">
            <v>n/a</v>
          </cell>
          <cell r="AF229" t="str">
            <v>n/a</v>
          </cell>
          <cell r="AG229" t="str">
            <v>n/a</v>
          </cell>
          <cell r="AH229" t="str">
            <v>n/a</v>
          </cell>
          <cell r="AI229" t="str">
            <v>n/a</v>
          </cell>
          <cell r="AJ229" t="str">
            <v>n/a</v>
          </cell>
          <cell r="AK229" t="str">
            <v>n/a</v>
          </cell>
          <cell r="AL229" t="str">
            <v>n/a</v>
          </cell>
          <cell r="AM229" t="str">
            <v>n/a</v>
          </cell>
          <cell r="AN229" t="str">
            <v>n/a</v>
          </cell>
          <cell r="AO229" t="str">
            <v>n/a</v>
          </cell>
          <cell r="AP229" t="str">
            <v>n/a</v>
          </cell>
          <cell r="AQ229" t="str">
            <v>n/a</v>
          </cell>
          <cell r="AR229">
            <v>0</v>
          </cell>
        </row>
        <row r="230">
          <cell r="G230" t="str">
            <v>FGD Pond 1 Post-Closure</v>
          </cell>
          <cell r="H230" t="str">
            <v>10030514</v>
          </cell>
          <cell r="I230" t="str">
            <v>NAUP01</v>
          </cell>
          <cell r="J230">
            <v>284937</v>
          </cell>
          <cell r="K230">
            <v>43999</v>
          </cell>
          <cell r="L230" t="str">
            <v>n/a</v>
          </cell>
          <cell r="M230">
            <v>2020</v>
          </cell>
          <cell r="N230">
            <v>2049</v>
          </cell>
          <cell r="O230" t="str">
            <v>Y</v>
          </cell>
          <cell r="P230" t="str">
            <v>CCR</v>
          </cell>
          <cell r="Q230"/>
          <cell r="R230">
            <v>2020</v>
          </cell>
          <cell r="S230">
            <v>1504533.8000000005</v>
          </cell>
          <cell r="T230">
            <v>69746.599999998929</v>
          </cell>
          <cell r="U230">
            <v>0</v>
          </cell>
          <cell r="V230" t="str">
            <v>n/a</v>
          </cell>
          <cell r="W230" t="str">
            <v>n/a</v>
          </cell>
          <cell r="X230" t="str">
            <v>n/a</v>
          </cell>
          <cell r="Y230" t="str">
            <v>n/a</v>
          </cell>
          <cell r="Z230" t="str">
            <v>n/a</v>
          </cell>
          <cell r="AA230" t="str">
            <v>n/a</v>
          </cell>
          <cell r="AB230" t="str">
            <v>n/a</v>
          </cell>
          <cell r="AC230" t="str">
            <v>n/a</v>
          </cell>
          <cell r="AD230" t="str">
            <v>n/a</v>
          </cell>
          <cell r="AE230" t="str">
            <v>n/a</v>
          </cell>
          <cell r="AF230" t="str">
            <v>n/a</v>
          </cell>
          <cell r="AG230" t="str">
            <v>n/a</v>
          </cell>
          <cell r="AH230" t="str">
            <v>n/a</v>
          </cell>
          <cell r="AI230" t="str">
            <v>n/a</v>
          </cell>
          <cell r="AJ230" t="str">
            <v>n/a</v>
          </cell>
          <cell r="AK230" t="str">
            <v>n/a</v>
          </cell>
          <cell r="AL230" t="str">
            <v>n/a</v>
          </cell>
          <cell r="AM230" t="str">
            <v>n/a</v>
          </cell>
          <cell r="AN230" t="str">
            <v>n/a</v>
          </cell>
          <cell r="AO230" t="str">
            <v>n/a</v>
          </cell>
          <cell r="AP230" t="str">
            <v>n/a</v>
          </cell>
          <cell r="AQ230" t="str">
            <v>n/a</v>
          </cell>
          <cell r="AR230">
            <v>1574280.3999999994</v>
          </cell>
        </row>
        <row r="231">
          <cell r="G231" t="str">
            <v>Wetlands</v>
          </cell>
          <cell r="H231"/>
          <cell r="I231" t="str">
            <v>LSPP01</v>
          </cell>
          <cell r="J231"/>
          <cell r="K231"/>
          <cell r="L231"/>
          <cell r="M231"/>
          <cell r="N231"/>
          <cell r="O231" t="str">
            <v>N</v>
          </cell>
          <cell r="P231" t="str">
            <v>Other</v>
          </cell>
          <cell r="Q231" t="str">
            <v>NA</v>
          </cell>
          <cell r="R231"/>
          <cell r="S231">
            <v>0</v>
          </cell>
          <cell r="T231">
            <v>0</v>
          </cell>
          <cell r="U231">
            <v>0</v>
          </cell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>
            <v>0</v>
          </cell>
        </row>
        <row r="232">
          <cell r="G232" t="str">
            <v>FGD Pond 2 Closure</v>
          </cell>
          <cell r="H232" t="str">
            <v>SNAU/2016/C/250</v>
          </cell>
          <cell r="I232" t="str">
            <v>NAUP02</v>
          </cell>
          <cell r="J232">
            <v>284938</v>
          </cell>
          <cell r="K232">
            <v>43537</v>
          </cell>
          <cell r="L232">
            <v>2015</v>
          </cell>
          <cell r="M232">
            <v>2015</v>
          </cell>
          <cell r="N232">
            <v>2020</v>
          </cell>
          <cell r="O232" t="str">
            <v>Y</v>
          </cell>
          <cell r="P232" t="str">
            <v>CCR</v>
          </cell>
          <cell r="Q232" t="str">
            <v>Existing ARO</v>
          </cell>
          <cell r="R232">
            <v>2019</v>
          </cell>
          <cell r="S232">
            <v>0</v>
          </cell>
          <cell r="T232">
            <v>0</v>
          </cell>
          <cell r="U232">
            <v>0</v>
          </cell>
          <cell r="V232" t="str">
            <v>n/a</v>
          </cell>
          <cell r="W232" t="str">
            <v>n/a</v>
          </cell>
          <cell r="X232" t="str">
            <v>n/a</v>
          </cell>
          <cell r="Y232" t="str">
            <v>n/a</v>
          </cell>
          <cell r="Z232" t="str">
            <v>n/a</v>
          </cell>
          <cell r="AA232" t="str">
            <v>n/a</v>
          </cell>
          <cell r="AB232" t="str">
            <v>n/a</v>
          </cell>
          <cell r="AC232" t="str">
            <v>n/a</v>
          </cell>
          <cell r="AD232" t="str">
            <v>n/a</v>
          </cell>
          <cell r="AE232" t="str">
            <v>n/a</v>
          </cell>
          <cell r="AF232" t="str">
            <v>n/a</v>
          </cell>
          <cell r="AG232" t="str">
            <v>n/a</v>
          </cell>
          <cell r="AH232" t="str">
            <v>n/a</v>
          </cell>
          <cell r="AI232" t="str">
            <v>n/a</v>
          </cell>
          <cell r="AJ232" t="str">
            <v>n/a</v>
          </cell>
          <cell r="AK232" t="str">
            <v>n/a</v>
          </cell>
          <cell r="AL232" t="str">
            <v>n/a</v>
          </cell>
          <cell r="AM232" t="str">
            <v>n/a</v>
          </cell>
          <cell r="AN232" t="str">
            <v>n/a</v>
          </cell>
          <cell r="AO232" t="str">
            <v>n/a</v>
          </cell>
          <cell r="AP232" t="str">
            <v>n/a</v>
          </cell>
          <cell r="AQ232" t="str">
            <v>n/a</v>
          </cell>
          <cell r="AR232">
            <v>0</v>
          </cell>
        </row>
        <row r="233">
          <cell r="G233" t="str">
            <v>FGD Pond 2 Post-Closure</v>
          </cell>
          <cell r="H233" t="str">
            <v>10030525</v>
          </cell>
          <cell r="I233" t="str">
            <v>NAUP02</v>
          </cell>
          <cell r="J233">
            <v>284938</v>
          </cell>
          <cell r="K233">
            <v>43999</v>
          </cell>
          <cell r="L233" t="str">
            <v>n/a</v>
          </cell>
          <cell r="M233">
            <v>2020</v>
          </cell>
          <cell r="N233">
            <v>2049</v>
          </cell>
          <cell r="O233" t="str">
            <v>Y</v>
          </cell>
          <cell r="P233" t="str">
            <v>CCR</v>
          </cell>
          <cell r="Q233"/>
          <cell r="R233">
            <v>2020</v>
          </cell>
          <cell r="S233">
            <v>1231299.3000000003</v>
          </cell>
          <cell r="T233">
            <v>57080.099999999627</v>
          </cell>
          <cell r="U233">
            <v>0</v>
          </cell>
          <cell r="V233" t="str">
            <v>n/a</v>
          </cell>
          <cell r="W233" t="str">
            <v>n/a</v>
          </cell>
          <cell r="X233" t="str">
            <v>n/a</v>
          </cell>
          <cell r="Y233" t="str">
            <v>n/a</v>
          </cell>
          <cell r="Z233" t="str">
            <v>n/a</v>
          </cell>
          <cell r="AA233" t="str">
            <v>n/a</v>
          </cell>
          <cell r="AB233" t="str">
            <v>n/a</v>
          </cell>
          <cell r="AC233" t="str">
            <v>n/a</v>
          </cell>
          <cell r="AD233" t="str">
            <v>n/a</v>
          </cell>
          <cell r="AE233" t="str">
            <v>n/a</v>
          </cell>
          <cell r="AF233" t="str">
            <v>n/a</v>
          </cell>
          <cell r="AG233" t="str">
            <v>n/a</v>
          </cell>
          <cell r="AH233" t="str">
            <v>n/a</v>
          </cell>
          <cell r="AI233" t="str">
            <v>n/a</v>
          </cell>
          <cell r="AJ233" t="str">
            <v>n/a</v>
          </cell>
          <cell r="AK233" t="str">
            <v>n/a</v>
          </cell>
          <cell r="AL233" t="str">
            <v>n/a</v>
          </cell>
          <cell r="AM233" t="str">
            <v>n/a</v>
          </cell>
          <cell r="AN233" t="str">
            <v>n/a</v>
          </cell>
          <cell r="AO233" t="str">
            <v>n/a</v>
          </cell>
          <cell r="AP233" t="str">
            <v>n/a</v>
          </cell>
          <cell r="AQ233" t="str">
            <v>n/a</v>
          </cell>
          <cell r="AR233">
            <v>1288379.3999999999</v>
          </cell>
        </row>
        <row r="234">
          <cell r="G234" t="str">
            <v>North Ash Pond Closure</v>
          </cell>
          <cell r="H234" t="str">
            <v>SNAU/2020/C/900; 10013741</v>
          </cell>
          <cell r="I234" t="str">
            <v>NAUP03</v>
          </cell>
          <cell r="J234">
            <v>284936</v>
          </cell>
          <cell r="K234">
            <v>44453</v>
          </cell>
          <cell r="L234">
            <v>2021</v>
          </cell>
          <cell r="M234">
            <v>2021</v>
          </cell>
          <cell r="N234">
            <v>2025</v>
          </cell>
          <cell r="O234" t="str">
            <v>Y</v>
          </cell>
          <cell r="P234" t="str">
            <v>CCR</v>
          </cell>
          <cell r="Q234" t="str">
            <v>Existing ARO</v>
          </cell>
          <cell r="R234">
            <v>2021</v>
          </cell>
          <cell r="S234">
            <v>10949418</v>
          </cell>
          <cell r="T234">
            <v>489999.99999999814</v>
          </cell>
          <cell r="U234">
            <v>0</v>
          </cell>
          <cell r="V234" t="str">
            <v>n/a</v>
          </cell>
          <cell r="W234" t="str">
            <v>n/a</v>
          </cell>
          <cell r="X234" t="str">
            <v>n/a</v>
          </cell>
          <cell r="Y234" t="str">
            <v>n/a</v>
          </cell>
          <cell r="Z234" t="str">
            <v>n/a</v>
          </cell>
          <cell r="AA234" t="str">
            <v>n/a</v>
          </cell>
          <cell r="AB234" t="str">
            <v>n/a</v>
          </cell>
          <cell r="AC234" t="str">
            <v>n/a</v>
          </cell>
          <cell r="AD234" t="str">
            <v>n/a</v>
          </cell>
          <cell r="AE234" t="str">
            <v>n/a</v>
          </cell>
          <cell r="AF234" t="str">
            <v>n/a</v>
          </cell>
          <cell r="AG234" t="str">
            <v>n/a</v>
          </cell>
          <cell r="AH234" t="str">
            <v>n/a</v>
          </cell>
          <cell r="AI234" t="str">
            <v>n/a</v>
          </cell>
          <cell r="AJ234" t="str">
            <v>n/a</v>
          </cell>
          <cell r="AK234" t="str">
            <v>n/a</v>
          </cell>
          <cell r="AL234" t="str">
            <v>n/a</v>
          </cell>
          <cell r="AM234" t="str">
            <v>n/a</v>
          </cell>
          <cell r="AN234" t="str">
            <v>n/a</v>
          </cell>
          <cell r="AO234" t="str">
            <v>n/a</v>
          </cell>
          <cell r="AP234" t="str">
            <v>n/a</v>
          </cell>
          <cell r="AQ234" t="str">
            <v>n/a</v>
          </cell>
          <cell r="AR234">
            <v>11439417.999999998</v>
          </cell>
        </row>
        <row r="235">
          <cell r="G235" t="str">
            <v>Pond Closure - North Clearwater Pond</v>
          </cell>
          <cell r="H235"/>
          <cell r="I235" t="str">
            <v>NAUP03</v>
          </cell>
          <cell r="J235">
            <v>284934</v>
          </cell>
          <cell r="K235">
            <v>42086</v>
          </cell>
          <cell r="L235"/>
          <cell r="M235"/>
          <cell r="N235"/>
          <cell r="O235" t="str">
            <v>Complete</v>
          </cell>
          <cell r="P235" t="str">
            <v>CCR</v>
          </cell>
          <cell r="Q235" t="str">
            <v>Existing ARO</v>
          </cell>
          <cell r="R235">
            <v>2015</v>
          </cell>
          <cell r="S235">
            <v>0</v>
          </cell>
          <cell r="T235">
            <v>0</v>
          </cell>
          <cell r="U235">
            <v>0</v>
          </cell>
          <cell r="V235" t="str">
            <v>n/a</v>
          </cell>
          <cell r="W235" t="str">
            <v>n/a</v>
          </cell>
          <cell r="X235" t="str">
            <v>n/a</v>
          </cell>
          <cell r="Y235" t="str">
            <v>n/a</v>
          </cell>
          <cell r="Z235" t="str">
            <v>n/a</v>
          </cell>
          <cell r="AA235" t="str">
            <v>n/a</v>
          </cell>
          <cell r="AB235" t="str">
            <v>n/a</v>
          </cell>
          <cell r="AC235" t="str">
            <v>n/a</v>
          </cell>
          <cell r="AD235" t="str">
            <v>n/a</v>
          </cell>
          <cell r="AE235" t="str">
            <v>n/a</v>
          </cell>
          <cell r="AF235" t="str">
            <v>n/a</v>
          </cell>
          <cell r="AG235" t="str">
            <v>n/a</v>
          </cell>
          <cell r="AH235" t="str">
            <v>n/a</v>
          </cell>
          <cell r="AI235" t="str">
            <v>n/a</v>
          </cell>
          <cell r="AJ235" t="str">
            <v>n/a</v>
          </cell>
          <cell r="AK235" t="str">
            <v>n/a</v>
          </cell>
          <cell r="AL235" t="str">
            <v>n/a</v>
          </cell>
          <cell r="AM235" t="str">
            <v>n/a</v>
          </cell>
          <cell r="AN235" t="str">
            <v>n/a</v>
          </cell>
          <cell r="AO235" t="str">
            <v>n/a</v>
          </cell>
          <cell r="AP235" t="str">
            <v>n/a</v>
          </cell>
          <cell r="AQ235" t="str">
            <v>n/a</v>
          </cell>
          <cell r="AR235">
            <v>0</v>
          </cell>
        </row>
        <row r="236">
          <cell r="G236" t="str">
            <v>Post-Closure for North Ash Pond</v>
          </cell>
          <cell r="H236" t="str">
            <v>10014346</v>
          </cell>
          <cell r="I236" t="str">
            <v>NAUP03</v>
          </cell>
          <cell r="J236"/>
          <cell r="K236">
            <v>44357</v>
          </cell>
          <cell r="L236" t="str">
            <v>n/a</v>
          </cell>
          <cell r="M236">
            <v>2026</v>
          </cell>
          <cell r="N236">
            <v>2055</v>
          </cell>
          <cell r="O236" t="str">
            <v>Y</v>
          </cell>
          <cell r="P236" t="str">
            <v>CCR</v>
          </cell>
          <cell r="Q236" t="str">
            <v>Existing ARO</v>
          </cell>
          <cell r="R236">
            <v>2021</v>
          </cell>
          <cell r="S236">
            <v>1251197.3250000002</v>
          </cell>
          <cell r="T236">
            <v>58002.524999999674</v>
          </cell>
          <cell r="U236">
            <v>0</v>
          </cell>
          <cell r="V236" t="str">
            <v>n/a</v>
          </cell>
          <cell r="W236" t="str">
            <v>n/a</v>
          </cell>
          <cell r="X236" t="str">
            <v>n/a</v>
          </cell>
          <cell r="Y236" t="str">
            <v>n/a</v>
          </cell>
          <cell r="Z236" t="str">
            <v>n/a</v>
          </cell>
          <cell r="AA236" t="str">
            <v>n/a</v>
          </cell>
          <cell r="AB236" t="str">
            <v>n/a</v>
          </cell>
          <cell r="AC236" t="str">
            <v>n/a</v>
          </cell>
          <cell r="AD236" t="str">
            <v>n/a</v>
          </cell>
          <cell r="AE236" t="str">
            <v>n/a</v>
          </cell>
          <cell r="AF236" t="str">
            <v>n/a</v>
          </cell>
          <cell r="AG236" t="str">
            <v>n/a</v>
          </cell>
          <cell r="AH236" t="str">
            <v>n/a</v>
          </cell>
          <cell r="AI236" t="str">
            <v>n/a</v>
          </cell>
          <cell r="AJ236" t="str">
            <v>n/a</v>
          </cell>
          <cell r="AK236" t="str">
            <v>n/a</v>
          </cell>
          <cell r="AL236" t="str">
            <v>n/a</v>
          </cell>
          <cell r="AM236" t="str">
            <v>n/a</v>
          </cell>
          <cell r="AN236" t="str">
            <v>n/a</v>
          </cell>
          <cell r="AO236" t="str">
            <v>n/a</v>
          </cell>
          <cell r="AP236" t="str">
            <v>n/a</v>
          </cell>
          <cell r="AQ236" t="str">
            <v>n/a</v>
          </cell>
          <cell r="AR236">
            <v>1309199.8499999999</v>
          </cell>
        </row>
        <row r="237">
          <cell r="G237" t="str">
            <v>Pond Closure - FGD Pond 1-2 Owner's Engineering</v>
          </cell>
          <cell r="H237" t="str">
            <v>SNAU/2012/C/150</v>
          </cell>
          <cell r="I237" t="str">
            <v>For NAUP01 &amp; NAUP02</v>
          </cell>
          <cell r="J237"/>
          <cell r="K237"/>
          <cell r="L237"/>
          <cell r="M237"/>
          <cell r="N237"/>
          <cell r="O237" t="str">
            <v>N</v>
          </cell>
          <cell r="P237" t="str">
            <v>CCR</v>
          </cell>
          <cell r="Q237" t="str">
            <v>Existing ARO</v>
          </cell>
          <cell r="R237"/>
          <cell r="S237">
            <v>0</v>
          </cell>
          <cell r="T237">
            <v>0</v>
          </cell>
          <cell r="U237">
            <v>0</v>
          </cell>
          <cell r="V237" t="str">
            <v>n/a</v>
          </cell>
          <cell r="W237" t="str">
            <v>n/a</v>
          </cell>
          <cell r="X237" t="str">
            <v>n/a</v>
          </cell>
          <cell r="Y237" t="str">
            <v>n/a</v>
          </cell>
          <cell r="Z237" t="str">
            <v>n/a</v>
          </cell>
          <cell r="AA237" t="str">
            <v>n/a</v>
          </cell>
          <cell r="AB237" t="str">
            <v>n/a</v>
          </cell>
          <cell r="AC237" t="str">
            <v>n/a</v>
          </cell>
          <cell r="AD237" t="str">
            <v>n/a</v>
          </cell>
          <cell r="AE237" t="str">
            <v>n/a</v>
          </cell>
          <cell r="AF237" t="str">
            <v>n/a</v>
          </cell>
          <cell r="AG237" t="str">
            <v>n/a</v>
          </cell>
          <cell r="AH237" t="str">
            <v>n/a</v>
          </cell>
          <cell r="AI237" t="str">
            <v>n/a</v>
          </cell>
          <cell r="AJ237" t="str">
            <v>n/a</v>
          </cell>
          <cell r="AK237" t="str">
            <v>n/a</v>
          </cell>
          <cell r="AL237" t="str">
            <v>n/a</v>
          </cell>
          <cell r="AM237" t="str">
            <v>n/a</v>
          </cell>
          <cell r="AN237" t="str">
            <v>n/a</v>
          </cell>
          <cell r="AO237" t="str">
            <v>n/a</v>
          </cell>
          <cell r="AP237" t="str">
            <v>n/a</v>
          </cell>
          <cell r="AQ237" t="str">
            <v>n/a</v>
          </cell>
          <cell r="AR237">
            <v>0</v>
          </cell>
        </row>
        <row r="238">
          <cell r="G238" t="str">
            <v>Ash Ponds Closure and Conversion - Development Study</v>
          </cell>
          <cell r="H238" t="str">
            <v>SNAU/2014/C/100</v>
          </cell>
          <cell r="I238" t="str">
            <v>For NAUP03 &amp; NAUP04</v>
          </cell>
          <cell r="J238"/>
          <cell r="K238"/>
          <cell r="L238"/>
          <cell r="M238"/>
          <cell r="N238"/>
          <cell r="O238" t="str">
            <v>N</v>
          </cell>
          <cell r="P238" t="str">
            <v>CCR</v>
          </cell>
          <cell r="Q238" t="str">
            <v>Existing ARO</v>
          </cell>
          <cell r="R238"/>
          <cell r="S238">
            <v>0</v>
          </cell>
          <cell r="T238">
            <v>0</v>
          </cell>
          <cell r="U238">
            <v>0</v>
          </cell>
          <cell r="V238" t="str">
            <v>n/a</v>
          </cell>
          <cell r="W238" t="str">
            <v>n/a</v>
          </cell>
          <cell r="X238" t="str">
            <v>n/a</v>
          </cell>
          <cell r="Y238" t="str">
            <v>n/a</v>
          </cell>
          <cell r="Z238" t="str">
            <v>n/a</v>
          </cell>
          <cell r="AA238" t="str">
            <v>n/a</v>
          </cell>
          <cell r="AB238" t="str">
            <v>n/a</v>
          </cell>
          <cell r="AC238" t="str">
            <v>n/a</v>
          </cell>
          <cell r="AD238" t="str">
            <v>n/a</v>
          </cell>
          <cell r="AE238" t="str">
            <v>n/a</v>
          </cell>
          <cell r="AF238" t="str">
            <v>n/a</v>
          </cell>
          <cell r="AG238" t="str">
            <v>n/a</v>
          </cell>
          <cell r="AH238" t="str">
            <v>n/a</v>
          </cell>
          <cell r="AI238" t="str">
            <v>n/a</v>
          </cell>
          <cell r="AJ238" t="str">
            <v>n/a</v>
          </cell>
          <cell r="AK238" t="str">
            <v>n/a</v>
          </cell>
          <cell r="AL238" t="str">
            <v>n/a</v>
          </cell>
          <cell r="AM238" t="str">
            <v>n/a</v>
          </cell>
          <cell r="AN238" t="str">
            <v>n/a</v>
          </cell>
          <cell r="AO238" t="str">
            <v>n/a</v>
          </cell>
          <cell r="AP238" t="str">
            <v>n/a</v>
          </cell>
          <cell r="AQ238" t="str">
            <v>n/a</v>
          </cell>
          <cell r="AR238">
            <v>0</v>
          </cell>
        </row>
        <row r="239">
          <cell r="G239" t="str">
            <v>Landfill Construction - North Ash Fan/South Ash Fan</v>
          </cell>
          <cell r="H239" t="str">
            <v>10013746</v>
          </cell>
          <cell r="I239" t="str">
            <v>NAUL01</v>
          </cell>
          <cell r="J239"/>
          <cell r="K239"/>
          <cell r="L239"/>
          <cell r="M239"/>
          <cell r="N239"/>
          <cell r="O239" t="str">
            <v>N</v>
          </cell>
          <cell r="P239" t="str">
            <v>CCR</v>
          </cell>
          <cell r="Q239" t="str">
            <v>New Construction</v>
          </cell>
          <cell r="R239"/>
          <cell r="S239">
            <v>0</v>
          </cell>
          <cell r="T239">
            <v>0</v>
          </cell>
          <cell r="U239">
            <v>0</v>
          </cell>
          <cell r="V239" t="str">
            <v>n/a</v>
          </cell>
          <cell r="W239" t="str">
            <v>n/a</v>
          </cell>
          <cell r="X239" t="str">
            <v>n/a</v>
          </cell>
          <cell r="Y239" t="str">
            <v>n/a</v>
          </cell>
          <cell r="Z239" t="str">
            <v>n/a</v>
          </cell>
          <cell r="AA239" t="str">
            <v>n/a</v>
          </cell>
          <cell r="AB239" t="str">
            <v>n/a</v>
          </cell>
          <cell r="AC239" t="str">
            <v>n/a</v>
          </cell>
          <cell r="AD239" t="str">
            <v>n/a</v>
          </cell>
          <cell r="AE239" t="str">
            <v>n/a</v>
          </cell>
          <cell r="AF239" t="str">
            <v>n/a</v>
          </cell>
          <cell r="AG239" t="str">
            <v>n/a</v>
          </cell>
          <cell r="AH239" t="str">
            <v>n/a</v>
          </cell>
          <cell r="AI239" t="str">
            <v>n/a</v>
          </cell>
          <cell r="AJ239" t="str">
            <v>n/a</v>
          </cell>
          <cell r="AK239" t="str">
            <v>n/a</v>
          </cell>
          <cell r="AL239" t="str">
            <v>n/a</v>
          </cell>
          <cell r="AM239" t="str">
            <v>n/a</v>
          </cell>
          <cell r="AN239" t="str">
            <v>n/a</v>
          </cell>
          <cell r="AO239" t="str">
            <v>n/a</v>
          </cell>
          <cell r="AP239" t="str">
            <v>n/a</v>
          </cell>
          <cell r="AQ239" t="str">
            <v>n/a</v>
          </cell>
          <cell r="AR239">
            <v>0</v>
          </cell>
        </row>
        <row r="240">
          <cell r="G240" t="str">
            <v>South Ash Pond Closure</v>
          </cell>
          <cell r="H240" t="str">
            <v>10022838, 10030737</v>
          </cell>
          <cell r="I240" t="str">
            <v>NAUP04</v>
          </cell>
          <cell r="J240">
            <v>284935</v>
          </cell>
          <cell r="K240">
            <v>44739</v>
          </cell>
          <cell r="L240">
            <v>2025</v>
          </cell>
          <cell r="M240">
            <v>2025</v>
          </cell>
          <cell r="N240">
            <v>2028</v>
          </cell>
          <cell r="O240" t="str">
            <v>Y</v>
          </cell>
          <cell r="P240" t="str">
            <v>CCR</v>
          </cell>
          <cell r="Q240" t="str">
            <v>Existing ARO</v>
          </cell>
          <cell r="R240">
            <v>2021</v>
          </cell>
          <cell r="S240">
            <v>10879005.000000002</v>
          </cell>
          <cell r="T240">
            <v>490000</v>
          </cell>
          <cell r="U240">
            <v>0</v>
          </cell>
          <cell r="V240" t="str">
            <v>n/a</v>
          </cell>
          <cell r="W240" t="str">
            <v>n/a</v>
          </cell>
          <cell r="X240" t="str">
            <v>n/a</v>
          </cell>
          <cell r="Y240" t="str">
            <v>n/a</v>
          </cell>
          <cell r="Z240" t="str">
            <v>n/a</v>
          </cell>
          <cell r="AA240" t="str">
            <v>n/a</v>
          </cell>
          <cell r="AB240" t="str">
            <v>n/a</v>
          </cell>
          <cell r="AC240" t="str">
            <v>n/a</v>
          </cell>
          <cell r="AD240" t="str">
            <v>n/a</v>
          </cell>
          <cell r="AE240" t="str">
            <v>n/a</v>
          </cell>
          <cell r="AF240" t="str">
            <v>n/a</v>
          </cell>
          <cell r="AG240" t="str">
            <v>n/a</v>
          </cell>
          <cell r="AH240" t="str">
            <v>n/a</v>
          </cell>
          <cell r="AI240" t="str">
            <v>n/a</v>
          </cell>
          <cell r="AJ240" t="str">
            <v>n/a</v>
          </cell>
          <cell r="AK240" t="str">
            <v>n/a</v>
          </cell>
          <cell r="AL240" t="str">
            <v>n/a</v>
          </cell>
          <cell r="AM240" t="str">
            <v>n/a</v>
          </cell>
          <cell r="AN240" t="str">
            <v>n/a</v>
          </cell>
          <cell r="AO240" t="str">
            <v>n/a</v>
          </cell>
          <cell r="AP240" t="str">
            <v>n/a</v>
          </cell>
          <cell r="AQ240" t="str">
            <v>n/a</v>
          </cell>
          <cell r="AR240">
            <v>11369005.000000002</v>
          </cell>
        </row>
        <row r="241">
          <cell r="G241" t="str">
            <v>Pond Closure - South Clearwater Pond</v>
          </cell>
          <cell r="H241"/>
          <cell r="I241" t="str">
            <v>NAUP04</v>
          </cell>
          <cell r="J241">
            <v>284933</v>
          </cell>
          <cell r="K241">
            <v>42086</v>
          </cell>
          <cell r="L241"/>
          <cell r="M241"/>
          <cell r="N241"/>
          <cell r="O241" t="str">
            <v>Complete</v>
          </cell>
          <cell r="P241" t="str">
            <v>CCR</v>
          </cell>
          <cell r="Q241" t="str">
            <v>Existing ARO</v>
          </cell>
          <cell r="R241">
            <v>2015</v>
          </cell>
          <cell r="S241">
            <v>0</v>
          </cell>
          <cell r="T241">
            <v>0</v>
          </cell>
          <cell r="U241">
            <v>0</v>
          </cell>
          <cell r="V241" t="str">
            <v>n/a</v>
          </cell>
          <cell r="W241" t="str">
            <v>n/a</v>
          </cell>
          <cell r="X241" t="str">
            <v>n/a</v>
          </cell>
          <cell r="Y241" t="str">
            <v>n/a</v>
          </cell>
          <cell r="Z241" t="str">
            <v>n/a</v>
          </cell>
          <cell r="AA241" t="str">
            <v>n/a</v>
          </cell>
          <cell r="AB241" t="str">
            <v>n/a</v>
          </cell>
          <cell r="AC241" t="str">
            <v>n/a</v>
          </cell>
          <cell r="AD241" t="str">
            <v>n/a</v>
          </cell>
          <cell r="AE241" t="str">
            <v>n/a</v>
          </cell>
          <cell r="AF241" t="str">
            <v>n/a</v>
          </cell>
          <cell r="AG241" t="str">
            <v>n/a</v>
          </cell>
          <cell r="AH241" t="str">
            <v>n/a</v>
          </cell>
          <cell r="AI241" t="str">
            <v>n/a</v>
          </cell>
          <cell r="AJ241" t="str">
            <v>n/a</v>
          </cell>
          <cell r="AK241" t="str">
            <v>n/a</v>
          </cell>
          <cell r="AL241" t="str">
            <v>n/a</v>
          </cell>
          <cell r="AM241" t="str">
            <v>n/a</v>
          </cell>
          <cell r="AN241" t="str">
            <v>n/a</v>
          </cell>
          <cell r="AO241" t="str">
            <v>n/a</v>
          </cell>
          <cell r="AP241" t="str">
            <v>n/a</v>
          </cell>
          <cell r="AQ241" t="str">
            <v>n/a</v>
          </cell>
          <cell r="AR241">
            <v>0</v>
          </cell>
        </row>
        <row r="242">
          <cell r="G242" t="str">
            <v>Post-Closure for South Ash Pond</v>
          </cell>
          <cell r="H242" t="str">
            <v>10023016</v>
          </cell>
          <cell r="I242" t="str">
            <v>NAUP04</v>
          </cell>
          <cell r="J242"/>
          <cell r="K242">
            <v>44357</v>
          </cell>
          <cell r="L242" t="str">
            <v>n/a</v>
          </cell>
          <cell r="M242">
            <v>2029</v>
          </cell>
          <cell r="N242">
            <v>2058</v>
          </cell>
          <cell r="O242" t="str">
            <v>Y</v>
          </cell>
          <cell r="P242" t="str">
            <v>CCR</v>
          </cell>
          <cell r="Q242" t="str">
            <v>Existing ARO</v>
          </cell>
          <cell r="R242">
            <v>2021</v>
          </cell>
          <cell r="S242">
            <v>1606640</v>
          </cell>
          <cell r="T242">
            <v>74480</v>
          </cell>
          <cell r="U242">
            <v>0</v>
          </cell>
          <cell r="V242" t="str">
            <v>n/a</v>
          </cell>
          <cell r="W242" t="str">
            <v>n/a</v>
          </cell>
          <cell r="X242" t="str">
            <v>n/a</v>
          </cell>
          <cell r="Y242" t="str">
            <v>n/a</v>
          </cell>
          <cell r="Z242" t="str">
            <v>n/a</v>
          </cell>
          <cell r="AA242" t="str">
            <v>n/a</v>
          </cell>
          <cell r="AB242" t="str">
            <v>n/a</v>
          </cell>
          <cell r="AC242" t="str">
            <v>n/a</v>
          </cell>
          <cell r="AD242" t="str">
            <v>n/a</v>
          </cell>
          <cell r="AE242" t="str">
            <v>n/a</v>
          </cell>
          <cell r="AF242" t="str">
            <v>n/a</v>
          </cell>
          <cell r="AG242" t="str">
            <v>n/a</v>
          </cell>
          <cell r="AH242" t="str">
            <v>n/a</v>
          </cell>
          <cell r="AI242" t="str">
            <v>n/a</v>
          </cell>
          <cell r="AJ242" t="str">
            <v>n/a</v>
          </cell>
          <cell r="AK242" t="str">
            <v>n/a</v>
          </cell>
          <cell r="AL242" t="str">
            <v>n/a</v>
          </cell>
          <cell r="AM242" t="str">
            <v>n/a</v>
          </cell>
          <cell r="AN242" t="str">
            <v>n/a</v>
          </cell>
          <cell r="AO242" t="str">
            <v>n/a</v>
          </cell>
          <cell r="AP242" t="str">
            <v>n/a</v>
          </cell>
          <cell r="AQ242" t="str">
            <v>n/a</v>
          </cell>
          <cell r="AR242">
            <v>1681120</v>
          </cell>
        </row>
        <row r="243">
          <cell r="G243" t="str">
            <v>Pond Closure - FGD Pond #4, 5-7yr Cell</v>
          </cell>
          <cell r="H243" t="str">
            <v>10022839</v>
          </cell>
          <cell r="I243" t="str">
            <v>NAUP05</v>
          </cell>
          <cell r="J243">
            <v>284938</v>
          </cell>
          <cell r="K243">
            <v>44357</v>
          </cell>
          <cell r="L243">
            <v>2025</v>
          </cell>
          <cell r="M243">
            <v>2025</v>
          </cell>
          <cell r="N243">
            <v>2030</v>
          </cell>
          <cell r="O243" t="str">
            <v>Y</v>
          </cell>
          <cell r="P243" t="str">
            <v>CCR</v>
          </cell>
          <cell r="Q243" t="str">
            <v>Existing ARO</v>
          </cell>
          <cell r="R243">
            <v>2021</v>
          </cell>
          <cell r="S243">
            <v>9584538.8169999979</v>
          </cell>
          <cell r="T243">
            <v>444316.36900000274</v>
          </cell>
          <cell r="U243">
            <v>0</v>
          </cell>
          <cell r="V243" t="str">
            <v>n/a</v>
          </cell>
          <cell r="W243" t="str">
            <v>n/a</v>
          </cell>
          <cell r="X243" t="str">
            <v>n/a</v>
          </cell>
          <cell r="Y243" t="str">
            <v>n/a</v>
          </cell>
          <cell r="Z243" t="str">
            <v>n/a</v>
          </cell>
          <cell r="AA243" t="str">
            <v>n/a</v>
          </cell>
          <cell r="AB243" t="str">
            <v>n/a</v>
          </cell>
          <cell r="AC243" t="str">
            <v>n/a</v>
          </cell>
          <cell r="AD243" t="str">
            <v>n/a</v>
          </cell>
          <cell r="AE243" t="str">
            <v>n/a</v>
          </cell>
          <cell r="AF243" t="str">
            <v>n/a</v>
          </cell>
          <cell r="AG243" t="str">
            <v>n/a</v>
          </cell>
          <cell r="AH243" t="str">
            <v>n/a</v>
          </cell>
          <cell r="AI243" t="str">
            <v>n/a</v>
          </cell>
          <cell r="AJ243" t="str">
            <v>n/a</v>
          </cell>
          <cell r="AK243" t="str">
            <v>n/a</v>
          </cell>
          <cell r="AL243" t="str">
            <v>n/a</v>
          </cell>
          <cell r="AM243" t="str">
            <v>n/a</v>
          </cell>
          <cell r="AN243" t="str">
            <v>n/a</v>
          </cell>
          <cell r="AO243" t="str">
            <v>n/a</v>
          </cell>
          <cell r="AP243" t="str">
            <v>n/a</v>
          </cell>
          <cell r="AQ243" t="str">
            <v>n/a</v>
          </cell>
          <cell r="AR243">
            <v>10028855.186000001</v>
          </cell>
        </row>
        <row r="244">
          <cell r="G244" t="str">
            <v>Pond Closure - North Ash Pond via U3 gas conversion</v>
          </cell>
          <cell r="H244" t="str">
            <v>10013741</v>
          </cell>
          <cell r="I244" t="str">
            <v>NAUP03</v>
          </cell>
          <cell r="J244"/>
          <cell r="K244"/>
          <cell r="L244"/>
          <cell r="M244"/>
          <cell r="N244"/>
          <cell r="O244" t="str">
            <v>N</v>
          </cell>
          <cell r="P244" t="str">
            <v>CCR</v>
          </cell>
          <cell r="Q244" t="str">
            <v>Existing ARO</v>
          </cell>
          <cell r="R244"/>
          <cell r="S244">
            <v>0</v>
          </cell>
          <cell r="T244">
            <v>0</v>
          </cell>
          <cell r="U244">
            <v>0</v>
          </cell>
          <cell r="V244" t="str">
            <v>n/a</v>
          </cell>
          <cell r="W244" t="str">
            <v>n/a</v>
          </cell>
          <cell r="X244" t="str">
            <v>n/a</v>
          </cell>
          <cell r="Y244" t="str">
            <v>n/a</v>
          </cell>
          <cell r="Z244" t="str">
            <v>n/a</v>
          </cell>
          <cell r="AA244" t="str">
            <v>n/a</v>
          </cell>
          <cell r="AB244" t="str">
            <v>n/a</v>
          </cell>
          <cell r="AC244" t="str">
            <v>n/a</v>
          </cell>
          <cell r="AD244" t="str">
            <v>n/a</v>
          </cell>
          <cell r="AE244" t="str">
            <v>n/a</v>
          </cell>
          <cell r="AF244" t="str">
            <v>n/a</v>
          </cell>
          <cell r="AG244" t="str">
            <v>n/a</v>
          </cell>
          <cell r="AH244" t="str">
            <v>n/a</v>
          </cell>
          <cell r="AI244" t="str">
            <v>n/a</v>
          </cell>
          <cell r="AJ244" t="str">
            <v>n/a</v>
          </cell>
          <cell r="AK244" t="str">
            <v>n/a</v>
          </cell>
          <cell r="AL244" t="str">
            <v>n/a</v>
          </cell>
          <cell r="AM244" t="str">
            <v>n/a</v>
          </cell>
          <cell r="AN244" t="str">
            <v>n/a</v>
          </cell>
          <cell r="AO244" t="str">
            <v>n/a</v>
          </cell>
          <cell r="AP244" t="str">
            <v>n/a</v>
          </cell>
          <cell r="AQ244" t="str">
            <v>n/a</v>
          </cell>
          <cell r="AR244">
            <v>0</v>
          </cell>
        </row>
        <row r="245">
          <cell r="G245" t="str">
            <v>Post-Closure for FGD Pond 4</v>
          </cell>
          <cell r="H245" t="str">
            <v>10013745</v>
          </cell>
          <cell r="I245" t="str">
            <v>NAUP05</v>
          </cell>
          <cell r="J245">
            <v>284938</v>
          </cell>
          <cell r="K245">
            <v>44357</v>
          </cell>
          <cell r="L245" t="str">
            <v>n/a</v>
          </cell>
          <cell r="M245">
            <v>2031</v>
          </cell>
          <cell r="N245">
            <v>2060</v>
          </cell>
          <cell r="O245" t="str">
            <v>Y</v>
          </cell>
          <cell r="P245" t="str">
            <v>CCR</v>
          </cell>
          <cell r="Q245" t="str">
            <v>Existing ARO</v>
          </cell>
          <cell r="R245">
            <v>2021</v>
          </cell>
          <cell r="S245">
            <v>1982310.483999999</v>
          </cell>
          <cell r="T245">
            <v>91895.188000001712</v>
          </cell>
          <cell r="U245">
            <v>0</v>
          </cell>
          <cell r="V245" t="str">
            <v>n/a</v>
          </cell>
          <cell r="W245" t="str">
            <v>n/a</v>
          </cell>
          <cell r="X245" t="str">
            <v>n/a</v>
          </cell>
          <cell r="Y245" t="str">
            <v>n/a</v>
          </cell>
          <cell r="Z245" t="str">
            <v>n/a</v>
          </cell>
          <cell r="AA245" t="str">
            <v>n/a</v>
          </cell>
          <cell r="AB245" t="str">
            <v>n/a</v>
          </cell>
          <cell r="AC245" t="str">
            <v>n/a</v>
          </cell>
          <cell r="AD245" t="str">
            <v>n/a</v>
          </cell>
          <cell r="AE245" t="str">
            <v>n/a</v>
          </cell>
          <cell r="AF245" t="str">
            <v>n/a</v>
          </cell>
          <cell r="AG245" t="str">
            <v>n/a</v>
          </cell>
          <cell r="AH245" t="str">
            <v>n/a</v>
          </cell>
          <cell r="AI245" t="str">
            <v>n/a</v>
          </cell>
          <cell r="AJ245" t="str">
            <v>n/a</v>
          </cell>
          <cell r="AK245" t="str">
            <v>n/a</v>
          </cell>
          <cell r="AL245" t="str">
            <v>n/a</v>
          </cell>
          <cell r="AM245" t="str">
            <v>n/a</v>
          </cell>
          <cell r="AN245" t="str">
            <v>n/a</v>
          </cell>
          <cell r="AO245" t="str">
            <v>n/a</v>
          </cell>
          <cell r="AP245" t="str">
            <v>n/a</v>
          </cell>
          <cell r="AQ245" t="str">
            <v>n/a</v>
          </cell>
          <cell r="AR245">
            <v>2074205.6720000007</v>
          </cell>
        </row>
        <row r="246">
          <cell r="G246" t="str">
            <v>FGD Pond #5 Closure</v>
          </cell>
          <cell r="H246" t="str">
            <v>10023013</v>
          </cell>
          <cell r="I246" t="str">
            <v>NAUP06</v>
          </cell>
          <cell r="J246">
            <v>284938</v>
          </cell>
          <cell r="K246">
            <v>44357</v>
          </cell>
          <cell r="L246">
            <v>2025</v>
          </cell>
          <cell r="M246">
            <v>2025</v>
          </cell>
          <cell r="N246">
            <v>2030</v>
          </cell>
          <cell r="O246" t="str">
            <v>Y</v>
          </cell>
          <cell r="P246" t="str">
            <v>CCR</v>
          </cell>
          <cell r="Q246"/>
          <cell r="R246">
            <v>2021</v>
          </cell>
          <cell r="S246">
            <v>9904410.2709999997</v>
          </cell>
          <cell r="T246">
            <v>459144.847000001</v>
          </cell>
          <cell r="U246">
            <v>0</v>
          </cell>
          <cell r="V246" t="str">
            <v>n/a</v>
          </cell>
          <cell r="W246" t="str">
            <v>n/a</v>
          </cell>
          <cell r="X246" t="str">
            <v>n/a</v>
          </cell>
          <cell r="Y246" t="str">
            <v>n/a</v>
          </cell>
          <cell r="Z246" t="str">
            <v>n/a</v>
          </cell>
          <cell r="AA246" t="str">
            <v>n/a</v>
          </cell>
          <cell r="AB246" t="str">
            <v>n/a</v>
          </cell>
          <cell r="AC246" t="str">
            <v>n/a</v>
          </cell>
          <cell r="AD246" t="str">
            <v>n/a</v>
          </cell>
          <cell r="AE246" t="str">
            <v>n/a</v>
          </cell>
          <cell r="AF246" t="str">
            <v>n/a</v>
          </cell>
          <cell r="AG246" t="str">
            <v>n/a</v>
          </cell>
          <cell r="AH246" t="str">
            <v>n/a</v>
          </cell>
          <cell r="AI246" t="str">
            <v>n/a</v>
          </cell>
          <cell r="AJ246" t="str">
            <v>n/a</v>
          </cell>
          <cell r="AK246" t="str">
            <v>n/a</v>
          </cell>
          <cell r="AL246" t="str">
            <v>n/a</v>
          </cell>
          <cell r="AM246" t="str">
            <v>n/a</v>
          </cell>
          <cell r="AN246" t="str">
            <v>n/a</v>
          </cell>
          <cell r="AO246" t="str">
            <v>n/a</v>
          </cell>
          <cell r="AP246" t="str">
            <v>n/a</v>
          </cell>
          <cell r="AQ246" t="str">
            <v>n/a</v>
          </cell>
          <cell r="AR246">
            <v>10363555.118000001</v>
          </cell>
        </row>
        <row r="247">
          <cell r="G247" t="str">
            <v>FGD Pond #5 Post-Closure</v>
          </cell>
          <cell r="H247" t="str">
            <v>10014347</v>
          </cell>
          <cell r="I247" t="str">
            <v>NAUP06</v>
          </cell>
          <cell r="J247">
            <v>284938</v>
          </cell>
          <cell r="K247">
            <v>44357</v>
          </cell>
          <cell r="L247" t="str">
            <v>n/a</v>
          </cell>
          <cell r="M247">
            <v>2031</v>
          </cell>
          <cell r="N247">
            <v>2060</v>
          </cell>
          <cell r="O247" t="str">
            <v>Y</v>
          </cell>
          <cell r="P247" t="str">
            <v>CCR</v>
          </cell>
          <cell r="Q247"/>
          <cell r="R247">
            <v>2021</v>
          </cell>
          <cell r="S247">
            <v>1979655.2999999993</v>
          </cell>
          <cell r="T247">
            <v>91772.100000000093</v>
          </cell>
          <cell r="U247">
            <v>0</v>
          </cell>
          <cell r="V247" t="str">
            <v>n/a</v>
          </cell>
          <cell r="W247" t="str">
            <v>n/a</v>
          </cell>
          <cell r="X247" t="str">
            <v>n/a</v>
          </cell>
          <cell r="Y247" t="str">
            <v>n/a</v>
          </cell>
          <cell r="Z247" t="str">
            <v>n/a</v>
          </cell>
          <cell r="AA247" t="str">
            <v>n/a</v>
          </cell>
          <cell r="AB247" t="str">
            <v>n/a</v>
          </cell>
          <cell r="AC247" t="str">
            <v>n/a</v>
          </cell>
          <cell r="AD247" t="str">
            <v>n/a</v>
          </cell>
          <cell r="AE247" t="str">
            <v>n/a</v>
          </cell>
          <cell r="AF247" t="str">
            <v>n/a</v>
          </cell>
          <cell r="AG247" t="str">
            <v>n/a</v>
          </cell>
          <cell r="AH247" t="str">
            <v>n/a</v>
          </cell>
          <cell r="AI247" t="str">
            <v>n/a</v>
          </cell>
          <cell r="AJ247" t="str">
            <v>n/a</v>
          </cell>
          <cell r="AK247" t="str">
            <v>n/a</v>
          </cell>
          <cell r="AL247" t="str">
            <v>n/a</v>
          </cell>
          <cell r="AM247" t="str">
            <v>n/a</v>
          </cell>
          <cell r="AN247" t="str">
            <v>n/a</v>
          </cell>
          <cell r="AO247" t="str">
            <v>n/a</v>
          </cell>
          <cell r="AP247" t="str">
            <v>n/a</v>
          </cell>
          <cell r="AQ247" t="str">
            <v>n/a</v>
          </cell>
          <cell r="AR247">
            <v>2071427.3999999994</v>
          </cell>
        </row>
        <row r="248">
          <cell r="G248" t="str">
            <v>Asbestos - Naughton</v>
          </cell>
          <cell r="H248" t="str">
            <v>SNAU/2020/C/REM; SNAU/2019/C/REM</v>
          </cell>
          <cell r="I248" t="str">
            <v>NAUA01</v>
          </cell>
          <cell r="J248">
            <v>284946</v>
          </cell>
          <cell r="K248">
            <v>44357</v>
          </cell>
          <cell r="L248"/>
          <cell r="M248"/>
          <cell r="N248"/>
          <cell r="O248" t="str">
            <v>Y</v>
          </cell>
          <cell r="P248" t="str">
            <v>Other</v>
          </cell>
          <cell r="Q248" t="str">
            <v>Existing ARO</v>
          </cell>
          <cell r="R248">
            <v>2021</v>
          </cell>
          <cell r="S248">
            <v>7317113.5546599999</v>
          </cell>
          <cell r="T248">
            <v>339203.93962000124</v>
          </cell>
          <cell r="U248">
            <v>0</v>
          </cell>
          <cell r="V248" t="str">
            <v>n/a</v>
          </cell>
          <cell r="W248" t="str">
            <v>n/a</v>
          </cell>
          <cell r="X248" t="str">
            <v>n/a</v>
          </cell>
          <cell r="Y248" t="str">
            <v>n/a</v>
          </cell>
          <cell r="Z248" t="str">
            <v>n/a</v>
          </cell>
          <cell r="AA248" t="str">
            <v>n/a</v>
          </cell>
          <cell r="AB248" t="str">
            <v>n/a</v>
          </cell>
          <cell r="AC248" t="str">
            <v>n/a</v>
          </cell>
          <cell r="AD248" t="str">
            <v>n/a</v>
          </cell>
          <cell r="AE248" t="str">
            <v>n/a</v>
          </cell>
          <cell r="AF248" t="str">
            <v>n/a</v>
          </cell>
          <cell r="AG248" t="str">
            <v>n/a</v>
          </cell>
          <cell r="AH248" t="str">
            <v>n/a</v>
          </cell>
          <cell r="AI248" t="str">
            <v>n/a</v>
          </cell>
          <cell r="AJ248" t="str">
            <v>n/a</v>
          </cell>
          <cell r="AK248" t="str">
            <v>n/a</v>
          </cell>
          <cell r="AL248" t="str">
            <v>n/a</v>
          </cell>
          <cell r="AM248" t="str">
            <v>n/a</v>
          </cell>
          <cell r="AN248" t="str">
            <v>n/a</v>
          </cell>
          <cell r="AO248" t="str">
            <v>n/a</v>
          </cell>
          <cell r="AP248" t="str">
            <v>n/a</v>
          </cell>
          <cell r="AQ248" t="str">
            <v>n/a</v>
          </cell>
          <cell r="AR248">
            <v>7656317.4942800011</v>
          </cell>
        </row>
        <row r="249">
          <cell r="G249" t="str">
            <v>Pond Retrofit - Development Study, South Ash Clearwater Pond</v>
          </cell>
          <cell r="H249" t="str">
            <v>10013744</v>
          </cell>
          <cell r="I249" t="str">
            <v>NAUP04</v>
          </cell>
          <cell r="J249"/>
          <cell r="K249"/>
          <cell r="L249"/>
          <cell r="M249"/>
          <cell r="N249"/>
          <cell r="O249" t="str">
            <v>N</v>
          </cell>
          <cell r="P249" t="str">
            <v>CCR</v>
          </cell>
          <cell r="Q249" t="str">
            <v>New Construction</v>
          </cell>
          <cell r="R249"/>
          <cell r="S249">
            <v>0</v>
          </cell>
          <cell r="T249">
            <v>0</v>
          </cell>
          <cell r="U249">
            <v>0</v>
          </cell>
          <cell r="V249" t="str">
            <v>n/a</v>
          </cell>
          <cell r="W249" t="str">
            <v>n/a</v>
          </cell>
          <cell r="X249" t="str">
            <v>n/a</v>
          </cell>
          <cell r="Y249" t="str">
            <v>n/a</v>
          </cell>
          <cell r="Z249" t="str">
            <v>n/a</v>
          </cell>
          <cell r="AA249" t="str">
            <v>n/a</v>
          </cell>
          <cell r="AB249" t="str">
            <v>n/a</v>
          </cell>
          <cell r="AC249" t="str">
            <v>n/a</v>
          </cell>
          <cell r="AD249" t="str">
            <v>n/a</v>
          </cell>
          <cell r="AE249" t="str">
            <v>n/a</v>
          </cell>
          <cell r="AF249" t="str">
            <v>n/a</v>
          </cell>
          <cell r="AG249" t="str">
            <v>n/a</v>
          </cell>
          <cell r="AH249" t="str">
            <v>n/a</v>
          </cell>
          <cell r="AI249" t="str">
            <v>n/a</v>
          </cell>
          <cell r="AJ249" t="str">
            <v>n/a</v>
          </cell>
          <cell r="AK249" t="str">
            <v>n/a</v>
          </cell>
          <cell r="AL249" t="str">
            <v>n/a</v>
          </cell>
          <cell r="AM249" t="str">
            <v>n/a</v>
          </cell>
          <cell r="AN249" t="str">
            <v>n/a</v>
          </cell>
          <cell r="AO249" t="str">
            <v>n/a</v>
          </cell>
          <cell r="AP249" t="str">
            <v>n/a</v>
          </cell>
          <cell r="AQ249" t="str">
            <v>n/a</v>
          </cell>
          <cell r="AR249">
            <v>0</v>
          </cell>
        </row>
        <row r="250">
          <cell r="G250" t="str">
            <v>Pond Retrofit - South Ash Pond to Unit 1-2 Bottom Ash Pond</v>
          </cell>
          <cell r="H250" t="str">
            <v>10013742</v>
          </cell>
          <cell r="I250" t="str">
            <v>NAUP04</v>
          </cell>
          <cell r="J250"/>
          <cell r="K250"/>
          <cell r="L250"/>
          <cell r="M250"/>
          <cell r="N250"/>
          <cell r="O250" t="str">
            <v>N</v>
          </cell>
          <cell r="P250" t="str">
            <v>CCR</v>
          </cell>
          <cell r="Q250" t="str">
            <v>New Construction</v>
          </cell>
          <cell r="R250"/>
          <cell r="S250">
            <v>0</v>
          </cell>
          <cell r="T250">
            <v>0</v>
          </cell>
          <cell r="U250">
            <v>0</v>
          </cell>
          <cell r="V250" t="str">
            <v>n/a</v>
          </cell>
          <cell r="W250" t="str">
            <v>n/a</v>
          </cell>
          <cell r="X250" t="str">
            <v>n/a</v>
          </cell>
          <cell r="Y250" t="str">
            <v>n/a</v>
          </cell>
          <cell r="Z250" t="str">
            <v>n/a</v>
          </cell>
          <cell r="AA250" t="str">
            <v>n/a</v>
          </cell>
          <cell r="AB250" t="str">
            <v>n/a</v>
          </cell>
          <cell r="AC250" t="str">
            <v>n/a</v>
          </cell>
          <cell r="AD250" t="str">
            <v>n/a</v>
          </cell>
          <cell r="AE250" t="str">
            <v>n/a</v>
          </cell>
          <cell r="AF250" t="str">
            <v>n/a</v>
          </cell>
          <cell r="AG250" t="str">
            <v>n/a</v>
          </cell>
          <cell r="AH250" t="str">
            <v>n/a</v>
          </cell>
          <cell r="AI250" t="str">
            <v>n/a</v>
          </cell>
          <cell r="AJ250" t="str">
            <v>n/a</v>
          </cell>
          <cell r="AK250" t="str">
            <v>n/a</v>
          </cell>
          <cell r="AL250" t="str">
            <v>n/a</v>
          </cell>
          <cell r="AM250" t="str">
            <v>n/a</v>
          </cell>
          <cell r="AN250" t="str">
            <v>n/a</v>
          </cell>
          <cell r="AO250" t="str">
            <v>n/a</v>
          </cell>
          <cell r="AP250" t="str">
            <v>n/a</v>
          </cell>
          <cell r="AQ250" t="str">
            <v>n/a</v>
          </cell>
          <cell r="AR250">
            <v>0</v>
          </cell>
        </row>
        <row r="251">
          <cell r="G251" t="str">
            <v>Pond Closure - FGD Pond # 4 Development Study</v>
          </cell>
          <cell r="H251" t="str">
            <v>10014347</v>
          </cell>
          <cell r="I251" t="str">
            <v>NAUP05</v>
          </cell>
          <cell r="J251"/>
          <cell r="K251"/>
          <cell r="L251"/>
          <cell r="M251"/>
          <cell r="N251"/>
          <cell r="O251" t="str">
            <v>N</v>
          </cell>
          <cell r="P251" t="str">
            <v>CCR</v>
          </cell>
          <cell r="Q251" t="str">
            <v>Existing ARO</v>
          </cell>
          <cell r="R251"/>
          <cell r="S251">
            <v>0</v>
          </cell>
          <cell r="T251">
            <v>0</v>
          </cell>
          <cell r="U251">
            <v>0</v>
          </cell>
          <cell r="V251" t="str">
            <v>n/a</v>
          </cell>
          <cell r="W251" t="str">
            <v>n/a</v>
          </cell>
          <cell r="X251" t="str">
            <v>n/a</v>
          </cell>
          <cell r="Y251" t="str">
            <v>n/a</v>
          </cell>
          <cell r="Z251" t="str">
            <v>n/a</v>
          </cell>
          <cell r="AA251" t="str">
            <v>n/a</v>
          </cell>
          <cell r="AB251" t="str">
            <v>n/a</v>
          </cell>
          <cell r="AC251" t="str">
            <v>n/a</v>
          </cell>
          <cell r="AD251" t="str">
            <v>n/a</v>
          </cell>
          <cell r="AE251" t="str">
            <v>n/a</v>
          </cell>
          <cell r="AF251" t="str">
            <v>n/a</v>
          </cell>
          <cell r="AG251" t="str">
            <v>n/a</v>
          </cell>
          <cell r="AH251" t="str">
            <v>n/a</v>
          </cell>
          <cell r="AI251" t="str">
            <v>n/a</v>
          </cell>
          <cell r="AJ251" t="str">
            <v>n/a</v>
          </cell>
          <cell r="AK251" t="str">
            <v>n/a</v>
          </cell>
          <cell r="AL251" t="str">
            <v>n/a</v>
          </cell>
          <cell r="AM251" t="str">
            <v>n/a</v>
          </cell>
          <cell r="AN251" t="str">
            <v>n/a</v>
          </cell>
          <cell r="AO251" t="str">
            <v>n/a</v>
          </cell>
          <cell r="AP251" t="str">
            <v>n/a</v>
          </cell>
          <cell r="AQ251" t="str">
            <v>n/a</v>
          </cell>
          <cell r="AR251">
            <v>0</v>
          </cell>
        </row>
        <row r="252">
          <cell r="G252" t="str">
            <v>Pond Construction - FGD Pond #3 Development Study for 10yr Cell</v>
          </cell>
          <cell r="H252" t="str">
            <v>10014348</v>
          </cell>
          <cell r="I252" t="str">
            <v>NAUP06</v>
          </cell>
          <cell r="J252"/>
          <cell r="K252"/>
          <cell r="L252"/>
          <cell r="M252"/>
          <cell r="N252"/>
          <cell r="O252" t="str">
            <v>N</v>
          </cell>
          <cell r="P252" t="str">
            <v>CCR</v>
          </cell>
          <cell r="Q252" t="str">
            <v>New Construction</v>
          </cell>
          <cell r="R252"/>
          <cell r="S252">
            <v>0</v>
          </cell>
          <cell r="T252">
            <v>0</v>
          </cell>
          <cell r="U252">
            <v>0</v>
          </cell>
          <cell r="V252" t="str">
            <v>n/a</v>
          </cell>
          <cell r="W252" t="str">
            <v>n/a</v>
          </cell>
          <cell r="X252" t="str">
            <v>n/a</v>
          </cell>
          <cell r="Y252" t="str">
            <v>n/a</v>
          </cell>
          <cell r="Z252" t="str">
            <v>n/a</v>
          </cell>
          <cell r="AA252" t="str">
            <v>n/a</v>
          </cell>
          <cell r="AB252" t="str">
            <v>n/a</v>
          </cell>
          <cell r="AC252" t="str">
            <v>n/a</v>
          </cell>
          <cell r="AD252" t="str">
            <v>n/a</v>
          </cell>
          <cell r="AE252" t="str">
            <v>n/a</v>
          </cell>
          <cell r="AF252" t="str">
            <v>n/a</v>
          </cell>
          <cell r="AG252" t="str">
            <v>n/a</v>
          </cell>
          <cell r="AH252" t="str">
            <v>n/a</v>
          </cell>
          <cell r="AI252" t="str">
            <v>n/a</v>
          </cell>
          <cell r="AJ252" t="str">
            <v>n/a</v>
          </cell>
          <cell r="AK252" t="str">
            <v>n/a</v>
          </cell>
          <cell r="AL252" t="str">
            <v>n/a</v>
          </cell>
          <cell r="AM252" t="str">
            <v>n/a</v>
          </cell>
          <cell r="AN252" t="str">
            <v>n/a</v>
          </cell>
          <cell r="AO252" t="str">
            <v>n/a</v>
          </cell>
          <cell r="AP252" t="str">
            <v>n/a</v>
          </cell>
          <cell r="AQ252" t="str">
            <v>n/a</v>
          </cell>
          <cell r="AR252">
            <v>0</v>
          </cell>
        </row>
        <row r="253">
          <cell r="G253" t="str">
            <v>Pond Construction - FGD Pond #3 10yr Cell</v>
          </cell>
          <cell r="H253" t="str">
            <v>10013747</v>
          </cell>
          <cell r="I253" t="str">
            <v>NAUP06</v>
          </cell>
          <cell r="J253"/>
          <cell r="K253"/>
          <cell r="L253"/>
          <cell r="M253"/>
          <cell r="N253"/>
          <cell r="O253" t="str">
            <v>N</v>
          </cell>
          <cell r="P253" t="str">
            <v>CCR</v>
          </cell>
          <cell r="Q253" t="str">
            <v>New Construction</v>
          </cell>
          <cell r="R253"/>
          <cell r="S253">
            <v>0</v>
          </cell>
          <cell r="T253">
            <v>0</v>
          </cell>
          <cell r="U253">
            <v>0</v>
          </cell>
          <cell r="V253" t="str">
            <v>n/a</v>
          </cell>
          <cell r="W253" t="str">
            <v>n/a</v>
          </cell>
          <cell r="X253" t="str">
            <v>n/a</v>
          </cell>
          <cell r="Y253" t="str">
            <v>n/a</v>
          </cell>
          <cell r="Z253" t="str">
            <v>n/a</v>
          </cell>
          <cell r="AA253" t="str">
            <v>n/a</v>
          </cell>
          <cell r="AB253" t="str">
            <v>n/a</v>
          </cell>
          <cell r="AC253" t="str">
            <v>n/a</v>
          </cell>
          <cell r="AD253" t="str">
            <v>n/a</v>
          </cell>
          <cell r="AE253" t="str">
            <v>n/a</v>
          </cell>
          <cell r="AF253" t="str">
            <v>n/a</v>
          </cell>
          <cell r="AG253" t="str">
            <v>n/a</v>
          </cell>
          <cell r="AH253" t="str">
            <v>n/a</v>
          </cell>
          <cell r="AI253" t="str">
            <v>n/a</v>
          </cell>
          <cell r="AJ253" t="str">
            <v>n/a</v>
          </cell>
          <cell r="AK253" t="str">
            <v>n/a</v>
          </cell>
          <cell r="AL253" t="str">
            <v>n/a</v>
          </cell>
          <cell r="AM253" t="str">
            <v>n/a</v>
          </cell>
          <cell r="AN253" t="str">
            <v>n/a</v>
          </cell>
          <cell r="AO253" t="str">
            <v>n/a</v>
          </cell>
          <cell r="AP253" t="str">
            <v>n/a</v>
          </cell>
          <cell r="AQ253" t="str">
            <v>n/a</v>
          </cell>
          <cell r="AR253">
            <v>0</v>
          </cell>
        </row>
        <row r="254">
          <cell r="G254" t="str">
            <v>Settling Basin Reservoir</v>
          </cell>
          <cell r="H254"/>
          <cell r="I254" t="str">
            <v>NAUP07</v>
          </cell>
          <cell r="J254"/>
          <cell r="K254"/>
          <cell r="L254"/>
          <cell r="M254"/>
          <cell r="N254"/>
          <cell r="O254" t="str">
            <v>N</v>
          </cell>
          <cell r="P254" t="str">
            <v>Other</v>
          </cell>
          <cell r="Q254" t="str">
            <v>NA</v>
          </cell>
          <cell r="R254"/>
          <cell r="S254">
            <v>0</v>
          </cell>
          <cell r="T254">
            <v>0</v>
          </cell>
          <cell r="U254">
            <v>0</v>
          </cell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  <cell r="AO254"/>
          <cell r="AP254"/>
          <cell r="AQ254"/>
          <cell r="AR254">
            <v>0</v>
          </cell>
        </row>
        <row r="255">
          <cell r="G255" t="str">
            <v>Landfill Closure - Development Study</v>
          </cell>
          <cell r="H255" t="str">
            <v>10014349</v>
          </cell>
          <cell r="I255" t="str">
            <v>WYOL01</v>
          </cell>
          <cell r="J255"/>
          <cell r="K255"/>
          <cell r="L255"/>
          <cell r="M255"/>
          <cell r="N255"/>
          <cell r="O255" t="str">
            <v>N</v>
          </cell>
          <cell r="P255" t="str">
            <v>OSM</v>
          </cell>
          <cell r="Q255" t="str">
            <v>TBD</v>
          </cell>
          <cell r="R255"/>
          <cell r="S255">
            <v>0</v>
          </cell>
          <cell r="T255">
            <v>0</v>
          </cell>
          <cell r="U255">
            <v>0</v>
          </cell>
          <cell r="V255" t="str">
            <v>n/a</v>
          </cell>
          <cell r="W255" t="str">
            <v>n/a</v>
          </cell>
          <cell r="X255" t="str">
            <v>n/a</v>
          </cell>
          <cell r="Y255" t="str">
            <v>n/a</v>
          </cell>
          <cell r="Z255" t="str">
            <v>n/a</v>
          </cell>
          <cell r="AA255" t="str">
            <v>n/a</v>
          </cell>
          <cell r="AB255" t="str">
            <v>n/a</v>
          </cell>
          <cell r="AC255" t="str">
            <v>n/a</v>
          </cell>
          <cell r="AD255" t="str">
            <v>n/a</v>
          </cell>
          <cell r="AE255" t="str">
            <v>n/a</v>
          </cell>
          <cell r="AF255" t="str">
            <v>n/a</v>
          </cell>
          <cell r="AG255" t="str">
            <v>n/a</v>
          </cell>
          <cell r="AH255" t="str">
            <v>n/a</v>
          </cell>
          <cell r="AI255" t="str">
            <v>n/a</v>
          </cell>
          <cell r="AJ255" t="str">
            <v>n/a</v>
          </cell>
          <cell r="AK255" t="str">
            <v>n/a</v>
          </cell>
          <cell r="AL255" t="str">
            <v>n/a</v>
          </cell>
          <cell r="AM255" t="str">
            <v>n/a</v>
          </cell>
          <cell r="AN255" t="str">
            <v>n/a</v>
          </cell>
          <cell r="AO255" t="str">
            <v>n/a</v>
          </cell>
          <cell r="AP255" t="str">
            <v>n/a</v>
          </cell>
          <cell r="AQ255" t="str">
            <v>n/a</v>
          </cell>
          <cell r="AR255">
            <v>0</v>
          </cell>
        </row>
        <row r="256">
          <cell r="G256" t="str">
            <v>Landfill Closure - Ash Landfill (Black Hills)</v>
          </cell>
          <cell r="H256" t="str">
            <v>10013756</v>
          </cell>
          <cell r="I256" t="str">
            <v>WYOL01</v>
          </cell>
          <cell r="J256"/>
          <cell r="K256"/>
          <cell r="L256"/>
          <cell r="M256"/>
          <cell r="N256"/>
          <cell r="O256" t="str">
            <v>N</v>
          </cell>
          <cell r="P256" t="str">
            <v>OSM</v>
          </cell>
          <cell r="Q256" t="str">
            <v>TBD</v>
          </cell>
          <cell r="R256"/>
          <cell r="S256">
            <v>0</v>
          </cell>
          <cell r="T256">
            <v>0</v>
          </cell>
          <cell r="U256">
            <v>0</v>
          </cell>
          <cell r="V256" t="str">
            <v>n/a</v>
          </cell>
          <cell r="W256" t="str">
            <v>n/a</v>
          </cell>
          <cell r="X256" t="str">
            <v>n/a</v>
          </cell>
          <cell r="Y256" t="str">
            <v>n/a</v>
          </cell>
          <cell r="Z256" t="str">
            <v>n/a</v>
          </cell>
          <cell r="AA256" t="str">
            <v>n/a</v>
          </cell>
          <cell r="AB256" t="str">
            <v>n/a</v>
          </cell>
          <cell r="AC256" t="str">
            <v>n/a</v>
          </cell>
          <cell r="AD256" t="str">
            <v>n/a</v>
          </cell>
          <cell r="AE256" t="str">
            <v>n/a</v>
          </cell>
          <cell r="AF256" t="str">
            <v>n/a</v>
          </cell>
          <cell r="AG256" t="str">
            <v>n/a</v>
          </cell>
          <cell r="AH256" t="str">
            <v>n/a</v>
          </cell>
          <cell r="AI256" t="str">
            <v>n/a</v>
          </cell>
          <cell r="AJ256" t="str">
            <v>n/a</v>
          </cell>
          <cell r="AK256" t="str">
            <v>n/a</v>
          </cell>
          <cell r="AL256" t="str">
            <v>n/a</v>
          </cell>
          <cell r="AM256" t="str">
            <v>n/a</v>
          </cell>
          <cell r="AN256" t="str">
            <v>n/a</v>
          </cell>
          <cell r="AO256" t="str">
            <v>n/a</v>
          </cell>
          <cell r="AP256" t="str">
            <v>n/a</v>
          </cell>
          <cell r="AQ256" t="str">
            <v>n/a</v>
          </cell>
          <cell r="AR256">
            <v>0</v>
          </cell>
        </row>
        <row r="257">
          <cell r="G257" t="str">
            <v>Landfill Construction - Development Study</v>
          </cell>
          <cell r="H257" t="str">
            <v>10014350</v>
          </cell>
          <cell r="I257" t="str">
            <v>WYOL01</v>
          </cell>
          <cell r="J257"/>
          <cell r="K257"/>
          <cell r="L257"/>
          <cell r="M257"/>
          <cell r="N257"/>
          <cell r="O257" t="str">
            <v>N</v>
          </cell>
          <cell r="P257" t="str">
            <v>OSM</v>
          </cell>
          <cell r="Q257" t="str">
            <v>TBD</v>
          </cell>
          <cell r="R257"/>
          <cell r="S257">
            <v>0</v>
          </cell>
          <cell r="T257">
            <v>0</v>
          </cell>
          <cell r="U257">
            <v>0</v>
          </cell>
          <cell r="V257" t="str">
            <v>n/a</v>
          </cell>
          <cell r="W257" t="str">
            <v>n/a</v>
          </cell>
          <cell r="X257" t="str">
            <v>n/a</v>
          </cell>
          <cell r="Y257" t="str">
            <v>n/a</v>
          </cell>
          <cell r="Z257" t="str">
            <v>n/a</v>
          </cell>
          <cell r="AA257" t="str">
            <v>n/a</v>
          </cell>
          <cell r="AB257" t="str">
            <v>n/a</v>
          </cell>
          <cell r="AC257" t="str">
            <v>n/a</v>
          </cell>
          <cell r="AD257" t="str">
            <v>n/a</v>
          </cell>
          <cell r="AE257" t="str">
            <v>n/a</v>
          </cell>
          <cell r="AF257" t="str">
            <v>n/a</v>
          </cell>
          <cell r="AG257" t="str">
            <v>n/a</v>
          </cell>
          <cell r="AH257" t="str">
            <v>n/a</v>
          </cell>
          <cell r="AI257" t="str">
            <v>n/a</v>
          </cell>
          <cell r="AJ257" t="str">
            <v>n/a</v>
          </cell>
          <cell r="AK257" t="str">
            <v>n/a</v>
          </cell>
          <cell r="AL257" t="str">
            <v>n/a</v>
          </cell>
          <cell r="AM257" t="str">
            <v>n/a</v>
          </cell>
          <cell r="AN257" t="str">
            <v>n/a</v>
          </cell>
          <cell r="AO257" t="str">
            <v>n/a</v>
          </cell>
          <cell r="AP257" t="str">
            <v>n/a</v>
          </cell>
          <cell r="AQ257" t="str">
            <v>n/a</v>
          </cell>
          <cell r="AR257">
            <v>0</v>
          </cell>
        </row>
        <row r="258">
          <cell r="G258" t="str">
            <v>Landfill Construction - 5-7yr Cell (Black Hills)</v>
          </cell>
          <cell r="H258" t="str">
            <v>10013757</v>
          </cell>
          <cell r="I258" t="str">
            <v>WYOL01</v>
          </cell>
          <cell r="J258"/>
          <cell r="K258"/>
          <cell r="L258"/>
          <cell r="M258"/>
          <cell r="N258"/>
          <cell r="O258" t="str">
            <v>N</v>
          </cell>
          <cell r="P258" t="str">
            <v>OSM</v>
          </cell>
          <cell r="Q258" t="str">
            <v>TBD</v>
          </cell>
          <cell r="R258"/>
          <cell r="S258">
            <v>0</v>
          </cell>
          <cell r="T258">
            <v>0</v>
          </cell>
          <cell r="U258">
            <v>0</v>
          </cell>
          <cell r="V258" t="str">
            <v>n/a</v>
          </cell>
          <cell r="W258" t="str">
            <v>n/a</v>
          </cell>
          <cell r="X258" t="str">
            <v>n/a</v>
          </cell>
          <cell r="Y258" t="str">
            <v>n/a</v>
          </cell>
          <cell r="Z258" t="str">
            <v>n/a</v>
          </cell>
          <cell r="AA258" t="str">
            <v>n/a</v>
          </cell>
          <cell r="AB258" t="str">
            <v>n/a</v>
          </cell>
          <cell r="AC258" t="str">
            <v>n/a</v>
          </cell>
          <cell r="AD258" t="str">
            <v>n/a</v>
          </cell>
          <cell r="AE258" t="str">
            <v>n/a</v>
          </cell>
          <cell r="AF258" t="str">
            <v>n/a</v>
          </cell>
          <cell r="AG258" t="str">
            <v>n/a</v>
          </cell>
          <cell r="AH258" t="str">
            <v>n/a</v>
          </cell>
          <cell r="AI258" t="str">
            <v>n/a</v>
          </cell>
          <cell r="AJ258" t="str">
            <v>n/a</v>
          </cell>
          <cell r="AK258" t="str">
            <v>n/a</v>
          </cell>
          <cell r="AL258" t="str">
            <v>n/a</v>
          </cell>
          <cell r="AM258" t="str">
            <v>n/a</v>
          </cell>
          <cell r="AN258" t="str">
            <v>n/a</v>
          </cell>
          <cell r="AO258" t="str">
            <v>n/a</v>
          </cell>
          <cell r="AP258" t="str">
            <v>n/a</v>
          </cell>
          <cell r="AQ258" t="str">
            <v>n/a</v>
          </cell>
          <cell r="AR258">
            <v>0</v>
          </cell>
        </row>
        <row r="259">
          <cell r="G259" t="str">
            <v>Landfill Ongoing Management - 5-7yr Cell</v>
          </cell>
          <cell r="H259" t="str">
            <v>10013758</v>
          </cell>
          <cell r="I259" t="str">
            <v>WYOL01</v>
          </cell>
          <cell r="J259"/>
          <cell r="K259"/>
          <cell r="L259"/>
          <cell r="M259"/>
          <cell r="N259"/>
          <cell r="O259" t="str">
            <v>N</v>
          </cell>
          <cell r="P259" t="str">
            <v>OSM</v>
          </cell>
          <cell r="Q259" t="str">
            <v>TBD</v>
          </cell>
          <cell r="R259"/>
          <cell r="S259">
            <v>0</v>
          </cell>
          <cell r="T259">
            <v>0</v>
          </cell>
          <cell r="U259">
            <v>0</v>
          </cell>
          <cell r="V259" t="str">
            <v>n/a</v>
          </cell>
          <cell r="W259" t="str">
            <v>n/a</v>
          </cell>
          <cell r="X259" t="str">
            <v>n/a</v>
          </cell>
          <cell r="Y259" t="str">
            <v>n/a</v>
          </cell>
          <cell r="Z259" t="str">
            <v>n/a</v>
          </cell>
          <cell r="AA259" t="str">
            <v>n/a</v>
          </cell>
          <cell r="AB259" t="str">
            <v>n/a</v>
          </cell>
          <cell r="AC259" t="str">
            <v>n/a</v>
          </cell>
          <cell r="AD259" t="str">
            <v>n/a</v>
          </cell>
          <cell r="AE259" t="str">
            <v>n/a</v>
          </cell>
          <cell r="AF259" t="str">
            <v>n/a</v>
          </cell>
          <cell r="AG259" t="str">
            <v>n/a</v>
          </cell>
          <cell r="AH259" t="str">
            <v>n/a</v>
          </cell>
          <cell r="AI259" t="str">
            <v>n/a</v>
          </cell>
          <cell r="AJ259" t="str">
            <v>n/a</v>
          </cell>
          <cell r="AK259" t="str">
            <v>n/a</v>
          </cell>
          <cell r="AL259" t="str">
            <v>n/a</v>
          </cell>
          <cell r="AM259" t="str">
            <v>n/a</v>
          </cell>
          <cell r="AN259" t="str">
            <v>n/a</v>
          </cell>
          <cell r="AO259" t="str">
            <v>n/a</v>
          </cell>
          <cell r="AP259" t="str">
            <v>n/a</v>
          </cell>
          <cell r="AQ259" t="str">
            <v>n/a</v>
          </cell>
          <cell r="AR259">
            <v>0</v>
          </cell>
        </row>
        <row r="260">
          <cell r="G260" t="str">
            <v>Landfill Closure - 5-7yr Cell (Black Hills)</v>
          </cell>
          <cell r="H260" t="str">
            <v>10013759</v>
          </cell>
          <cell r="I260" t="str">
            <v>WYOL01</v>
          </cell>
          <cell r="J260"/>
          <cell r="K260"/>
          <cell r="L260"/>
          <cell r="M260"/>
          <cell r="N260"/>
          <cell r="O260" t="str">
            <v>N</v>
          </cell>
          <cell r="P260" t="str">
            <v>OSM</v>
          </cell>
          <cell r="Q260" t="str">
            <v>TBD</v>
          </cell>
          <cell r="R260"/>
          <cell r="S260">
            <v>0</v>
          </cell>
          <cell r="T260">
            <v>0</v>
          </cell>
          <cell r="U260">
            <v>0</v>
          </cell>
          <cell r="V260" t="str">
            <v>n/a</v>
          </cell>
          <cell r="W260" t="str">
            <v>n/a</v>
          </cell>
          <cell r="X260" t="str">
            <v>n/a</v>
          </cell>
          <cell r="Y260" t="str">
            <v>n/a</v>
          </cell>
          <cell r="Z260" t="str">
            <v>n/a</v>
          </cell>
          <cell r="AA260" t="str">
            <v>n/a</v>
          </cell>
          <cell r="AB260" t="str">
            <v>n/a</v>
          </cell>
          <cell r="AC260" t="str">
            <v>n/a</v>
          </cell>
          <cell r="AD260" t="str">
            <v>n/a</v>
          </cell>
          <cell r="AE260" t="str">
            <v>n/a</v>
          </cell>
          <cell r="AF260" t="str">
            <v>n/a</v>
          </cell>
          <cell r="AG260" t="str">
            <v>n/a</v>
          </cell>
          <cell r="AH260" t="str">
            <v>n/a</v>
          </cell>
          <cell r="AI260" t="str">
            <v>n/a</v>
          </cell>
          <cell r="AJ260" t="str">
            <v>n/a</v>
          </cell>
          <cell r="AK260" t="str">
            <v>n/a</v>
          </cell>
          <cell r="AL260" t="str">
            <v>n/a</v>
          </cell>
          <cell r="AM260" t="str">
            <v>n/a</v>
          </cell>
          <cell r="AN260" t="str">
            <v>n/a</v>
          </cell>
          <cell r="AO260" t="str">
            <v>n/a</v>
          </cell>
          <cell r="AP260" t="str">
            <v>n/a</v>
          </cell>
          <cell r="AQ260" t="str">
            <v>n/a</v>
          </cell>
          <cell r="AR260">
            <v>0</v>
          </cell>
        </row>
        <row r="261">
          <cell r="G261" t="str">
            <v>Landfill Closure - Ash Landfill (Black Hills)</v>
          </cell>
          <cell r="H261" t="str">
            <v>10021912</v>
          </cell>
          <cell r="I261" t="str">
            <v>WYOL01</v>
          </cell>
          <cell r="J261"/>
          <cell r="K261"/>
          <cell r="L261"/>
          <cell r="M261"/>
          <cell r="N261"/>
          <cell r="O261" t="str">
            <v>N</v>
          </cell>
          <cell r="P261" t="str">
            <v>OSM</v>
          </cell>
          <cell r="Q261" t="str">
            <v>TBD</v>
          </cell>
          <cell r="R261"/>
          <cell r="S261">
            <v>0</v>
          </cell>
          <cell r="T261">
            <v>0</v>
          </cell>
          <cell r="U261">
            <v>0</v>
          </cell>
          <cell r="V261" t="str">
            <v>n/a</v>
          </cell>
          <cell r="W261" t="str">
            <v>n/a</v>
          </cell>
          <cell r="X261" t="str">
            <v>n/a</v>
          </cell>
          <cell r="Y261" t="str">
            <v>n/a</v>
          </cell>
          <cell r="Z261" t="str">
            <v>n/a</v>
          </cell>
          <cell r="AA261" t="str">
            <v>n/a</v>
          </cell>
          <cell r="AB261" t="str">
            <v>n/a</v>
          </cell>
          <cell r="AC261" t="str">
            <v>n/a</v>
          </cell>
          <cell r="AD261" t="str">
            <v>n/a</v>
          </cell>
          <cell r="AE261" t="str">
            <v>n/a</v>
          </cell>
          <cell r="AF261" t="str">
            <v>n/a</v>
          </cell>
          <cell r="AG261" t="str">
            <v>n/a</v>
          </cell>
          <cell r="AH261" t="str">
            <v>n/a</v>
          </cell>
          <cell r="AI261" t="str">
            <v>n/a</v>
          </cell>
          <cell r="AJ261" t="str">
            <v>n/a</v>
          </cell>
          <cell r="AK261" t="str">
            <v>n/a</v>
          </cell>
          <cell r="AL261" t="str">
            <v>n/a</v>
          </cell>
          <cell r="AM261" t="str">
            <v>n/a</v>
          </cell>
          <cell r="AN261" t="str">
            <v>n/a</v>
          </cell>
          <cell r="AO261" t="str">
            <v>n/a</v>
          </cell>
          <cell r="AP261" t="str">
            <v>n/a</v>
          </cell>
          <cell r="AQ261" t="str">
            <v>n/a</v>
          </cell>
          <cell r="AR261">
            <v>0</v>
          </cell>
        </row>
        <row r="262">
          <cell r="G262" t="str">
            <v>Landfill Construction - 5-7yr Cell (Black Hills)</v>
          </cell>
          <cell r="H262" t="str">
            <v>10021913</v>
          </cell>
          <cell r="I262" t="str">
            <v>WYOL01</v>
          </cell>
          <cell r="J262"/>
          <cell r="K262"/>
          <cell r="L262"/>
          <cell r="M262"/>
          <cell r="N262"/>
          <cell r="O262" t="str">
            <v>N</v>
          </cell>
          <cell r="P262" t="str">
            <v>OSM</v>
          </cell>
          <cell r="Q262" t="str">
            <v>TBD</v>
          </cell>
          <cell r="R262"/>
          <cell r="S262">
            <v>0</v>
          </cell>
          <cell r="T262">
            <v>0</v>
          </cell>
          <cell r="U262">
            <v>0</v>
          </cell>
          <cell r="V262" t="str">
            <v>n/a</v>
          </cell>
          <cell r="W262" t="str">
            <v>n/a</v>
          </cell>
          <cell r="X262" t="str">
            <v>n/a</v>
          </cell>
          <cell r="Y262" t="str">
            <v>n/a</v>
          </cell>
          <cell r="Z262" t="str">
            <v>n/a</v>
          </cell>
          <cell r="AA262" t="str">
            <v>n/a</v>
          </cell>
          <cell r="AB262" t="str">
            <v>n/a</v>
          </cell>
          <cell r="AC262" t="str">
            <v>n/a</v>
          </cell>
          <cell r="AD262" t="str">
            <v>n/a</v>
          </cell>
          <cell r="AE262" t="str">
            <v>n/a</v>
          </cell>
          <cell r="AF262" t="str">
            <v>n/a</v>
          </cell>
          <cell r="AG262" t="str">
            <v>n/a</v>
          </cell>
          <cell r="AH262" t="str">
            <v>n/a</v>
          </cell>
          <cell r="AI262" t="str">
            <v>n/a</v>
          </cell>
          <cell r="AJ262" t="str">
            <v>n/a</v>
          </cell>
          <cell r="AK262" t="str">
            <v>n/a</v>
          </cell>
          <cell r="AL262" t="str">
            <v>n/a</v>
          </cell>
          <cell r="AM262" t="str">
            <v>n/a</v>
          </cell>
          <cell r="AN262" t="str">
            <v>n/a</v>
          </cell>
          <cell r="AO262" t="str">
            <v>n/a</v>
          </cell>
          <cell r="AP262" t="str">
            <v>n/a</v>
          </cell>
          <cell r="AQ262" t="str">
            <v>n/a</v>
          </cell>
          <cell r="AR262">
            <v>0</v>
          </cell>
        </row>
        <row r="263">
          <cell r="G263" t="str">
            <v>Pond Closure/Retrofit - Ash Collection Pond - Add Liner/Install Leachate Collection</v>
          </cell>
          <cell r="H263" t="str">
            <v>10013754</v>
          </cell>
          <cell r="I263" t="str">
            <v>WYOP01</v>
          </cell>
          <cell r="J263"/>
          <cell r="K263"/>
          <cell r="L263"/>
          <cell r="M263"/>
          <cell r="N263"/>
          <cell r="O263" t="str">
            <v>N</v>
          </cell>
          <cell r="P263" t="str">
            <v>OSM</v>
          </cell>
          <cell r="Q263" t="str">
            <v>TBD</v>
          </cell>
          <cell r="R263"/>
          <cell r="S263">
            <v>0</v>
          </cell>
          <cell r="T263">
            <v>0</v>
          </cell>
          <cell r="U263">
            <v>0</v>
          </cell>
          <cell r="V263" t="str">
            <v>n/a</v>
          </cell>
          <cell r="W263" t="str">
            <v>n/a</v>
          </cell>
          <cell r="X263" t="str">
            <v>n/a</v>
          </cell>
          <cell r="Y263" t="str">
            <v>n/a</v>
          </cell>
          <cell r="Z263" t="str">
            <v>n/a</v>
          </cell>
          <cell r="AA263" t="str">
            <v>n/a</v>
          </cell>
          <cell r="AB263" t="str">
            <v>n/a</v>
          </cell>
          <cell r="AC263" t="str">
            <v>n/a</v>
          </cell>
          <cell r="AD263" t="str">
            <v>n/a</v>
          </cell>
          <cell r="AE263" t="str">
            <v>n/a</v>
          </cell>
          <cell r="AF263" t="str">
            <v>n/a</v>
          </cell>
          <cell r="AG263" t="str">
            <v>n/a</v>
          </cell>
          <cell r="AH263" t="str">
            <v>n/a</v>
          </cell>
          <cell r="AI263" t="str">
            <v>n/a</v>
          </cell>
          <cell r="AJ263" t="str">
            <v>n/a</v>
          </cell>
          <cell r="AK263" t="str">
            <v>n/a</v>
          </cell>
          <cell r="AL263" t="str">
            <v>n/a</v>
          </cell>
          <cell r="AM263" t="str">
            <v>n/a</v>
          </cell>
          <cell r="AN263" t="str">
            <v>n/a</v>
          </cell>
          <cell r="AO263" t="str">
            <v>n/a</v>
          </cell>
          <cell r="AP263" t="str">
            <v>n/a</v>
          </cell>
          <cell r="AQ263" t="str">
            <v>n/a</v>
          </cell>
          <cell r="AR263">
            <v>0</v>
          </cell>
        </row>
        <row r="264">
          <cell r="G264" t="str">
            <v xml:space="preserve">Pond Closure/Retrofit - Clear Water Pond for Ash Pond - Add Liner/Install Leachate Collection </v>
          </cell>
          <cell r="H264" t="str">
            <v>10013755</v>
          </cell>
          <cell r="I264" t="str">
            <v>WYOP01</v>
          </cell>
          <cell r="J264"/>
          <cell r="K264"/>
          <cell r="L264"/>
          <cell r="M264"/>
          <cell r="N264"/>
          <cell r="O264" t="str">
            <v>N</v>
          </cell>
          <cell r="P264" t="str">
            <v>OSM</v>
          </cell>
          <cell r="Q264" t="str">
            <v>TBD</v>
          </cell>
          <cell r="R264"/>
          <cell r="S264">
            <v>0</v>
          </cell>
          <cell r="T264">
            <v>0</v>
          </cell>
          <cell r="U264">
            <v>0</v>
          </cell>
          <cell r="V264" t="str">
            <v>n/a</v>
          </cell>
          <cell r="W264" t="str">
            <v>n/a</v>
          </cell>
          <cell r="X264" t="str">
            <v>n/a</v>
          </cell>
          <cell r="Y264" t="str">
            <v>n/a</v>
          </cell>
          <cell r="Z264" t="str">
            <v>n/a</v>
          </cell>
          <cell r="AA264" t="str">
            <v>n/a</v>
          </cell>
          <cell r="AB264" t="str">
            <v>n/a</v>
          </cell>
          <cell r="AC264" t="str">
            <v>n/a</v>
          </cell>
          <cell r="AD264" t="str">
            <v>n/a</v>
          </cell>
          <cell r="AE264" t="str">
            <v>n/a</v>
          </cell>
          <cell r="AF264" t="str">
            <v>n/a</v>
          </cell>
          <cell r="AG264" t="str">
            <v>n/a</v>
          </cell>
          <cell r="AH264" t="str">
            <v>n/a</v>
          </cell>
          <cell r="AI264" t="str">
            <v>n/a</v>
          </cell>
          <cell r="AJ264" t="str">
            <v>n/a</v>
          </cell>
          <cell r="AK264" t="str">
            <v>n/a</v>
          </cell>
          <cell r="AL264" t="str">
            <v>n/a</v>
          </cell>
          <cell r="AM264" t="str">
            <v>n/a</v>
          </cell>
          <cell r="AN264" t="str">
            <v>n/a</v>
          </cell>
          <cell r="AO264" t="str">
            <v>n/a</v>
          </cell>
          <cell r="AP264" t="str">
            <v>n/a</v>
          </cell>
          <cell r="AQ264" t="str">
            <v>n/a</v>
          </cell>
          <cell r="AR264">
            <v>0</v>
          </cell>
        </row>
        <row r="265">
          <cell r="G265" t="str">
            <v>Asbestos - Wyodak</v>
          </cell>
          <cell r="H265" t="str">
            <v>10026925</v>
          </cell>
          <cell r="I265" t="str">
            <v>WYOA01</v>
          </cell>
          <cell r="J265">
            <v>284946</v>
          </cell>
          <cell r="K265"/>
          <cell r="L265"/>
          <cell r="M265"/>
          <cell r="N265"/>
          <cell r="O265" t="str">
            <v>Y</v>
          </cell>
          <cell r="P265" t="str">
            <v>Other</v>
          </cell>
          <cell r="Q265" t="str">
            <v>Existing ARO</v>
          </cell>
          <cell r="R265">
            <v>2018</v>
          </cell>
          <cell r="S265">
            <v>3357832.3490400007</v>
          </cell>
          <cell r="T265">
            <v>40872.491139999591</v>
          </cell>
          <cell r="U265">
            <v>0</v>
          </cell>
          <cell r="V265" t="str">
            <v>n/a</v>
          </cell>
          <cell r="W265" t="str">
            <v>n/a</v>
          </cell>
          <cell r="X265" t="str">
            <v>n/a</v>
          </cell>
          <cell r="Y265" t="str">
            <v>n/a</v>
          </cell>
          <cell r="Z265" t="str">
            <v>n/a</v>
          </cell>
          <cell r="AA265" t="str">
            <v>n/a</v>
          </cell>
          <cell r="AB265" t="str">
            <v>n/a</v>
          </cell>
          <cell r="AC265" t="str">
            <v>n/a</v>
          </cell>
          <cell r="AD265" t="str">
            <v>n/a</v>
          </cell>
          <cell r="AE265" t="str">
            <v>n/a</v>
          </cell>
          <cell r="AF265" t="str">
            <v>n/a</v>
          </cell>
          <cell r="AG265" t="str">
            <v>n/a</v>
          </cell>
          <cell r="AH265" t="str">
            <v>n/a</v>
          </cell>
          <cell r="AI265" t="str">
            <v>n/a</v>
          </cell>
          <cell r="AJ265" t="str">
            <v>n/a</v>
          </cell>
          <cell r="AK265" t="str">
            <v>n/a</v>
          </cell>
          <cell r="AL265" t="str">
            <v>n/a</v>
          </cell>
          <cell r="AM265" t="str">
            <v>n/a</v>
          </cell>
          <cell r="AN265" t="str">
            <v>n/a</v>
          </cell>
          <cell r="AO265" t="str">
            <v>n/a</v>
          </cell>
          <cell r="AP265" t="str">
            <v>n/a</v>
          </cell>
          <cell r="AQ265" t="str">
            <v>n/a</v>
          </cell>
          <cell r="AR265">
            <v>3398704.8401800003</v>
          </cell>
        </row>
        <row r="266"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>
            <v>256084493.3896054</v>
          </cell>
          <cell r="T266">
            <v>12252598.731751345</v>
          </cell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>
            <v>268337092.12135676</v>
          </cell>
        </row>
        <row r="267">
          <cell r="G267"/>
          <cell r="W267"/>
          <cell r="X267"/>
          <cell r="Y267"/>
          <cell r="Z267"/>
          <cell r="AA267"/>
          <cell r="AB267"/>
          <cell r="AC267"/>
          <cell r="AD267"/>
          <cell r="AE267"/>
          <cell r="AF267"/>
          <cell r="AG267"/>
          <cell r="AH267"/>
          <cell r="AI267"/>
          <cell r="AJ267"/>
          <cell r="AK267"/>
          <cell r="AL267"/>
          <cell r="AM267"/>
          <cell r="AN267"/>
          <cell r="AO267"/>
          <cell r="AP267"/>
          <cell r="AQ267"/>
          <cell r="AR267"/>
        </row>
        <row r="268">
          <cell r="G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  <cell r="AO268"/>
          <cell r="AP268"/>
          <cell r="AQ268"/>
          <cell r="AR268"/>
        </row>
        <row r="269">
          <cell r="G269"/>
          <cell r="W269"/>
          <cell r="X269"/>
          <cell r="Y269"/>
          <cell r="Z269"/>
          <cell r="AA269"/>
          <cell r="AB269"/>
          <cell r="AC269"/>
          <cell r="AD269"/>
          <cell r="AE269"/>
          <cell r="AF269"/>
          <cell r="AG269"/>
          <cell r="AH269"/>
          <cell r="AI269"/>
          <cell r="AJ269"/>
          <cell r="AK269"/>
          <cell r="AL269"/>
          <cell r="AM269"/>
          <cell r="AN269"/>
          <cell r="AO269"/>
          <cell r="AP269"/>
          <cell r="AQ269"/>
          <cell r="AR269"/>
        </row>
        <row r="270">
          <cell r="G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</row>
        <row r="271">
          <cell r="G271"/>
          <cell r="W271"/>
          <cell r="X271"/>
          <cell r="Y271"/>
          <cell r="Z271"/>
          <cell r="AA271"/>
          <cell r="AB271"/>
          <cell r="AC271"/>
          <cell r="AD271"/>
          <cell r="AE271"/>
          <cell r="AF271"/>
          <cell r="AG271"/>
          <cell r="AH271"/>
          <cell r="AI271"/>
          <cell r="AJ271"/>
          <cell r="AK271"/>
          <cell r="AL271"/>
          <cell r="AM271"/>
          <cell r="AN271"/>
          <cell r="AO271"/>
          <cell r="AP271"/>
          <cell r="AQ271"/>
          <cell r="AR271"/>
        </row>
        <row r="272">
          <cell r="G272"/>
          <cell r="W272"/>
          <cell r="X272"/>
          <cell r="Y272"/>
          <cell r="Z272"/>
          <cell r="AA272"/>
          <cell r="AB272"/>
          <cell r="AC272"/>
          <cell r="AD272"/>
          <cell r="AE272"/>
          <cell r="AF272"/>
          <cell r="AG272"/>
          <cell r="AH272"/>
          <cell r="AI272"/>
          <cell r="AJ272"/>
          <cell r="AK272"/>
          <cell r="AL272"/>
          <cell r="AM272"/>
          <cell r="AN272"/>
          <cell r="AO272"/>
          <cell r="AP272"/>
          <cell r="AQ272"/>
          <cell r="AR272"/>
        </row>
        <row r="273">
          <cell r="G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  <cell r="AQ273"/>
          <cell r="AR273"/>
        </row>
        <row r="274">
          <cell r="G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</row>
        <row r="275">
          <cell r="G275"/>
          <cell r="W275"/>
          <cell r="X275"/>
          <cell r="Y275"/>
          <cell r="Z275"/>
          <cell r="AA275"/>
          <cell r="AB275"/>
          <cell r="AC275"/>
          <cell r="AD275"/>
          <cell r="AE275"/>
          <cell r="AF275"/>
          <cell r="AG275"/>
          <cell r="AH275"/>
          <cell r="AI275"/>
          <cell r="AJ275"/>
          <cell r="AK275"/>
          <cell r="AL275"/>
          <cell r="AM275"/>
          <cell r="AN275"/>
          <cell r="AO275"/>
          <cell r="AP275"/>
          <cell r="AQ275"/>
          <cell r="AR275"/>
        </row>
        <row r="276">
          <cell r="G276"/>
          <cell r="W276"/>
          <cell r="X276"/>
          <cell r="Y276"/>
          <cell r="Z276"/>
          <cell r="AA276"/>
          <cell r="AB276"/>
          <cell r="AC276"/>
          <cell r="AD276"/>
          <cell r="AE276"/>
          <cell r="AF276"/>
          <cell r="AG276"/>
          <cell r="AH276"/>
          <cell r="AI276"/>
          <cell r="AJ276"/>
          <cell r="AK276"/>
          <cell r="AL276"/>
          <cell r="AM276"/>
          <cell r="AN276"/>
          <cell r="AO276"/>
          <cell r="AP276"/>
          <cell r="AQ276"/>
          <cell r="AR276"/>
        </row>
        <row r="277">
          <cell r="G277"/>
          <cell r="W277"/>
          <cell r="X277"/>
          <cell r="Y277"/>
          <cell r="Z277"/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  <cell r="AK277"/>
          <cell r="AL277"/>
          <cell r="AM277"/>
          <cell r="AN277"/>
          <cell r="AO277"/>
          <cell r="AP277"/>
          <cell r="AQ277"/>
          <cell r="AR277"/>
        </row>
        <row r="278">
          <cell r="G278"/>
          <cell r="W278"/>
          <cell r="X278"/>
          <cell r="Y278"/>
          <cell r="Z278"/>
          <cell r="AA278"/>
          <cell r="AB278"/>
          <cell r="AC278"/>
          <cell r="AD278"/>
          <cell r="AE278"/>
          <cell r="AF278"/>
          <cell r="AG278"/>
          <cell r="AH278"/>
          <cell r="AI278"/>
          <cell r="AJ278"/>
          <cell r="AK278"/>
          <cell r="AL278"/>
          <cell r="AM278"/>
          <cell r="AN278"/>
          <cell r="AO278"/>
          <cell r="AP278"/>
          <cell r="AQ278"/>
          <cell r="AR278"/>
        </row>
        <row r="279">
          <cell r="G279"/>
          <cell r="W279"/>
          <cell r="X279"/>
          <cell r="Y279"/>
          <cell r="Z279"/>
          <cell r="AA279"/>
          <cell r="AB279"/>
          <cell r="AC279"/>
          <cell r="AD279"/>
          <cell r="AE279"/>
          <cell r="AF279"/>
          <cell r="AG279"/>
          <cell r="AH279"/>
          <cell r="AI279"/>
          <cell r="AJ279"/>
          <cell r="AK279"/>
          <cell r="AL279"/>
          <cell r="AM279"/>
          <cell r="AN279"/>
          <cell r="AO279"/>
          <cell r="AP279"/>
          <cell r="AQ279"/>
          <cell r="AR279"/>
        </row>
        <row r="280">
          <cell r="G280"/>
          <cell r="W280"/>
          <cell r="X280"/>
          <cell r="Y280"/>
          <cell r="Z280"/>
          <cell r="AA280"/>
          <cell r="AB280"/>
          <cell r="AC280"/>
          <cell r="AD280"/>
          <cell r="AE280"/>
          <cell r="AF280"/>
          <cell r="AG280"/>
          <cell r="AH280"/>
          <cell r="AI280"/>
          <cell r="AJ280"/>
          <cell r="AK280"/>
          <cell r="AL280"/>
          <cell r="AM280"/>
          <cell r="AN280"/>
          <cell r="AO280"/>
          <cell r="AP280"/>
          <cell r="AQ280"/>
          <cell r="AR280"/>
        </row>
        <row r="281">
          <cell r="G281"/>
          <cell r="W281"/>
          <cell r="X281"/>
          <cell r="Y281"/>
          <cell r="Z281"/>
          <cell r="AA281"/>
          <cell r="AB281"/>
          <cell r="AC281"/>
          <cell r="AD281"/>
          <cell r="AE281"/>
          <cell r="AF281"/>
          <cell r="AG281"/>
          <cell r="AH281"/>
          <cell r="AI281"/>
          <cell r="AJ281"/>
          <cell r="AK281"/>
          <cell r="AL281"/>
          <cell r="AM281"/>
          <cell r="AN281"/>
          <cell r="AO281"/>
          <cell r="AP281"/>
          <cell r="AQ281"/>
          <cell r="AR281"/>
        </row>
        <row r="282">
          <cell r="W282"/>
          <cell r="X282"/>
          <cell r="Y282"/>
          <cell r="Z282"/>
          <cell r="AA282"/>
          <cell r="AB282"/>
          <cell r="AC282"/>
          <cell r="AD282"/>
          <cell r="AE282"/>
          <cell r="AF282"/>
          <cell r="AG282"/>
          <cell r="AH282"/>
          <cell r="AI282"/>
          <cell r="AJ282"/>
          <cell r="AK282"/>
          <cell r="AL282"/>
          <cell r="AM282"/>
          <cell r="AN282"/>
          <cell r="AO282"/>
          <cell r="AP282"/>
          <cell r="AQ282"/>
          <cell r="AR282"/>
        </row>
        <row r="283">
          <cell r="W283"/>
          <cell r="X283"/>
          <cell r="Y283"/>
          <cell r="Z283"/>
          <cell r="AA283"/>
          <cell r="AB283"/>
          <cell r="AC283"/>
          <cell r="AD283"/>
          <cell r="AE283"/>
          <cell r="AF283"/>
          <cell r="AG283"/>
          <cell r="AH283"/>
          <cell r="AI283"/>
          <cell r="AJ283"/>
          <cell r="AK283"/>
          <cell r="AL283"/>
          <cell r="AM283"/>
          <cell r="AN283"/>
          <cell r="AO283"/>
          <cell r="AP283"/>
          <cell r="AQ283"/>
          <cell r="AR283"/>
        </row>
        <row r="284"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  <cell r="AQ284"/>
          <cell r="AR284"/>
        </row>
        <row r="285"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  <cell r="AQ285"/>
          <cell r="AR285"/>
        </row>
        <row r="286"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</row>
        <row r="287">
          <cell r="W287"/>
          <cell r="X287"/>
          <cell r="Y287"/>
          <cell r="Z287"/>
          <cell r="AA287"/>
          <cell r="AB287"/>
          <cell r="AC287"/>
          <cell r="AD287"/>
          <cell r="AE287"/>
          <cell r="AF287"/>
          <cell r="AG287"/>
          <cell r="AH287"/>
          <cell r="AI287"/>
          <cell r="AJ287"/>
          <cell r="AK287"/>
          <cell r="AL287"/>
          <cell r="AM287"/>
          <cell r="AN287"/>
          <cell r="AO287"/>
          <cell r="AP287"/>
          <cell r="AQ287"/>
          <cell r="AR287"/>
        </row>
        <row r="288"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  <cell r="AL288"/>
          <cell r="AM288"/>
          <cell r="AN288"/>
          <cell r="AO288"/>
          <cell r="AP288"/>
          <cell r="AQ288"/>
          <cell r="AR288"/>
        </row>
        <row r="289"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</row>
        <row r="290">
          <cell r="W290"/>
          <cell r="X290"/>
          <cell r="Y290"/>
          <cell r="Z290"/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  <cell r="AK290"/>
          <cell r="AL290"/>
          <cell r="AM290"/>
          <cell r="AN290"/>
          <cell r="AO290"/>
          <cell r="AP290"/>
          <cell r="AQ290"/>
          <cell r="AR290"/>
        </row>
        <row r="291"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  <cell r="AH291"/>
          <cell r="AI291"/>
          <cell r="AJ291"/>
          <cell r="AK291"/>
          <cell r="AL291"/>
          <cell r="AM291"/>
          <cell r="AN291"/>
          <cell r="AO291"/>
          <cell r="AP291"/>
          <cell r="AQ291"/>
          <cell r="AR291"/>
        </row>
        <row r="292"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  <cell r="AH292"/>
          <cell r="AI292"/>
          <cell r="AJ292"/>
          <cell r="AK292"/>
          <cell r="AL292"/>
          <cell r="AM292"/>
          <cell r="AN292"/>
          <cell r="AO292"/>
          <cell r="AP292"/>
          <cell r="AQ292"/>
          <cell r="AR292"/>
        </row>
        <row r="293"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  <cell r="AH293"/>
          <cell r="AI293"/>
          <cell r="AJ293"/>
          <cell r="AK293"/>
          <cell r="AL293"/>
          <cell r="AM293"/>
          <cell r="AN293"/>
          <cell r="AO293"/>
          <cell r="AP293"/>
          <cell r="AQ293"/>
          <cell r="AR293"/>
        </row>
        <row r="294"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  <cell r="AH294"/>
          <cell r="AI294"/>
          <cell r="AJ294"/>
          <cell r="AK294"/>
          <cell r="AL294"/>
          <cell r="AM294"/>
          <cell r="AN294"/>
          <cell r="AO294"/>
          <cell r="AP294"/>
          <cell r="AQ294"/>
          <cell r="AR294"/>
        </row>
        <row r="295"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  <cell r="AH295"/>
          <cell r="AI295"/>
          <cell r="AJ295"/>
          <cell r="AK295"/>
          <cell r="AL295"/>
          <cell r="AM295"/>
          <cell r="AN295"/>
          <cell r="AO295"/>
          <cell r="AP295"/>
          <cell r="AQ295"/>
          <cell r="AR295"/>
        </row>
        <row r="296"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  <cell r="AH296"/>
          <cell r="AI296"/>
          <cell r="AJ296"/>
          <cell r="AK296"/>
          <cell r="AL296"/>
          <cell r="AM296"/>
          <cell r="AN296"/>
          <cell r="AO296"/>
          <cell r="AP296"/>
          <cell r="AQ296"/>
          <cell r="AR296"/>
        </row>
        <row r="297"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  <cell r="AH297"/>
          <cell r="AI297"/>
          <cell r="AJ297"/>
          <cell r="AK297"/>
          <cell r="AL297"/>
          <cell r="AM297"/>
          <cell r="AN297"/>
          <cell r="AO297"/>
          <cell r="AP297"/>
          <cell r="AQ297"/>
          <cell r="AR297"/>
        </row>
        <row r="298"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  <cell r="AH298"/>
          <cell r="AI298"/>
          <cell r="AJ298"/>
          <cell r="AK298"/>
          <cell r="AL298"/>
          <cell r="AM298"/>
          <cell r="AN298"/>
          <cell r="AO298"/>
          <cell r="AP298"/>
          <cell r="AQ298"/>
          <cell r="AR298"/>
        </row>
        <row r="299">
          <cell r="W299"/>
          <cell r="X299"/>
          <cell r="Y299"/>
          <cell r="Z299"/>
          <cell r="AA299"/>
          <cell r="AB299"/>
          <cell r="AC299"/>
          <cell r="AD299"/>
          <cell r="AE299"/>
          <cell r="AF299"/>
          <cell r="AG299"/>
          <cell r="AH299"/>
          <cell r="AI299"/>
          <cell r="AJ299"/>
          <cell r="AK299"/>
          <cell r="AL299"/>
          <cell r="AM299"/>
          <cell r="AN299"/>
          <cell r="AO299"/>
          <cell r="AP299"/>
          <cell r="AQ299"/>
          <cell r="AR299"/>
        </row>
        <row r="300"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  <cell r="AH300"/>
          <cell r="AI300"/>
          <cell r="AJ300"/>
          <cell r="AK300"/>
          <cell r="AL300"/>
          <cell r="AM300"/>
          <cell r="AN300"/>
          <cell r="AO300"/>
          <cell r="AP300"/>
          <cell r="AQ300"/>
          <cell r="AR300"/>
        </row>
        <row r="301"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  <cell r="AH301"/>
          <cell r="AI301"/>
          <cell r="AJ301"/>
          <cell r="AK301"/>
          <cell r="AL301"/>
          <cell r="AM301"/>
          <cell r="AN301"/>
          <cell r="AO301"/>
          <cell r="AP301"/>
          <cell r="AQ301"/>
          <cell r="AR301"/>
        </row>
        <row r="302"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  <cell r="AH302"/>
          <cell r="AI302"/>
          <cell r="AJ302"/>
          <cell r="AK302"/>
          <cell r="AL302"/>
          <cell r="AM302"/>
          <cell r="AN302"/>
          <cell r="AO302"/>
          <cell r="AP302"/>
          <cell r="AQ302"/>
          <cell r="AR302"/>
        </row>
        <row r="303"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  <cell r="AH303"/>
          <cell r="AI303"/>
          <cell r="AJ303"/>
          <cell r="AK303"/>
          <cell r="AL303"/>
          <cell r="AM303"/>
          <cell r="AN303"/>
          <cell r="AO303"/>
          <cell r="AP303"/>
          <cell r="AQ303"/>
          <cell r="AR303"/>
        </row>
        <row r="304"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  <cell r="AH304"/>
          <cell r="AI304"/>
          <cell r="AJ304"/>
          <cell r="AK304"/>
          <cell r="AL304"/>
          <cell r="AM304"/>
          <cell r="AN304"/>
          <cell r="AO304"/>
          <cell r="AP304"/>
          <cell r="AQ304"/>
          <cell r="AR304"/>
        </row>
        <row r="305">
          <cell r="W305"/>
          <cell r="X305"/>
          <cell r="Y305"/>
          <cell r="Z305"/>
          <cell r="AA305"/>
          <cell r="AB305"/>
          <cell r="AC305"/>
          <cell r="AD305"/>
          <cell r="AE305"/>
          <cell r="AF305"/>
          <cell r="AG305"/>
          <cell r="AH305"/>
          <cell r="AI305"/>
          <cell r="AJ305"/>
          <cell r="AK305"/>
          <cell r="AL305"/>
          <cell r="AM305"/>
          <cell r="AN305"/>
          <cell r="AO305"/>
          <cell r="AP305"/>
          <cell r="AQ305"/>
          <cell r="AR305"/>
        </row>
        <row r="306">
          <cell r="W306"/>
          <cell r="X306"/>
          <cell r="Y306"/>
          <cell r="Z306"/>
          <cell r="AA306"/>
          <cell r="AB306"/>
          <cell r="AC306"/>
          <cell r="AD306"/>
          <cell r="AE306"/>
          <cell r="AF306"/>
          <cell r="AG306"/>
          <cell r="AH306"/>
          <cell r="AI306"/>
          <cell r="AJ306"/>
          <cell r="AK306"/>
          <cell r="AL306"/>
          <cell r="AM306"/>
          <cell r="AN306"/>
          <cell r="AO306"/>
          <cell r="AP306"/>
          <cell r="AQ306"/>
          <cell r="AR306"/>
        </row>
        <row r="307"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  <cell r="AL307"/>
          <cell r="AM307"/>
          <cell r="AN307"/>
          <cell r="AO307"/>
          <cell r="AP307"/>
          <cell r="AQ307"/>
          <cell r="AR307"/>
        </row>
        <row r="308"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/>
          <cell r="AO308"/>
          <cell r="AP308"/>
          <cell r="AQ308"/>
          <cell r="AR308"/>
        </row>
        <row r="309"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  <cell r="AM309"/>
          <cell r="AN309"/>
          <cell r="AO309"/>
          <cell r="AP309"/>
          <cell r="AQ309"/>
          <cell r="AR309"/>
        </row>
        <row r="310">
          <cell r="W310"/>
          <cell r="X310"/>
          <cell r="Y310"/>
          <cell r="Z310"/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  <cell r="AK310"/>
          <cell r="AL310"/>
          <cell r="AM310"/>
          <cell r="AN310"/>
          <cell r="AO310"/>
          <cell r="AP310"/>
          <cell r="AQ310"/>
          <cell r="AR310"/>
        </row>
        <row r="311">
          <cell r="W311"/>
          <cell r="X311"/>
          <cell r="Y311"/>
          <cell r="Z311"/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  <cell r="AK311"/>
          <cell r="AL311"/>
          <cell r="AM311"/>
          <cell r="AN311"/>
          <cell r="AO311"/>
          <cell r="AP311"/>
          <cell r="AQ311"/>
          <cell r="AR311"/>
        </row>
        <row r="312"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  <cell r="AM312"/>
          <cell r="AN312"/>
          <cell r="AO312"/>
          <cell r="AP312"/>
          <cell r="AQ312"/>
          <cell r="AR312"/>
        </row>
        <row r="313">
          <cell r="W313"/>
          <cell r="X313"/>
          <cell r="Y313"/>
          <cell r="Z313"/>
          <cell r="AA313"/>
          <cell r="AB313"/>
          <cell r="AC313"/>
          <cell r="AD313"/>
          <cell r="AE313"/>
          <cell r="AF313"/>
          <cell r="AG313"/>
          <cell r="AH313"/>
          <cell r="AI313"/>
          <cell r="AJ313"/>
          <cell r="AK313"/>
          <cell r="AL313"/>
          <cell r="AM313"/>
          <cell r="AN313"/>
          <cell r="AO313"/>
          <cell r="AP313"/>
          <cell r="AQ313"/>
          <cell r="AR313"/>
        </row>
        <row r="314">
          <cell r="W314"/>
          <cell r="X314"/>
          <cell r="Y314"/>
          <cell r="Z314"/>
          <cell r="AA314"/>
          <cell r="AB314"/>
          <cell r="AC314"/>
          <cell r="AD314"/>
          <cell r="AE314"/>
          <cell r="AF314"/>
          <cell r="AG314"/>
          <cell r="AH314"/>
          <cell r="AI314"/>
          <cell r="AJ314"/>
          <cell r="AK314"/>
          <cell r="AL314"/>
          <cell r="AM314"/>
          <cell r="AN314"/>
          <cell r="AO314"/>
          <cell r="AP314"/>
          <cell r="AQ314"/>
          <cell r="AR314"/>
        </row>
        <row r="315"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  <cell r="AL315"/>
          <cell r="AM315"/>
          <cell r="AN315"/>
          <cell r="AO315"/>
          <cell r="AP315"/>
          <cell r="AQ315"/>
          <cell r="AR315"/>
        </row>
        <row r="316"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  <cell r="AL316"/>
          <cell r="AM316"/>
          <cell r="AN316"/>
          <cell r="AO316"/>
          <cell r="AP316"/>
          <cell r="AQ316"/>
          <cell r="AR316"/>
        </row>
        <row r="317"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  <cell r="AK317"/>
          <cell r="AL317"/>
          <cell r="AM317"/>
          <cell r="AN317"/>
          <cell r="AO317"/>
          <cell r="AP317"/>
          <cell r="AQ317"/>
          <cell r="AR317"/>
        </row>
        <row r="318">
          <cell r="W318"/>
          <cell r="X318"/>
          <cell r="Y318"/>
          <cell r="Z318"/>
          <cell r="AA318"/>
          <cell r="AB318"/>
          <cell r="AC318"/>
          <cell r="AD318"/>
          <cell r="AE318"/>
          <cell r="AF318"/>
          <cell r="AG318"/>
          <cell r="AH318"/>
          <cell r="AI318"/>
          <cell r="AJ318"/>
          <cell r="AK318"/>
          <cell r="AL318"/>
          <cell r="AM318"/>
          <cell r="AN318"/>
          <cell r="AO318"/>
          <cell r="AP318"/>
          <cell r="AQ318"/>
          <cell r="AR318"/>
        </row>
        <row r="319">
          <cell r="W319"/>
          <cell r="X319"/>
          <cell r="Y319"/>
          <cell r="Z319"/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  <cell r="AK319"/>
          <cell r="AL319"/>
          <cell r="AM319"/>
          <cell r="AN319"/>
          <cell r="AO319"/>
          <cell r="AP319"/>
          <cell r="AQ319"/>
          <cell r="AR319"/>
        </row>
        <row r="320">
          <cell r="W320"/>
          <cell r="X320"/>
          <cell r="Y320"/>
          <cell r="Z320"/>
          <cell r="AA320"/>
          <cell r="AB320"/>
          <cell r="AC320"/>
          <cell r="AD320"/>
          <cell r="AE320"/>
          <cell r="AF320"/>
          <cell r="AG320"/>
          <cell r="AH320"/>
          <cell r="AI320"/>
          <cell r="AJ320"/>
          <cell r="AK320"/>
          <cell r="AL320"/>
          <cell r="AM320"/>
          <cell r="AN320"/>
          <cell r="AO320"/>
          <cell r="AP320"/>
          <cell r="AQ320"/>
          <cell r="AR320"/>
        </row>
        <row r="321">
          <cell r="W321"/>
          <cell r="X321"/>
          <cell r="Y321"/>
          <cell r="Z321"/>
          <cell r="AA321"/>
          <cell r="AB321"/>
          <cell r="AC321"/>
          <cell r="AD321"/>
          <cell r="AE321"/>
          <cell r="AF321"/>
          <cell r="AG321"/>
          <cell r="AH321"/>
          <cell r="AI321"/>
          <cell r="AJ321"/>
          <cell r="AK321"/>
          <cell r="AL321"/>
          <cell r="AM321"/>
          <cell r="AN321"/>
          <cell r="AO321"/>
          <cell r="AP321"/>
          <cell r="AQ321"/>
          <cell r="AR321"/>
        </row>
        <row r="322">
          <cell r="W322"/>
          <cell r="X322"/>
          <cell r="Y322"/>
          <cell r="Z322"/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  <cell r="AK322"/>
          <cell r="AL322"/>
          <cell r="AM322"/>
          <cell r="AN322"/>
          <cell r="AO322"/>
          <cell r="AP322"/>
          <cell r="AQ322"/>
          <cell r="AR322"/>
        </row>
        <row r="323"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/>
          <cell r="AH323"/>
          <cell r="AI323"/>
          <cell r="AJ323"/>
          <cell r="AK323"/>
          <cell r="AL323"/>
          <cell r="AM323"/>
          <cell r="AN323"/>
          <cell r="AO323"/>
          <cell r="AP323"/>
          <cell r="AQ323"/>
          <cell r="AR323"/>
        </row>
        <row r="324"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  <cell r="AM324"/>
          <cell r="AN324"/>
          <cell r="AO324"/>
          <cell r="AP324"/>
          <cell r="AQ324"/>
          <cell r="AR324"/>
        </row>
        <row r="325">
          <cell r="W325"/>
          <cell r="X325"/>
          <cell r="Y325"/>
          <cell r="Z325"/>
          <cell r="AA325"/>
          <cell r="AB325"/>
          <cell r="AC325"/>
          <cell r="AD325"/>
          <cell r="AE325"/>
          <cell r="AF325"/>
          <cell r="AG325"/>
          <cell r="AH325"/>
          <cell r="AI325"/>
          <cell r="AJ325"/>
          <cell r="AK325"/>
          <cell r="AL325"/>
          <cell r="AM325"/>
          <cell r="AN325"/>
          <cell r="AO325"/>
          <cell r="AP325"/>
          <cell r="AQ325"/>
          <cell r="AR325"/>
        </row>
        <row r="326">
          <cell r="W326"/>
          <cell r="X326"/>
          <cell r="Y326"/>
          <cell r="Z326"/>
          <cell r="AA326"/>
          <cell r="AB326"/>
          <cell r="AC326"/>
          <cell r="AD326"/>
          <cell r="AE326"/>
          <cell r="AF326"/>
          <cell r="AG326"/>
          <cell r="AH326"/>
          <cell r="AI326"/>
          <cell r="AJ326"/>
          <cell r="AK326"/>
          <cell r="AL326"/>
          <cell r="AM326"/>
          <cell r="AN326"/>
          <cell r="AO326"/>
          <cell r="AP326"/>
          <cell r="AQ326"/>
          <cell r="AR326"/>
        </row>
        <row r="327">
          <cell r="W327"/>
          <cell r="X327"/>
          <cell r="Y327"/>
          <cell r="Z327"/>
          <cell r="AA327"/>
          <cell r="AB327"/>
          <cell r="AC327"/>
          <cell r="AD327"/>
          <cell r="AE327"/>
          <cell r="AF327"/>
          <cell r="AG327"/>
          <cell r="AH327"/>
          <cell r="AI327"/>
          <cell r="AJ327"/>
          <cell r="AK327"/>
          <cell r="AL327"/>
          <cell r="AM327"/>
          <cell r="AN327"/>
          <cell r="AO327"/>
          <cell r="AP327"/>
          <cell r="AQ327"/>
          <cell r="AR327"/>
        </row>
        <row r="328">
          <cell r="W328"/>
          <cell r="X328"/>
          <cell r="Y328"/>
          <cell r="Z328"/>
          <cell r="AA328"/>
          <cell r="AB328"/>
          <cell r="AC328"/>
          <cell r="AD328"/>
          <cell r="AE328"/>
          <cell r="AF328"/>
          <cell r="AG328"/>
          <cell r="AH328"/>
          <cell r="AI328"/>
          <cell r="AJ328"/>
          <cell r="AK328"/>
          <cell r="AL328"/>
          <cell r="AM328"/>
          <cell r="AN328"/>
          <cell r="AO328"/>
          <cell r="AP328"/>
          <cell r="AQ328"/>
          <cell r="AR328"/>
        </row>
        <row r="329"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  <cell r="AH329"/>
          <cell r="AI329"/>
          <cell r="AJ329"/>
          <cell r="AK329"/>
          <cell r="AL329"/>
          <cell r="AM329"/>
          <cell r="AN329"/>
          <cell r="AO329"/>
          <cell r="AP329"/>
          <cell r="AQ329"/>
          <cell r="AR329"/>
        </row>
        <row r="330"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  <cell r="AH330"/>
          <cell r="AI330"/>
          <cell r="AJ330"/>
          <cell r="AK330"/>
          <cell r="AL330"/>
          <cell r="AM330"/>
          <cell r="AN330"/>
          <cell r="AO330"/>
          <cell r="AP330"/>
          <cell r="AQ330"/>
          <cell r="AR330"/>
        </row>
        <row r="331">
          <cell r="W331"/>
          <cell r="X331"/>
          <cell r="Y331"/>
          <cell r="Z331"/>
          <cell r="AA331"/>
          <cell r="AB331"/>
          <cell r="AC331"/>
          <cell r="AD331"/>
          <cell r="AE331"/>
          <cell r="AF331"/>
          <cell r="AG331"/>
          <cell r="AH331"/>
          <cell r="AI331"/>
          <cell r="AJ331"/>
          <cell r="AK331"/>
          <cell r="AL331"/>
          <cell r="AM331"/>
          <cell r="AN331"/>
          <cell r="AO331"/>
          <cell r="AP331"/>
          <cell r="AQ331"/>
          <cell r="AR331"/>
        </row>
        <row r="332">
          <cell r="W332"/>
          <cell r="X332"/>
          <cell r="Y332"/>
          <cell r="Z332"/>
          <cell r="AA332"/>
          <cell r="AB332"/>
          <cell r="AC332"/>
          <cell r="AD332"/>
          <cell r="AE332"/>
          <cell r="AF332"/>
          <cell r="AG332"/>
          <cell r="AH332"/>
          <cell r="AI332"/>
          <cell r="AJ332"/>
          <cell r="AK332"/>
          <cell r="AL332"/>
          <cell r="AM332"/>
          <cell r="AN332"/>
          <cell r="AO332"/>
          <cell r="AP332"/>
          <cell r="AQ332"/>
          <cell r="AR332"/>
        </row>
        <row r="333"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  <cell r="AH333"/>
          <cell r="AI333"/>
          <cell r="AJ333"/>
          <cell r="AK333"/>
          <cell r="AL333"/>
          <cell r="AM333"/>
          <cell r="AN333"/>
          <cell r="AO333"/>
          <cell r="AP333"/>
          <cell r="AQ333"/>
          <cell r="AR333"/>
        </row>
        <row r="334"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  <cell r="AM334"/>
          <cell r="AN334"/>
          <cell r="AO334"/>
          <cell r="AP334"/>
          <cell r="AQ334"/>
          <cell r="AR334"/>
        </row>
        <row r="335"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  <cell r="AH335"/>
          <cell r="AI335"/>
          <cell r="AJ335"/>
          <cell r="AK335"/>
          <cell r="AL335"/>
          <cell r="AM335"/>
          <cell r="AN335"/>
          <cell r="AO335"/>
          <cell r="AP335"/>
          <cell r="AQ335"/>
          <cell r="AR335"/>
        </row>
        <row r="336"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  <cell r="AH336"/>
          <cell r="AI336"/>
          <cell r="AJ336"/>
          <cell r="AK336"/>
          <cell r="AL336"/>
          <cell r="AM336"/>
          <cell r="AN336"/>
          <cell r="AO336"/>
          <cell r="AP336"/>
          <cell r="AQ336"/>
          <cell r="AR336"/>
        </row>
        <row r="337">
          <cell r="W337"/>
          <cell r="X337"/>
          <cell r="Y337"/>
          <cell r="Z337"/>
          <cell r="AA337"/>
          <cell r="AB337"/>
          <cell r="AC337"/>
          <cell r="AD337"/>
          <cell r="AE337"/>
          <cell r="AF337"/>
          <cell r="AG337"/>
          <cell r="AH337"/>
          <cell r="AI337"/>
          <cell r="AJ337"/>
          <cell r="AK337"/>
          <cell r="AL337"/>
          <cell r="AM337"/>
          <cell r="AN337"/>
          <cell r="AO337"/>
          <cell r="AP337"/>
          <cell r="AQ337"/>
          <cell r="AR337"/>
        </row>
        <row r="338"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</row>
        <row r="339">
          <cell r="W339"/>
          <cell r="X339"/>
          <cell r="Y339"/>
          <cell r="Z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  <cell r="AL339"/>
          <cell r="AM339"/>
          <cell r="AN339"/>
          <cell r="AO339"/>
          <cell r="AP339"/>
          <cell r="AQ339"/>
          <cell r="AR339"/>
        </row>
        <row r="340">
          <cell r="W340"/>
          <cell r="X340"/>
          <cell r="Y340"/>
          <cell r="Z340"/>
          <cell r="AA340"/>
          <cell r="AB340"/>
          <cell r="AC340"/>
          <cell r="AD340"/>
          <cell r="AE340"/>
          <cell r="AF340"/>
          <cell r="AG340"/>
          <cell r="AH340"/>
          <cell r="AI340"/>
          <cell r="AJ340"/>
          <cell r="AK340"/>
          <cell r="AL340"/>
          <cell r="AM340"/>
          <cell r="AN340"/>
          <cell r="AO340"/>
          <cell r="AP340"/>
          <cell r="AQ340"/>
          <cell r="AR340"/>
        </row>
        <row r="341">
          <cell r="W341"/>
          <cell r="X341"/>
          <cell r="Y341"/>
          <cell r="Z341"/>
          <cell r="AA341"/>
          <cell r="AB341"/>
          <cell r="AC341"/>
          <cell r="AD341"/>
          <cell r="AE341"/>
          <cell r="AF341"/>
          <cell r="AG341"/>
          <cell r="AH341"/>
          <cell r="AI341"/>
          <cell r="AJ341"/>
          <cell r="AK341"/>
          <cell r="AL341"/>
          <cell r="AM341"/>
          <cell r="AN341"/>
          <cell r="AO341"/>
          <cell r="AP341"/>
          <cell r="AQ341"/>
          <cell r="AR341"/>
        </row>
        <row r="342"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  <cell r="AL342"/>
          <cell r="AM342"/>
          <cell r="AN342"/>
          <cell r="AO342"/>
          <cell r="AP342"/>
          <cell r="AQ342"/>
          <cell r="AR342"/>
        </row>
        <row r="343"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  <cell r="AL343"/>
          <cell r="AM343"/>
          <cell r="AN343"/>
          <cell r="AO343"/>
          <cell r="AP343"/>
          <cell r="AQ343"/>
          <cell r="AR343"/>
        </row>
        <row r="344"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</row>
        <row r="345">
          <cell r="W345"/>
          <cell r="X345"/>
          <cell r="Y345"/>
          <cell r="Z345"/>
          <cell r="AA345"/>
          <cell r="AB345"/>
          <cell r="AC345"/>
          <cell r="AD345"/>
          <cell r="AE345"/>
          <cell r="AF345"/>
          <cell r="AG345"/>
          <cell r="AH345"/>
          <cell r="AI345"/>
          <cell r="AJ345"/>
          <cell r="AK345"/>
          <cell r="AL345"/>
          <cell r="AM345"/>
          <cell r="AN345"/>
          <cell r="AO345"/>
          <cell r="AP345"/>
          <cell r="AQ345"/>
          <cell r="AR345"/>
        </row>
        <row r="346">
          <cell r="W346"/>
          <cell r="X346"/>
          <cell r="Y346"/>
          <cell r="Z346"/>
          <cell r="AA346"/>
          <cell r="AB346"/>
          <cell r="AC346"/>
          <cell r="AD346"/>
          <cell r="AE346"/>
          <cell r="AF346"/>
          <cell r="AG346"/>
          <cell r="AH346"/>
          <cell r="AI346"/>
          <cell r="AJ346"/>
          <cell r="AK346"/>
          <cell r="AL346"/>
          <cell r="AM346"/>
          <cell r="AN346"/>
          <cell r="AO346"/>
          <cell r="AP346"/>
          <cell r="AQ346"/>
          <cell r="AR346"/>
        </row>
        <row r="347"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</row>
        <row r="348"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</row>
        <row r="349"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</row>
        <row r="350">
          <cell r="W350"/>
          <cell r="X350"/>
          <cell r="Y350"/>
          <cell r="Z350"/>
          <cell r="AA350"/>
          <cell r="AB350"/>
          <cell r="AC350"/>
          <cell r="AD350"/>
          <cell r="AE350"/>
          <cell r="AF350"/>
          <cell r="AG350"/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</row>
        <row r="351"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</row>
        <row r="352"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</row>
        <row r="353"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</row>
        <row r="354"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</row>
        <row r="355"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</row>
        <row r="356"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</row>
        <row r="357">
          <cell r="W357"/>
          <cell r="X357"/>
          <cell r="Y357"/>
          <cell r="Z357"/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</row>
        <row r="358">
          <cell r="W358"/>
          <cell r="X358"/>
          <cell r="Y358"/>
          <cell r="Z358"/>
          <cell r="AA358"/>
          <cell r="AB358"/>
          <cell r="AC358"/>
          <cell r="AD358"/>
          <cell r="AE358"/>
          <cell r="AF358"/>
          <cell r="AG358"/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</row>
        <row r="359"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</row>
        <row r="360"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</row>
        <row r="361"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</row>
        <row r="362"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</row>
        <row r="363"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</row>
        <row r="364"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</row>
        <row r="365"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</row>
        <row r="366"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</row>
        <row r="367"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</row>
        <row r="368"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</row>
        <row r="369"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</row>
        <row r="370"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</row>
        <row r="371"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</row>
        <row r="372"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</row>
        <row r="373"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</row>
        <row r="374"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</row>
        <row r="375"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</row>
        <row r="376"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</row>
        <row r="377"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</row>
        <row r="378"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</row>
        <row r="379"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</row>
        <row r="380"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</row>
        <row r="381">
          <cell r="W381"/>
          <cell r="X381"/>
          <cell r="Y381"/>
          <cell r="Z381"/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</row>
        <row r="382"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</row>
        <row r="383"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</row>
        <row r="384"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</row>
        <row r="385"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</row>
        <row r="386"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</row>
        <row r="387"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</row>
        <row r="388"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</row>
        <row r="389"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</row>
        <row r="390"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</row>
        <row r="391"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</row>
        <row r="392"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</row>
        <row r="393"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</row>
        <row r="394"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</row>
        <row r="395">
          <cell r="W395"/>
          <cell r="X395"/>
          <cell r="Y395"/>
          <cell r="Z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</row>
        <row r="396"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</row>
        <row r="397"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</row>
        <row r="398">
          <cell r="W398"/>
          <cell r="X398"/>
          <cell r="Y398"/>
          <cell r="Z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</row>
        <row r="399"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</row>
        <row r="400">
          <cell r="W400"/>
          <cell r="X400"/>
          <cell r="Y400"/>
          <cell r="Z400"/>
          <cell r="AA400"/>
          <cell r="AB400"/>
          <cell r="AC400"/>
          <cell r="AD400"/>
          <cell r="AE400"/>
          <cell r="AF400"/>
          <cell r="AG400"/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</row>
        <row r="401">
          <cell r="W401"/>
          <cell r="X401"/>
          <cell r="Y401"/>
          <cell r="Z401"/>
          <cell r="AA401"/>
          <cell r="AB401"/>
          <cell r="AC401"/>
          <cell r="AD401"/>
          <cell r="AE401"/>
          <cell r="AF401"/>
          <cell r="AG401"/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</row>
        <row r="402">
          <cell r="W402"/>
          <cell r="X402"/>
          <cell r="Y402"/>
          <cell r="Z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</row>
        <row r="403">
          <cell r="W403"/>
          <cell r="X403"/>
          <cell r="Y403"/>
          <cell r="Z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</row>
        <row r="404"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</row>
        <row r="405"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</row>
        <row r="406"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</row>
        <row r="407"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</row>
        <row r="408">
          <cell r="W408"/>
          <cell r="X408"/>
          <cell r="Y408"/>
          <cell r="Z408"/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</row>
        <row r="409">
          <cell r="W409"/>
          <cell r="X409"/>
          <cell r="Y409"/>
          <cell r="Z409"/>
          <cell r="AA409"/>
          <cell r="AB409"/>
          <cell r="AC409"/>
          <cell r="AD409"/>
          <cell r="AE409"/>
          <cell r="AF409"/>
          <cell r="AG409"/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</row>
        <row r="410"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</row>
        <row r="411">
          <cell r="W411"/>
          <cell r="X411"/>
          <cell r="Y411"/>
          <cell r="Z411"/>
          <cell r="AA411"/>
          <cell r="AB411"/>
          <cell r="AC411"/>
          <cell r="AD411"/>
          <cell r="AE411"/>
          <cell r="AF411"/>
          <cell r="AG411"/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</row>
        <row r="412">
          <cell r="W412"/>
          <cell r="X412"/>
          <cell r="Y412"/>
          <cell r="Z412"/>
          <cell r="AA412"/>
          <cell r="AB412"/>
          <cell r="AC412"/>
          <cell r="AD412"/>
          <cell r="AE412"/>
          <cell r="AF412"/>
          <cell r="AG412"/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</row>
        <row r="413"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</row>
        <row r="414">
          <cell r="W414"/>
          <cell r="X414"/>
          <cell r="Y414"/>
          <cell r="Z414"/>
          <cell r="AA414"/>
          <cell r="AB414"/>
          <cell r="AC414"/>
          <cell r="AD414"/>
          <cell r="AE414"/>
          <cell r="AF414"/>
          <cell r="AG414"/>
          <cell r="AH414"/>
          <cell r="AI414"/>
          <cell r="AJ414"/>
          <cell r="AK414"/>
          <cell r="AL414"/>
          <cell r="AM414"/>
          <cell r="AN414"/>
          <cell r="AO414"/>
          <cell r="AP414"/>
          <cell r="AQ414"/>
          <cell r="AR414"/>
        </row>
        <row r="415">
          <cell r="W415"/>
          <cell r="X415"/>
          <cell r="Y415"/>
          <cell r="Z415"/>
          <cell r="AA415"/>
          <cell r="AB415"/>
          <cell r="AC415"/>
          <cell r="AD415"/>
          <cell r="AE415"/>
          <cell r="AF415"/>
          <cell r="AG415"/>
          <cell r="AH415"/>
          <cell r="AI415"/>
          <cell r="AJ415"/>
          <cell r="AK415"/>
          <cell r="AL415"/>
          <cell r="AM415"/>
          <cell r="AN415"/>
          <cell r="AO415"/>
          <cell r="AP415"/>
          <cell r="AQ415"/>
          <cell r="AR415"/>
        </row>
        <row r="416">
          <cell r="W416"/>
          <cell r="X416"/>
          <cell r="Y416"/>
          <cell r="Z416"/>
          <cell r="AA416"/>
          <cell r="AB416"/>
          <cell r="AC416"/>
          <cell r="AD416"/>
          <cell r="AE416"/>
          <cell r="AF416"/>
          <cell r="AG416"/>
          <cell r="AH416"/>
          <cell r="AI416"/>
          <cell r="AJ416"/>
          <cell r="AK416"/>
          <cell r="AL416"/>
          <cell r="AM416"/>
          <cell r="AN416"/>
          <cell r="AO416"/>
          <cell r="AP416"/>
          <cell r="AQ416"/>
          <cell r="AR416"/>
        </row>
        <row r="417"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  <cell r="AH417"/>
          <cell r="AI417"/>
          <cell r="AJ417"/>
          <cell r="AK417"/>
          <cell r="AL417"/>
          <cell r="AM417"/>
          <cell r="AN417"/>
          <cell r="AO417"/>
          <cell r="AP417"/>
          <cell r="AQ417"/>
          <cell r="AR417"/>
        </row>
        <row r="418">
          <cell r="W418"/>
          <cell r="X418"/>
          <cell r="Y418"/>
          <cell r="Z418"/>
          <cell r="AA418"/>
          <cell r="AB418"/>
          <cell r="AC418"/>
          <cell r="AD418"/>
          <cell r="AE418"/>
          <cell r="AF418"/>
          <cell r="AG418"/>
          <cell r="AH418"/>
          <cell r="AI418"/>
          <cell r="AJ418"/>
          <cell r="AK418"/>
          <cell r="AL418"/>
          <cell r="AM418"/>
          <cell r="AN418"/>
          <cell r="AO418"/>
          <cell r="AP418"/>
          <cell r="AQ418"/>
          <cell r="AR418"/>
        </row>
        <row r="419">
          <cell r="W419"/>
          <cell r="X419"/>
          <cell r="Y419"/>
          <cell r="Z419"/>
          <cell r="AA419"/>
          <cell r="AB419"/>
          <cell r="AC419"/>
          <cell r="AD419"/>
          <cell r="AE419"/>
          <cell r="AF419"/>
          <cell r="AG419"/>
          <cell r="AH419"/>
          <cell r="AI419"/>
          <cell r="AJ419"/>
          <cell r="AK419"/>
          <cell r="AL419"/>
          <cell r="AM419"/>
          <cell r="AN419"/>
          <cell r="AO419"/>
          <cell r="AP419"/>
          <cell r="AQ419"/>
          <cell r="AR419"/>
        </row>
        <row r="420">
          <cell r="W420"/>
          <cell r="X420"/>
          <cell r="Y420"/>
          <cell r="Z420"/>
          <cell r="AA420"/>
          <cell r="AB420"/>
          <cell r="AC420"/>
          <cell r="AD420"/>
          <cell r="AE420"/>
          <cell r="AF420"/>
          <cell r="AG420"/>
          <cell r="AH420"/>
          <cell r="AI420"/>
          <cell r="AJ420"/>
          <cell r="AK420"/>
          <cell r="AL420"/>
          <cell r="AM420"/>
          <cell r="AN420"/>
          <cell r="AO420"/>
          <cell r="AP420"/>
          <cell r="AQ420"/>
          <cell r="AR420"/>
        </row>
        <row r="421">
          <cell r="W421"/>
          <cell r="X421"/>
          <cell r="Y421"/>
          <cell r="Z421"/>
          <cell r="AA421"/>
          <cell r="AB421"/>
          <cell r="AC421"/>
          <cell r="AD421"/>
          <cell r="AE421"/>
          <cell r="AF421"/>
          <cell r="AG421"/>
          <cell r="AH421"/>
          <cell r="AI421"/>
          <cell r="AJ421"/>
          <cell r="AK421"/>
          <cell r="AL421"/>
          <cell r="AM421"/>
          <cell r="AN421"/>
          <cell r="AO421"/>
          <cell r="AP421"/>
          <cell r="AQ421"/>
          <cell r="AR421"/>
        </row>
        <row r="422">
          <cell r="W422"/>
          <cell r="X422"/>
          <cell r="Y422"/>
          <cell r="Z422"/>
          <cell r="AA422"/>
          <cell r="AB422"/>
          <cell r="AC422"/>
          <cell r="AD422"/>
          <cell r="AE422"/>
          <cell r="AF422"/>
          <cell r="AG422"/>
          <cell r="AH422"/>
          <cell r="AI422"/>
          <cell r="AJ422"/>
          <cell r="AK422"/>
          <cell r="AL422"/>
          <cell r="AM422"/>
          <cell r="AN422"/>
          <cell r="AO422"/>
          <cell r="AP422"/>
          <cell r="AQ422"/>
          <cell r="AR422"/>
        </row>
        <row r="423">
          <cell r="W423"/>
          <cell r="X423"/>
          <cell r="Y423"/>
          <cell r="Z423"/>
          <cell r="AA423"/>
          <cell r="AB423"/>
          <cell r="AC423"/>
          <cell r="AD423"/>
          <cell r="AE423"/>
          <cell r="AF423"/>
          <cell r="AG423"/>
          <cell r="AH423"/>
          <cell r="AI423"/>
          <cell r="AJ423"/>
          <cell r="AK423"/>
          <cell r="AL423"/>
          <cell r="AM423"/>
          <cell r="AN423"/>
          <cell r="AO423"/>
          <cell r="AP423"/>
          <cell r="AQ423"/>
          <cell r="AR423"/>
        </row>
        <row r="424">
          <cell r="W424"/>
          <cell r="X424"/>
          <cell r="Y424"/>
          <cell r="Z424"/>
          <cell r="AA424"/>
          <cell r="AB424"/>
          <cell r="AC424"/>
          <cell r="AD424"/>
          <cell r="AE424"/>
          <cell r="AF424"/>
          <cell r="AG424"/>
          <cell r="AH424"/>
          <cell r="AI424"/>
          <cell r="AJ424"/>
          <cell r="AK424"/>
          <cell r="AL424"/>
          <cell r="AM424"/>
          <cell r="AN424"/>
          <cell r="AO424"/>
          <cell r="AP424"/>
          <cell r="AQ424"/>
          <cell r="AR424"/>
        </row>
        <row r="425">
          <cell r="W425"/>
          <cell r="X425"/>
          <cell r="Y425"/>
          <cell r="Z425"/>
          <cell r="AA425"/>
          <cell r="AB425"/>
          <cell r="AC425"/>
          <cell r="AD425"/>
          <cell r="AE425"/>
          <cell r="AF425"/>
          <cell r="AG425"/>
          <cell r="AH425"/>
          <cell r="AI425"/>
          <cell r="AJ425"/>
          <cell r="AK425"/>
          <cell r="AL425"/>
          <cell r="AM425"/>
          <cell r="AN425"/>
          <cell r="AO425"/>
          <cell r="AP425"/>
          <cell r="AQ425"/>
          <cell r="AR425"/>
        </row>
        <row r="426">
          <cell r="W426"/>
          <cell r="X426"/>
          <cell r="Y426"/>
          <cell r="Z426"/>
          <cell r="AA426"/>
          <cell r="AB426"/>
          <cell r="AC426"/>
          <cell r="AD426"/>
          <cell r="AE426"/>
          <cell r="AF426"/>
          <cell r="AG426"/>
          <cell r="AH426"/>
          <cell r="AI426"/>
          <cell r="AJ426"/>
          <cell r="AK426"/>
          <cell r="AL426"/>
          <cell r="AM426"/>
          <cell r="AN426"/>
          <cell r="AO426"/>
          <cell r="AP426"/>
          <cell r="AQ426"/>
          <cell r="AR426"/>
        </row>
        <row r="427">
          <cell r="W427"/>
          <cell r="X427"/>
          <cell r="Y427"/>
          <cell r="Z427"/>
          <cell r="AA427"/>
          <cell r="AB427"/>
          <cell r="AC427"/>
          <cell r="AD427"/>
          <cell r="AE427"/>
          <cell r="AF427"/>
          <cell r="AG427"/>
          <cell r="AH427"/>
          <cell r="AI427"/>
          <cell r="AJ427"/>
          <cell r="AK427"/>
          <cell r="AL427"/>
          <cell r="AM427"/>
          <cell r="AN427"/>
          <cell r="AO427"/>
          <cell r="AP427"/>
          <cell r="AQ427"/>
          <cell r="AR427"/>
        </row>
        <row r="428"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  <cell r="AH428"/>
          <cell r="AI428"/>
          <cell r="AJ428"/>
          <cell r="AK428"/>
          <cell r="AL428"/>
          <cell r="AM428"/>
          <cell r="AN428"/>
          <cell r="AO428"/>
          <cell r="AP428"/>
          <cell r="AQ428"/>
          <cell r="AR428"/>
        </row>
        <row r="429">
          <cell r="W429"/>
          <cell r="X429"/>
          <cell r="Y429"/>
          <cell r="Z429"/>
          <cell r="AA429"/>
          <cell r="AB429"/>
          <cell r="AC429"/>
          <cell r="AD429"/>
          <cell r="AE429"/>
          <cell r="AF429"/>
          <cell r="AG429"/>
          <cell r="AH429"/>
          <cell r="AI429"/>
          <cell r="AJ429"/>
          <cell r="AK429"/>
          <cell r="AL429"/>
          <cell r="AM429"/>
          <cell r="AN429"/>
          <cell r="AO429"/>
          <cell r="AP429"/>
          <cell r="AQ429"/>
          <cell r="AR429"/>
        </row>
        <row r="430">
          <cell r="W430"/>
          <cell r="X430"/>
          <cell r="Y430"/>
          <cell r="Z430"/>
          <cell r="AA430"/>
          <cell r="AB430"/>
          <cell r="AC430"/>
          <cell r="AD430"/>
          <cell r="AE430"/>
          <cell r="AF430"/>
          <cell r="AG430"/>
          <cell r="AH430"/>
          <cell r="AI430"/>
          <cell r="AJ430"/>
          <cell r="AK430"/>
          <cell r="AL430"/>
          <cell r="AM430"/>
          <cell r="AN430"/>
          <cell r="AO430"/>
          <cell r="AP430"/>
          <cell r="AQ430"/>
          <cell r="AR430"/>
        </row>
        <row r="431"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  <cell r="AH431"/>
          <cell r="AI431"/>
          <cell r="AJ431"/>
          <cell r="AK431"/>
          <cell r="AL431"/>
          <cell r="AM431"/>
          <cell r="AN431"/>
          <cell r="AO431"/>
          <cell r="AP431"/>
          <cell r="AQ431"/>
          <cell r="AR431"/>
        </row>
        <row r="432">
          <cell r="W432"/>
          <cell r="X432"/>
          <cell r="Y432"/>
          <cell r="Z432"/>
          <cell r="AA432"/>
          <cell r="AB432"/>
          <cell r="AC432"/>
          <cell r="AD432"/>
          <cell r="AE432"/>
          <cell r="AF432"/>
          <cell r="AG432"/>
          <cell r="AH432"/>
          <cell r="AI432"/>
          <cell r="AJ432"/>
          <cell r="AK432"/>
          <cell r="AL432"/>
          <cell r="AM432"/>
          <cell r="AN432"/>
          <cell r="AO432"/>
          <cell r="AP432"/>
          <cell r="AQ432"/>
          <cell r="AR432"/>
        </row>
        <row r="433">
          <cell r="W433"/>
          <cell r="X433"/>
          <cell r="Y433"/>
          <cell r="Z433"/>
          <cell r="AA433"/>
          <cell r="AB433"/>
          <cell r="AC433"/>
          <cell r="AD433"/>
          <cell r="AE433"/>
          <cell r="AF433"/>
          <cell r="AG433"/>
          <cell r="AH433"/>
          <cell r="AI433"/>
          <cell r="AJ433"/>
          <cell r="AK433"/>
          <cell r="AL433"/>
          <cell r="AM433"/>
          <cell r="AN433"/>
          <cell r="AO433"/>
          <cell r="AP433"/>
          <cell r="AQ433"/>
          <cell r="AR433"/>
        </row>
        <row r="434">
          <cell r="W434"/>
          <cell r="X434"/>
          <cell r="Y434"/>
          <cell r="Z434"/>
          <cell r="AA434"/>
          <cell r="AB434"/>
          <cell r="AC434"/>
          <cell r="AD434"/>
          <cell r="AE434"/>
          <cell r="AF434"/>
          <cell r="AG434"/>
          <cell r="AH434"/>
          <cell r="AI434"/>
          <cell r="AJ434"/>
          <cell r="AK434"/>
          <cell r="AL434"/>
          <cell r="AM434"/>
          <cell r="AN434"/>
          <cell r="AO434"/>
          <cell r="AP434"/>
          <cell r="AQ434"/>
          <cell r="AR434"/>
        </row>
        <row r="435">
          <cell r="W435"/>
          <cell r="X435"/>
          <cell r="Y435"/>
          <cell r="Z435"/>
          <cell r="AA435"/>
          <cell r="AB435"/>
          <cell r="AC435"/>
          <cell r="AD435"/>
          <cell r="AE435"/>
          <cell r="AF435"/>
          <cell r="AG435"/>
          <cell r="AH435"/>
          <cell r="AI435"/>
          <cell r="AJ435"/>
          <cell r="AK435"/>
          <cell r="AL435"/>
          <cell r="AM435"/>
          <cell r="AN435"/>
          <cell r="AO435"/>
          <cell r="AP435"/>
          <cell r="AQ435"/>
          <cell r="AR435"/>
        </row>
        <row r="436">
          <cell r="W436"/>
          <cell r="X436"/>
          <cell r="Y436"/>
          <cell r="Z436"/>
          <cell r="AA436"/>
          <cell r="AB436"/>
          <cell r="AC436"/>
          <cell r="AD436"/>
          <cell r="AE436"/>
          <cell r="AF436"/>
          <cell r="AG436"/>
          <cell r="AH436"/>
          <cell r="AI436"/>
          <cell r="AJ436"/>
          <cell r="AK436"/>
          <cell r="AL436"/>
          <cell r="AM436"/>
          <cell r="AN436"/>
          <cell r="AO436"/>
          <cell r="AP436"/>
          <cell r="AQ436"/>
          <cell r="AR436"/>
        </row>
        <row r="437">
          <cell r="W437"/>
          <cell r="X437"/>
          <cell r="Y437"/>
          <cell r="Z437"/>
          <cell r="AA437"/>
          <cell r="AB437"/>
          <cell r="AC437"/>
          <cell r="AD437"/>
          <cell r="AE437"/>
          <cell r="AF437"/>
          <cell r="AG437"/>
          <cell r="AH437"/>
          <cell r="AI437"/>
          <cell r="AJ437"/>
          <cell r="AK437"/>
          <cell r="AL437"/>
          <cell r="AM437"/>
          <cell r="AN437"/>
          <cell r="AO437"/>
          <cell r="AP437"/>
          <cell r="AQ437"/>
          <cell r="AR437"/>
        </row>
        <row r="438">
          <cell r="W438"/>
          <cell r="X438"/>
          <cell r="Y438"/>
          <cell r="Z438"/>
          <cell r="AA438"/>
          <cell r="AB438"/>
          <cell r="AC438"/>
          <cell r="AD438"/>
          <cell r="AE438"/>
          <cell r="AF438"/>
          <cell r="AG438"/>
          <cell r="AH438"/>
          <cell r="AI438"/>
          <cell r="AJ438"/>
          <cell r="AK438"/>
          <cell r="AL438"/>
          <cell r="AM438"/>
          <cell r="AN438"/>
          <cell r="AO438"/>
          <cell r="AP438"/>
          <cell r="AQ438"/>
          <cell r="AR438"/>
        </row>
        <row r="439">
          <cell r="W439"/>
          <cell r="X439"/>
          <cell r="Y439"/>
          <cell r="Z439"/>
          <cell r="AA439"/>
          <cell r="AB439"/>
          <cell r="AC439"/>
          <cell r="AD439"/>
          <cell r="AE439"/>
          <cell r="AF439"/>
          <cell r="AG439"/>
          <cell r="AH439"/>
          <cell r="AI439"/>
          <cell r="AJ439"/>
          <cell r="AK439"/>
          <cell r="AL439"/>
          <cell r="AM439"/>
          <cell r="AN439"/>
          <cell r="AO439"/>
          <cell r="AP439"/>
          <cell r="AQ439"/>
          <cell r="AR439"/>
        </row>
        <row r="440">
          <cell r="W440"/>
          <cell r="X440"/>
          <cell r="Y440"/>
          <cell r="Z440"/>
          <cell r="AA440"/>
          <cell r="AB440"/>
          <cell r="AC440"/>
          <cell r="AD440"/>
          <cell r="AE440"/>
          <cell r="AF440"/>
          <cell r="AG440"/>
          <cell r="AH440"/>
          <cell r="AI440"/>
          <cell r="AJ440"/>
          <cell r="AK440"/>
          <cell r="AL440"/>
          <cell r="AM440"/>
          <cell r="AN440"/>
          <cell r="AO440"/>
          <cell r="AP440"/>
          <cell r="AQ440"/>
          <cell r="AR440"/>
        </row>
        <row r="441">
          <cell r="W441"/>
          <cell r="X441"/>
          <cell r="Y441"/>
          <cell r="Z441"/>
          <cell r="AA441"/>
          <cell r="AB441"/>
          <cell r="AC441"/>
          <cell r="AD441"/>
          <cell r="AE441"/>
          <cell r="AF441"/>
          <cell r="AG441"/>
          <cell r="AH441"/>
          <cell r="AI441"/>
          <cell r="AJ441"/>
          <cell r="AK441"/>
          <cell r="AL441"/>
          <cell r="AM441"/>
          <cell r="AN441"/>
          <cell r="AO441"/>
          <cell r="AP441"/>
          <cell r="AQ441"/>
          <cell r="AR441"/>
        </row>
        <row r="442">
          <cell r="W442"/>
          <cell r="X442"/>
          <cell r="Y442"/>
          <cell r="Z442"/>
          <cell r="AA442"/>
          <cell r="AB442"/>
          <cell r="AC442"/>
          <cell r="AD442"/>
          <cell r="AE442"/>
          <cell r="AF442"/>
          <cell r="AG442"/>
          <cell r="AH442"/>
          <cell r="AI442"/>
          <cell r="AJ442"/>
          <cell r="AK442"/>
          <cell r="AL442"/>
          <cell r="AM442"/>
          <cell r="AN442"/>
          <cell r="AO442"/>
          <cell r="AP442"/>
          <cell r="AQ442"/>
          <cell r="AR442"/>
        </row>
        <row r="443">
          <cell r="W443"/>
          <cell r="X443"/>
          <cell r="Y443"/>
          <cell r="Z443"/>
          <cell r="AA443"/>
          <cell r="AB443"/>
          <cell r="AC443"/>
          <cell r="AD443"/>
          <cell r="AE443"/>
          <cell r="AF443"/>
          <cell r="AG443"/>
          <cell r="AH443"/>
          <cell r="AI443"/>
          <cell r="AJ443"/>
          <cell r="AK443"/>
          <cell r="AL443"/>
          <cell r="AM443"/>
          <cell r="AN443"/>
          <cell r="AO443"/>
          <cell r="AP443"/>
          <cell r="AQ443"/>
          <cell r="AR443"/>
        </row>
        <row r="444">
          <cell r="W444"/>
          <cell r="X444"/>
          <cell r="Y444"/>
          <cell r="Z444"/>
          <cell r="AA444"/>
          <cell r="AB444"/>
          <cell r="AC444"/>
          <cell r="AD444"/>
          <cell r="AE444"/>
          <cell r="AF444"/>
          <cell r="AG444"/>
          <cell r="AH444"/>
          <cell r="AI444"/>
          <cell r="AJ444"/>
          <cell r="AK444"/>
          <cell r="AL444"/>
          <cell r="AM444"/>
          <cell r="AN444"/>
          <cell r="AO444"/>
          <cell r="AP444"/>
          <cell r="AQ444"/>
          <cell r="AR444"/>
        </row>
        <row r="445">
          <cell r="W445"/>
          <cell r="X445"/>
          <cell r="Y445"/>
          <cell r="Z445"/>
          <cell r="AA445"/>
          <cell r="AB445"/>
          <cell r="AC445"/>
          <cell r="AD445"/>
          <cell r="AE445"/>
          <cell r="AF445"/>
          <cell r="AG445"/>
          <cell r="AH445"/>
          <cell r="AI445"/>
          <cell r="AJ445"/>
          <cell r="AK445"/>
          <cell r="AL445"/>
          <cell r="AM445"/>
          <cell r="AN445"/>
          <cell r="AO445"/>
          <cell r="AP445"/>
          <cell r="AQ445"/>
          <cell r="AR445"/>
        </row>
        <row r="446">
          <cell r="W446"/>
          <cell r="X446"/>
          <cell r="Y446"/>
          <cell r="Z446"/>
          <cell r="AA446"/>
          <cell r="AB446"/>
          <cell r="AC446"/>
          <cell r="AD446"/>
          <cell r="AE446"/>
          <cell r="AF446"/>
          <cell r="AG446"/>
          <cell r="AH446"/>
          <cell r="AI446"/>
          <cell r="AJ446"/>
          <cell r="AK446"/>
          <cell r="AL446"/>
          <cell r="AM446"/>
          <cell r="AN446"/>
          <cell r="AO446"/>
          <cell r="AP446"/>
          <cell r="AQ446"/>
          <cell r="AR446"/>
        </row>
        <row r="447"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  <cell r="AH447"/>
          <cell r="AI447"/>
          <cell r="AJ447"/>
          <cell r="AK447"/>
          <cell r="AL447"/>
          <cell r="AM447"/>
          <cell r="AN447"/>
          <cell r="AO447"/>
          <cell r="AP447"/>
          <cell r="AQ447"/>
          <cell r="AR447"/>
        </row>
        <row r="448"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  <cell r="AK448"/>
          <cell r="AL448"/>
          <cell r="AM448"/>
          <cell r="AN448"/>
          <cell r="AO448"/>
          <cell r="AP448"/>
          <cell r="AQ448"/>
          <cell r="AR448"/>
        </row>
        <row r="449">
          <cell r="W449"/>
          <cell r="X449"/>
          <cell r="Y449"/>
          <cell r="Z449"/>
          <cell r="AA449"/>
          <cell r="AB449"/>
          <cell r="AC449"/>
          <cell r="AD449"/>
          <cell r="AE449"/>
          <cell r="AF449"/>
          <cell r="AG449"/>
          <cell r="AH449"/>
          <cell r="AI449"/>
          <cell r="AJ449"/>
          <cell r="AK449"/>
          <cell r="AL449"/>
          <cell r="AM449"/>
          <cell r="AN449"/>
          <cell r="AO449"/>
          <cell r="AP449"/>
          <cell r="AQ449"/>
          <cell r="AR449"/>
        </row>
        <row r="450"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  <cell r="AH450"/>
          <cell r="AI450"/>
          <cell r="AJ450"/>
          <cell r="AK450"/>
          <cell r="AL450"/>
          <cell r="AM450"/>
          <cell r="AN450"/>
          <cell r="AO450"/>
          <cell r="AP450"/>
          <cell r="AQ450"/>
          <cell r="AR450"/>
        </row>
        <row r="451">
          <cell r="W451"/>
          <cell r="X451"/>
          <cell r="Y451"/>
          <cell r="Z451"/>
          <cell r="AA451"/>
          <cell r="AB451"/>
          <cell r="AC451"/>
          <cell r="AD451"/>
          <cell r="AE451"/>
          <cell r="AF451"/>
          <cell r="AG451"/>
          <cell r="AH451"/>
          <cell r="AI451"/>
          <cell r="AJ451"/>
          <cell r="AK451"/>
          <cell r="AL451"/>
          <cell r="AM451"/>
          <cell r="AN451"/>
          <cell r="AO451"/>
          <cell r="AP451"/>
          <cell r="AQ451"/>
          <cell r="AR451"/>
        </row>
        <row r="452">
          <cell r="W452"/>
          <cell r="X452"/>
          <cell r="Y452"/>
          <cell r="Z452"/>
          <cell r="AA452"/>
          <cell r="AB452"/>
          <cell r="AC452"/>
          <cell r="AD452"/>
          <cell r="AE452"/>
          <cell r="AF452"/>
          <cell r="AG452"/>
          <cell r="AH452"/>
          <cell r="AI452"/>
          <cell r="AJ452"/>
          <cell r="AK452"/>
          <cell r="AL452"/>
          <cell r="AM452"/>
          <cell r="AN452"/>
          <cell r="AO452"/>
          <cell r="AP452"/>
          <cell r="AQ452"/>
          <cell r="AR452"/>
        </row>
        <row r="453">
          <cell r="W453"/>
          <cell r="X453"/>
          <cell r="Y453"/>
          <cell r="Z453"/>
          <cell r="AA453"/>
          <cell r="AB453"/>
          <cell r="AC453"/>
          <cell r="AD453"/>
          <cell r="AE453"/>
          <cell r="AF453"/>
          <cell r="AG453"/>
          <cell r="AH453"/>
          <cell r="AI453"/>
          <cell r="AJ453"/>
          <cell r="AK453"/>
          <cell r="AL453"/>
          <cell r="AM453"/>
          <cell r="AN453"/>
          <cell r="AO453"/>
          <cell r="AP453"/>
          <cell r="AQ453"/>
          <cell r="AR453"/>
        </row>
        <row r="454">
          <cell r="W454"/>
          <cell r="X454"/>
          <cell r="Y454"/>
          <cell r="Z454"/>
          <cell r="AA454"/>
          <cell r="AB454"/>
          <cell r="AC454"/>
          <cell r="AD454"/>
          <cell r="AE454"/>
          <cell r="AF454"/>
          <cell r="AG454"/>
          <cell r="AH454"/>
          <cell r="AI454"/>
          <cell r="AJ454"/>
          <cell r="AK454"/>
          <cell r="AL454"/>
          <cell r="AM454"/>
          <cell r="AN454"/>
          <cell r="AO454"/>
          <cell r="AP454"/>
          <cell r="AQ454"/>
          <cell r="AR454"/>
        </row>
        <row r="455">
          <cell r="W455"/>
          <cell r="X455"/>
          <cell r="Y455"/>
          <cell r="Z455"/>
          <cell r="AA455"/>
          <cell r="AB455"/>
          <cell r="AC455"/>
          <cell r="AD455"/>
          <cell r="AE455"/>
          <cell r="AF455"/>
          <cell r="AG455"/>
          <cell r="AH455"/>
          <cell r="AI455"/>
          <cell r="AJ455"/>
          <cell r="AK455"/>
          <cell r="AL455"/>
          <cell r="AM455"/>
          <cell r="AN455"/>
          <cell r="AO455"/>
          <cell r="AP455"/>
          <cell r="AQ455"/>
          <cell r="AR455"/>
        </row>
        <row r="456">
          <cell r="W456"/>
          <cell r="X456"/>
          <cell r="Y456"/>
          <cell r="Z456"/>
          <cell r="AA456"/>
          <cell r="AB456"/>
          <cell r="AC456"/>
          <cell r="AD456"/>
          <cell r="AE456"/>
          <cell r="AF456"/>
          <cell r="AG456"/>
          <cell r="AH456"/>
          <cell r="AI456"/>
          <cell r="AJ456"/>
          <cell r="AK456"/>
          <cell r="AL456"/>
          <cell r="AM456"/>
          <cell r="AN456"/>
          <cell r="AO456"/>
          <cell r="AP456"/>
          <cell r="AQ456"/>
          <cell r="AR456"/>
        </row>
        <row r="457">
          <cell r="W457"/>
          <cell r="X457"/>
          <cell r="Y457"/>
          <cell r="Z457"/>
          <cell r="AA457"/>
          <cell r="AB457"/>
          <cell r="AC457"/>
          <cell r="AD457"/>
          <cell r="AE457"/>
          <cell r="AF457"/>
          <cell r="AG457"/>
          <cell r="AH457"/>
          <cell r="AI457"/>
          <cell r="AJ457"/>
          <cell r="AK457"/>
          <cell r="AL457"/>
          <cell r="AM457"/>
          <cell r="AN457"/>
          <cell r="AO457"/>
          <cell r="AP457"/>
          <cell r="AQ457"/>
          <cell r="AR457"/>
        </row>
        <row r="458"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  <cell r="AH458"/>
          <cell r="AI458"/>
          <cell r="AJ458"/>
          <cell r="AK458"/>
          <cell r="AL458"/>
          <cell r="AM458"/>
          <cell r="AN458"/>
          <cell r="AO458"/>
          <cell r="AP458"/>
          <cell r="AQ458"/>
          <cell r="AR458"/>
        </row>
        <row r="459">
          <cell r="W459"/>
          <cell r="X459"/>
          <cell r="Y459"/>
          <cell r="Z459"/>
          <cell r="AA459"/>
          <cell r="AB459"/>
          <cell r="AC459"/>
          <cell r="AD459"/>
          <cell r="AE459"/>
          <cell r="AF459"/>
          <cell r="AG459"/>
          <cell r="AH459"/>
          <cell r="AI459"/>
          <cell r="AJ459"/>
          <cell r="AK459"/>
          <cell r="AL459"/>
          <cell r="AM459"/>
          <cell r="AN459"/>
          <cell r="AO459"/>
          <cell r="AP459"/>
          <cell r="AQ459"/>
          <cell r="AR459"/>
        </row>
        <row r="460">
          <cell r="W460"/>
          <cell r="X460"/>
          <cell r="Y460"/>
          <cell r="Z460"/>
          <cell r="AA460"/>
          <cell r="AB460"/>
          <cell r="AC460"/>
          <cell r="AD460"/>
          <cell r="AE460"/>
          <cell r="AF460"/>
          <cell r="AG460"/>
          <cell r="AH460"/>
          <cell r="AI460"/>
          <cell r="AJ460"/>
          <cell r="AK460"/>
          <cell r="AL460"/>
          <cell r="AM460"/>
          <cell r="AN460"/>
          <cell r="AO460"/>
          <cell r="AP460"/>
          <cell r="AQ460"/>
          <cell r="AR460"/>
        </row>
        <row r="461">
          <cell r="W461"/>
          <cell r="X461"/>
          <cell r="Y461"/>
          <cell r="Z461"/>
          <cell r="AA461"/>
          <cell r="AB461"/>
          <cell r="AC461"/>
          <cell r="AD461"/>
          <cell r="AE461"/>
          <cell r="AF461"/>
          <cell r="AG461"/>
          <cell r="AH461"/>
          <cell r="AI461"/>
          <cell r="AJ461"/>
          <cell r="AK461"/>
          <cell r="AL461"/>
          <cell r="AM461"/>
          <cell r="AN461"/>
          <cell r="AO461"/>
          <cell r="AP461"/>
          <cell r="AQ461"/>
          <cell r="AR461"/>
        </row>
        <row r="462">
          <cell r="W462"/>
          <cell r="X462"/>
          <cell r="Y462"/>
          <cell r="Z462"/>
          <cell r="AA462"/>
          <cell r="AB462"/>
          <cell r="AC462"/>
          <cell r="AD462"/>
          <cell r="AE462"/>
          <cell r="AF462"/>
          <cell r="AG462"/>
          <cell r="AH462"/>
          <cell r="AI462"/>
          <cell r="AJ462"/>
          <cell r="AK462"/>
          <cell r="AL462"/>
          <cell r="AM462"/>
          <cell r="AN462"/>
          <cell r="AO462"/>
          <cell r="AP462"/>
          <cell r="AQ462"/>
          <cell r="AR462"/>
        </row>
        <row r="463">
          <cell r="W463"/>
          <cell r="X463"/>
          <cell r="Y463"/>
          <cell r="Z463"/>
          <cell r="AA463"/>
          <cell r="AB463"/>
          <cell r="AC463"/>
          <cell r="AD463"/>
          <cell r="AE463"/>
          <cell r="AF463"/>
          <cell r="AG463"/>
          <cell r="AH463"/>
          <cell r="AI463"/>
          <cell r="AJ463"/>
          <cell r="AK463"/>
          <cell r="AL463"/>
          <cell r="AM463"/>
          <cell r="AN463"/>
          <cell r="AO463"/>
          <cell r="AP463"/>
          <cell r="AQ463"/>
          <cell r="AR463"/>
        </row>
        <row r="464">
          <cell r="W464"/>
          <cell r="X464"/>
          <cell r="Y464"/>
          <cell r="Z464"/>
          <cell r="AA464"/>
          <cell r="AB464"/>
          <cell r="AC464"/>
          <cell r="AD464"/>
          <cell r="AE464"/>
          <cell r="AF464"/>
          <cell r="AG464"/>
          <cell r="AH464"/>
          <cell r="AI464"/>
          <cell r="AJ464"/>
          <cell r="AK464"/>
          <cell r="AL464"/>
          <cell r="AM464"/>
          <cell r="AN464"/>
          <cell r="AO464"/>
          <cell r="AP464"/>
          <cell r="AQ464"/>
          <cell r="AR464"/>
        </row>
        <row r="465">
          <cell r="W465"/>
          <cell r="X465"/>
          <cell r="Y465"/>
          <cell r="Z465"/>
          <cell r="AA465"/>
          <cell r="AB465"/>
          <cell r="AC465"/>
          <cell r="AD465"/>
          <cell r="AE465"/>
          <cell r="AF465"/>
          <cell r="AG465"/>
          <cell r="AH465"/>
          <cell r="AI465"/>
          <cell r="AJ465"/>
          <cell r="AK465"/>
          <cell r="AL465"/>
          <cell r="AM465"/>
          <cell r="AN465"/>
          <cell r="AO465"/>
          <cell r="AP465"/>
          <cell r="AQ465"/>
          <cell r="AR465"/>
        </row>
        <row r="466">
          <cell r="W466"/>
          <cell r="X466"/>
          <cell r="Y466"/>
          <cell r="Z466"/>
          <cell r="AA466"/>
          <cell r="AB466"/>
          <cell r="AC466"/>
          <cell r="AD466"/>
          <cell r="AE466"/>
          <cell r="AF466"/>
          <cell r="AG466"/>
          <cell r="AH466"/>
          <cell r="AI466"/>
          <cell r="AJ466"/>
          <cell r="AK466"/>
          <cell r="AL466"/>
          <cell r="AM466"/>
          <cell r="AN466"/>
          <cell r="AO466"/>
          <cell r="AP466"/>
          <cell r="AQ466"/>
          <cell r="AR466"/>
        </row>
        <row r="467">
          <cell r="W467"/>
          <cell r="X467"/>
          <cell r="Y467"/>
          <cell r="Z467"/>
          <cell r="AA467"/>
          <cell r="AB467"/>
          <cell r="AC467"/>
          <cell r="AD467"/>
          <cell r="AE467"/>
          <cell r="AF467"/>
          <cell r="AG467"/>
          <cell r="AH467"/>
          <cell r="AI467"/>
          <cell r="AJ467"/>
          <cell r="AK467"/>
          <cell r="AL467"/>
          <cell r="AM467"/>
          <cell r="AN467"/>
          <cell r="AO467"/>
          <cell r="AP467"/>
          <cell r="AQ467"/>
          <cell r="AR467"/>
        </row>
        <row r="468">
          <cell r="W468"/>
          <cell r="X468"/>
          <cell r="Y468"/>
          <cell r="Z468"/>
          <cell r="AA468"/>
          <cell r="AB468"/>
          <cell r="AC468"/>
          <cell r="AD468"/>
          <cell r="AE468"/>
          <cell r="AF468"/>
          <cell r="AG468"/>
          <cell r="AH468"/>
          <cell r="AI468"/>
          <cell r="AJ468"/>
          <cell r="AK468"/>
          <cell r="AL468"/>
          <cell r="AM468"/>
          <cell r="AN468"/>
          <cell r="AO468"/>
          <cell r="AP468"/>
          <cell r="AQ468"/>
          <cell r="AR468"/>
        </row>
        <row r="469">
          <cell r="W469"/>
          <cell r="X469"/>
          <cell r="Y469"/>
          <cell r="Z469"/>
          <cell r="AA469"/>
          <cell r="AB469"/>
          <cell r="AC469"/>
          <cell r="AD469"/>
          <cell r="AE469"/>
          <cell r="AF469"/>
          <cell r="AG469"/>
          <cell r="AH469"/>
          <cell r="AI469"/>
          <cell r="AJ469"/>
          <cell r="AK469"/>
          <cell r="AL469"/>
          <cell r="AM469"/>
          <cell r="AN469"/>
          <cell r="AO469"/>
          <cell r="AP469"/>
          <cell r="AQ469"/>
          <cell r="AR469"/>
        </row>
        <row r="470">
          <cell r="W470"/>
          <cell r="X470"/>
          <cell r="Y470"/>
          <cell r="Z470"/>
          <cell r="AA470"/>
          <cell r="AB470"/>
          <cell r="AC470"/>
          <cell r="AD470"/>
          <cell r="AE470"/>
          <cell r="AF470"/>
          <cell r="AG470"/>
          <cell r="AH470"/>
          <cell r="AI470"/>
          <cell r="AJ470"/>
          <cell r="AK470"/>
          <cell r="AL470"/>
          <cell r="AM470"/>
          <cell r="AN470"/>
          <cell r="AO470"/>
          <cell r="AP470"/>
          <cell r="AQ470"/>
          <cell r="AR470"/>
        </row>
        <row r="471">
          <cell r="W471"/>
          <cell r="X471"/>
          <cell r="Y471"/>
          <cell r="Z471"/>
          <cell r="AA471"/>
          <cell r="AB471"/>
          <cell r="AC471"/>
          <cell r="AD471"/>
          <cell r="AE471"/>
          <cell r="AF471"/>
          <cell r="AG471"/>
          <cell r="AH471"/>
          <cell r="AI471"/>
          <cell r="AJ471"/>
          <cell r="AK471"/>
          <cell r="AL471"/>
          <cell r="AM471"/>
          <cell r="AN471"/>
          <cell r="AO471"/>
          <cell r="AP471"/>
          <cell r="AQ471"/>
          <cell r="AR471"/>
        </row>
        <row r="472">
          <cell r="W472"/>
          <cell r="X472"/>
          <cell r="Y472"/>
          <cell r="Z472"/>
          <cell r="AA472"/>
          <cell r="AB472"/>
          <cell r="AC472"/>
          <cell r="AD472"/>
          <cell r="AE472"/>
          <cell r="AF472"/>
          <cell r="AG472"/>
          <cell r="AH472"/>
          <cell r="AI472"/>
          <cell r="AJ472"/>
          <cell r="AK472"/>
          <cell r="AL472"/>
          <cell r="AM472"/>
          <cell r="AN472"/>
          <cell r="AO472"/>
          <cell r="AP472"/>
          <cell r="AQ472"/>
          <cell r="AR472"/>
        </row>
        <row r="473">
          <cell r="W473"/>
          <cell r="X473"/>
          <cell r="Y473"/>
          <cell r="Z473"/>
          <cell r="AA473"/>
          <cell r="AB473"/>
          <cell r="AC473"/>
          <cell r="AD473"/>
          <cell r="AE473"/>
          <cell r="AF473"/>
          <cell r="AG473"/>
          <cell r="AH473"/>
          <cell r="AI473"/>
          <cell r="AJ473"/>
          <cell r="AK473"/>
          <cell r="AL473"/>
          <cell r="AM473"/>
          <cell r="AN473"/>
          <cell r="AO473"/>
          <cell r="AP473"/>
          <cell r="AQ473"/>
          <cell r="AR473"/>
        </row>
        <row r="474">
          <cell r="W474"/>
          <cell r="X474"/>
          <cell r="Y474"/>
          <cell r="Z474"/>
          <cell r="AA474"/>
          <cell r="AB474"/>
          <cell r="AC474"/>
          <cell r="AD474"/>
          <cell r="AE474"/>
          <cell r="AF474"/>
          <cell r="AG474"/>
          <cell r="AH474"/>
          <cell r="AI474"/>
          <cell r="AJ474"/>
          <cell r="AK474"/>
          <cell r="AL474"/>
          <cell r="AM474"/>
          <cell r="AN474"/>
          <cell r="AO474"/>
          <cell r="AP474"/>
          <cell r="AQ474"/>
          <cell r="AR474"/>
        </row>
        <row r="475">
          <cell r="W475"/>
          <cell r="X475"/>
          <cell r="Y475"/>
          <cell r="Z475"/>
          <cell r="AA475"/>
          <cell r="AB475"/>
          <cell r="AC475"/>
          <cell r="AD475"/>
          <cell r="AE475"/>
          <cell r="AF475"/>
          <cell r="AG475"/>
          <cell r="AH475"/>
          <cell r="AI475"/>
          <cell r="AJ475"/>
          <cell r="AK475"/>
          <cell r="AL475"/>
          <cell r="AM475"/>
          <cell r="AN475"/>
          <cell r="AO475"/>
          <cell r="AP475"/>
          <cell r="AQ475"/>
          <cell r="AR475"/>
        </row>
        <row r="476">
          <cell r="W476"/>
          <cell r="X476"/>
          <cell r="Y476"/>
          <cell r="Z476"/>
          <cell r="AA476"/>
          <cell r="AB476"/>
          <cell r="AC476"/>
          <cell r="AD476"/>
          <cell r="AE476"/>
          <cell r="AF476"/>
          <cell r="AG476"/>
          <cell r="AH476"/>
          <cell r="AI476"/>
          <cell r="AJ476"/>
          <cell r="AK476"/>
          <cell r="AL476"/>
          <cell r="AM476"/>
          <cell r="AN476"/>
          <cell r="AO476"/>
          <cell r="AP476"/>
          <cell r="AQ476"/>
          <cell r="AR476"/>
        </row>
        <row r="477">
          <cell r="W477"/>
          <cell r="X477"/>
          <cell r="Y477"/>
          <cell r="Z477"/>
          <cell r="AA477"/>
          <cell r="AB477"/>
          <cell r="AC477"/>
          <cell r="AD477"/>
          <cell r="AE477"/>
          <cell r="AF477"/>
          <cell r="AG477"/>
          <cell r="AH477"/>
          <cell r="AI477"/>
          <cell r="AJ477"/>
          <cell r="AK477"/>
          <cell r="AL477"/>
          <cell r="AM477"/>
          <cell r="AN477"/>
          <cell r="AO477"/>
          <cell r="AP477"/>
          <cell r="AQ477"/>
          <cell r="AR477"/>
        </row>
        <row r="478">
          <cell r="W478"/>
          <cell r="X478"/>
          <cell r="Y478"/>
          <cell r="Z478"/>
          <cell r="AA478"/>
          <cell r="AB478"/>
          <cell r="AC478"/>
          <cell r="AD478"/>
          <cell r="AE478"/>
          <cell r="AF478"/>
          <cell r="AG478"/>
          <cell r="AH478"/>
          <cell r="AI478"/>
          <cell r="AJ478"/>
          <cell r="AK478"/>
          <cell r="AL478"/>
          <cell r="AM478"/>
          <cell r="AN478"/>
          <cell r="AO478"/>
          <cell r="AP478"/>
          <cell r="AQ478"/>
          <cell r="AR478"/>
        </row>
        <row r="479">
          <cell r="W479"/>
          <cell r="X479"/>
          <cell r="Y479"/>
          <cell r="Z479"/>
          <cell r="AA479"/>
          <cell r="AB479"/>
          <cell r="AC479"/>
          <cell r="AD479"/>
          <cell r="AE479"/>
          <cell r="AF479"/>
          <cell r="AG479"/>
          <cell r="AH479"/>
          <cell r="AI479"/>
          <cell r="AJ479"/>
          <cell r="AK479"/>
          <cell r="AL479"/>
          <cell r="AM479"/>
          <cell r="AN479"/>
          <cell r="AO479"/>
          <cell r="AP479"/>
          <cell r="AQ479"/>
          <cell r="AR479"/>
        </row>
        <row r="480"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  <cell r="AH480"/>
          <cell r="AI480"/>
          <cell r="AJ480"/>
          <cell r="AK480"/>
          <cell r="AL480"/>
          <cell r="AM480"/>
          <cell r="AN480"/>
          <cell r="AO480"/>
          <cell r="AP480"/>
          <cell r="AQ480"/>
          <cell r="AR480"/>
        </row>
        <row r="481"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  <cell r="AH481"/>
          <cell r="AI481"/>
          <cell r="AJ481"/>
          <cell r="AK481"/>
          <cell r="AL481"/>
          <cell r="AM481"/>
          <cell r="AN481"/>
          <cell r="AO481"/>
          <cell r="AP481"/>
          <cell r="AQ481"/>
          <cell r="AR481"/>
        </row>
        <row r="482"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  <cell r="AH482"/>
          <cell r="AI482"/>
          <cell r="AJ482"/>
          <cell r="AK482"/>
          <cell r="AL482"/>
          <cell r="AM482"/>
          <cell r="AN482"/>
          <cell r="AO482"/>
          <cell r="AP482"/>
          <cell r="AQ482"/>
          <cell r="AR482"/>
        </row>
        <row r="483"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  <cell r="AH483"/>
          <cell r="AI483"/>
          <cell r="AJ483"/>
          <cell r="AK483"/>
          <cell r="AL483"/>
          <cell r="AM483"/>
          <cell r="AN483"/>
          <cell r="AO483"/>
          <cell r="AP483"/>
          <cell r="AQ483"/>
          <cell r="AR483"/>
        </row>
        <row r="484"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  <cell r="AH484"/>
          <cell r="AI484"/>
          <cell r="AJ484"/>
          <cell r="AK484"/>
          <cell r="AL484"/>
          <cell r="AM484"/>
          <cell r="AN484"/>
          <cell r="AO484"/>
          <cell r="AP484"/>
          <cell r="AQ484"/>
          <cell r="AR484"/>
        </row>
        <row r="485"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  <cell r="AH485"/>
          <cell r="AI485"/>
          <cell r="AJ485"/>
          <cell r="AK485"/>
          <cell r="AL485"/>
          <cell r="AM485"/>
          <cell r="AN485"/>
          <cell r="AO485"/>
          <cell r="AP485"/>
          <cell r="AQ485"/>
          <cell r="AR485"/>
        </row>
        <row r="486">
          <cell r="W486"/>
          <cell r="X486"/>
          <cell r="Y486"/>
          <cell r="Z486"/>
          <cell r="AA486"/>
          <cell r="AB486"/>
          <cell r="AC486"/>
          <cell r="AD486"/>
          <cell r="AE486"/>
          <cell r="AF486"/>
          <cell r="AG486"/>
          <cell r="AH486"/>
          <cell r="AI486"/>
          <cell r="AJ486"/>
          <cell r="AK486"/>
          <cell r="AL486"/>
          <cell r="AM486"/>
          <cell r="AN486"/>
          <cell r="AO486"/>
          <cell r="AP486"/>
          <cell r="AQ486"/>
          <cell r="AR486"/>
        </row>
        <row r="487">
          <cell r="W487"/>
          <cell r="X487"/>
          <cell r="Y487"/>
          <cell r="Z487"/>
          <cell r="AA487"/>
          <cell r="AB487"/>
          <cell r="AC487"/>
          <cell r="AD487"/>
          <cell r="AE487"/>
          <cell r="AF487"/>
          <cell r="AG487"/>
          <cell r="AH487"/>
          <cell r="AI487"/>
          <cell r="AJ487"/>
          <cell r="AK487"/>
          <cell r="AL487"/>
          <cell r="AM487"/>
          <cell r="AN487"/>
          <cell r="AO487"/>
          <cell r="AP487"/>
          <cell r="AQ487"/>
          <cell r="AR487"/>
        </row>
        <row r="488">
          <cell r="W488"/>
          <cell r="X488"/>
          <cell r="Y488"/>
          <cell r="Z488"/>
          <cell r="AA488"/>
          <cell r="AB488"/>
          <cell r="AC488"/>
          <cell r="AD488"/>
          <cell r="AE488"/>
          <cell r="AF488"/>
          <cell r="AG488"/>
          <cell r="AH488"/>
          <cell r="AI488"/>
          <cell r="AJ488"/>
          <cell r="AK488"/>
          <cell r="AL488"/>
          <cell r="AM488"/>
          <cell r="AN488"/>
          <cell r="AO488"/>
          <cell r="AP488"/>
          <cell r="AQ488"/>
          <cell r="AR488"/>
        </row>
        <row r="489">
          <cell r="W489"/>
          <cell r="X489"/>
          <cell r="Y489"/>
          <cell r="Z489"/>
          <cell r="AA489"/>
          <cell r="AB489"/>
          <cell r="AC489"/>
          <cell r="AD489"/>
          <cell r="AE489"/>
          <cell r="AF489"/>
          <cell r="AG489"/>
          <cell r="AH489"/>
          <cell r="AI489"/>
          <cell r="AJ489"/>
          <cell r="AK489"/>
          <cell r="AL489"/>
          <cell r="AM489"/>
          <cell r="AN489"/>
          <cell r="AO489"/>
          <cell r="AP489"/>
          <cell r="AQ489"/>
          <cell r="AR489"/>
        </row>
        <row r="490">
          <cell r="W490"/>
          <cell r="X490"/>
          <cell r="Y490"/>
          <cell r="Z490"/>
          <cell r="AA490"/>
          <cell r="AB490"/>
          <cell r="AC490"/>
          <cell r="AD490"/>
          <cell r="AE490"/>
          <cell r="AF490"/>
          <cell r="AG490"/>
          <cell r="AH490"/>
          <cell r="AI490"/>
          <cell r="AJ490"/>
          <cell r="AK490"/>
          <cell r="AL490"/>
          <cell r="AM490"/>
          <cell r="AN490"/>
          <cell r="AO490"/>
          <cell r="AP490"/>
          <cell r="AQ490"/>
          <cell r="AR490"/>
        </row>
        <row r="491">
          <cell r="W491"/>
          <cell r="X491"/>
          <cell r="Y491"/>
          <cell r="Z491"/>
          <cell r="AA491"/>
          <cell r="AB491"/>
          <cell r="AC491"/>
          <cell r="AD491"/>
          <cell r="AE491"/>
          <cell r="AF491"/>
          <cell r="AG491"/>
          <cell r="AH491"/>
          <cell r="AI491"/>
          <cell r="AJ491"/>
          <cell r="AK491"/>
          <cell r="AL491"/>
          <cell r="AM491"/>
          <cell r="AN491"/>
          <cell r="AO491"/>
          <cell r="AP491"/>
          <cell r="AQ491"/>
          <cell r="AR491"/>
        </row>
        <row r="492">
          <cell r="W492"/>
          <cell r="X492"/>
          <cell r="Y492"/>
          <cell r="Z492"/>
          <cell r="AA492"/>
          <cell r="AB492"/>
          <cell r="AC492"/>
          <cell r="AD492"/>
          <cell r="AE492"/>
          <cell r="AF492"/>
          <cell r="AG492"/>
          <cell r="AH492"/>
          <cell r="AI492"/>
          <cell r="AJ492"/>
          <cell r="AK492"/>
          <cell r="AL492"/>
          <cell r="AM492"/>
          <cell r="AN492"/>
          <cell r="AO492"/>
          <cell r="AP492"/>
          <cell r="AQ492"/>
          <cell r="AR492"/>
        </row>
        <row r="493">
          <cell r="W493"/>
          <cell r="X493"/>
          <cell r="Y493"/>
          <cell r="Z493"/>
          <cell r="AA493"/>
          <cell r="AB493"/>
          <cell r="AC493"/>
          <cell r="AD493"/>
          <cell r="AE493"/>
          <cell r="AF493"/>
          <cell r="AG493"/>
          <cell r="AH493"/>
          <cell r="AI493"/>
          <cell r="AJ493"/>
          <cell r="AK493"/>
          <cell r="AL493"/>
          <cell r="AM493"/>
          <cell r="AN493"/>
          <cell r="AO493"/>
          <cell r="AP493"/>
          <cell r="AQ493"/>
          <cell r="AR493"/>
        </row>
        <row r="494">
          <cell r="W494"/>
          <cell r="X494"/>
          <cell r="Y494"/>
          <cell r="Z494"/>
          <cell r="AA494"/>
          <cell r="AB494"/>
          <cell r="AC494"/>
          <cell r="AD494"/>
          <cell r="AE494"/>
          <cell r="AF494"/>
          <cell r="AG494"/>
          <cell r="AH494"/>
          <cell r="AI494"/>
          <cell r="AJ494"/>
          <cell r="AK494"/>
          <cell r="AL494"/>
          <cell r="AM494"/>
          <cell r="AN494"/>
          <cell r="AO494"/>
          <cell r="AP494"/>
          <cell r="AQ494"/>
          <cell r="AR494"/>
        </row>
        <row r="495">
          <cell r="W495"/>
          <cell r="X495"/>
          <cell r="Y495"/>
          <cell r="Z495"/>
          <cell r="AA495"/>
          <cell r="AB495"/>
          <cell r="AC495"/>
          <cell r="AD495"/>
          <cell r="AE495"/>
          <cell r="AF495"/>
          <cell r="AG495"/>
          <cell r="AH495"/>
          <cell r="AI495"/>
          <cell r="AJ495"/>
          <cell r="AK495"/>
          <cell r="AL495"/>
          <cell r="AM495"/>
          <cell r="AN495"/>
          <cell r="AO495"/>
          <cell r="AP495"/>
          <cell r="AQ495"/>
          <cell r="AR495"/>
        </row>
        <row r="496">
          <cell r="W496"/>
          <cell r="X496"/>
          <cell r="Y496"/>
          <cell r="Z496"/>
          <cell r="AA496"/>
          <cell r="AB496"/>
          <cell r="AC496"/>
          <cell r="AD496"/>
          <cell r="AE496"/>
          <cell r="AF496"/>
          <cell r="AG496"/>
          <cell r="AH496"/>
          <cell r="AI496"/>
          <cell r="AJ496"/>
          <cell r="AK496"/>
          <cell r="AL496"/>
          <cell r="AM496"/>
          <cell r="AN496"/>
          <cell r="AO496"/>
          <cell r="AP496"/>
          <cell r="AQ496"/>
          <cell r="AR496"/>
        </row>
        <row r="497">
          <cell r="W497"/>
          <cell r="X497"/>
          <cell r="Y497"/>
          <cell r="Z497"/>
          <cell r="AA497"/>
          <cell r="AB497"/>
          <cell r="AC497"/>
          <cell r="AD497"/>
          <cell r="AE497"/>
          <cell r="AF497"/>
          <cell r="AG497"/>
          <cell r="AH497"/>
          <cell r="AI497"/>
          <cell r="AJ497"/>
          <cell r="AK497"/>
          <cell r="AL497"/>
          <cell r="AM497"/>
          <cell r="AN497"/>
          <cell r="AO497"/>
          <cell r="AP497"/>
          <cell r="AQ497"/>
          <cell r="AR497"/>
        </row>
        <row r="498">
          <cell r="W498"/>
          <cell r="X498"/>
          <cell r="Y498"/>
          <cell r="Z498"/>
          <cell r="AA498"/>
          <cell r="AB498"/>
          <cell r="AC498"/>
          <cell r="AD498"/>
          <cell r="AE498"/>
          <cell r="AF498"/>
          <cell r="AG498"/>
          <cell r="AH498"/>
          <cell r="AI498"/>
          <cell r="AJ498"/>
          <cell r="AK498"/>
          <cell r="AL498"/>
          <cell r="AM498"/>
          <cell r="AN498"/>
          <cell r="AO498"/>
          <cell r="AP498"/>
          <cell r="AQ498"/>
          <cell r="AR498"/>
        </row>
        <row r="499">
          <cell r="W499"/>
          <cell r="X499"/>
          <cell r="Y499"/>
          <cell r="Z499"/>
          <cell r="AA499"/>
          <cell r="AB499"/>
          <cell r="AC499"/>
          <cell r="AD499"/>
          <cell r="AE499"/>
          <cell r="AF499"/>
          <cell r="AG499"/>
          <cell r="AH499"/>
          <cell r="AI499"/>
          <cell r="AJ499"/>
          <cell r="AK499"/>
          <cell r="AL499"/>
          <cell r="AM499"/>
          <cell r="AN499"/>
          <cell r="AO499"/>
          <cell r="AP499"/>
          <cell r="AQ499"/>
          <cell r="AR499"/>
        </row>
        <row r="500">
          <cell r="W500"/>
          <cell r="X500"/>
          <cell r="Y500"/>
          <cell r="Z500"/>
          <cell r="AA500"/>
          <cell r="AB500"/>
          <cell r="AC500"/>
          <cell r="AD500"/>
          <cell r="AE500"/>
          <cell r="AF500"/>
          <cell r="AG500"/>
          <cell r="AH500"/>
          <cell r="AI500"/>
          <cell r="AJ500"/>
          <cell r="AK500"/>
          <cell r="AL500"/>
          <cell r="AM500"/>
          <cell r="AN500"/>
          <cell r="AO500"/>
          <cell r="AP500"/>
          <cell r="AQ500"/>
          <cell r="AR500"/>
        </row>
        <row r="501">
          <cell r="W501"/>
          <cell r="X501"/>
          <cell r="Y501"/>
          <cell r="Z501"/>
          <cell r="AA501"/>
          <cell r="AB501"/>
          <cell r="AC501"/>
          <cell r="AD501"/>
          <cell r="AE501"/>
          <cell r="AF501"/>
          <cell r="AG501"/>
          <cell r="AH501"/>
          <cell r="AI501"/>
          <cell r="AJ501"/>
          <cell r="AK501"/>
          <cell r="AL501"/>
          <cell r="AM501"/>
          <cell r="AN501"/>
          <cell r="AO501"/>
          <cell r="AP501"/>
          <cell r="AQ501"/>
          <cell r="AR501"/>
        </row>
        <row r="502">
          <cell r="W502"/>
          <cell r="X502"/>
          <cell r="Y502"/>
          <cell r="Z502"/>
          <cell r="AA502"/>
          <cell r="AB502"/>
          <cell r="AC502"/>
          <cell r="AD502"/>
          <cell r="AE502"/>
          <cell r="AF502"/>
          <cell r="AG502"/>
          <cell r="AH502"/>
          <cell r="AI502"/>
          <cell r="AJ502"/>
          <cell r="AK502"/>
          <cell r="AL502"/>
          <cell r="AM502"/>
          <cell r="AN502"/>
          <cell r="AO502"/>
          <cell r="AP502"/>
          <cell r="AQ502"/>
          <cell r="AR502"/>
        </row>
        <row r="503">
          <cell r="W503"/>
          <cell r="X503"/>
          <cell r="Y503"/>
          <cell r="Z503"/>
          <cell r="AA503"/>
          <cell r="AB503"/>
          <cell r="AC503"/>
          <cell r="AD503"/>
          <cell r="AE503"/>
          <cell r="AF503"/>
          <cell r="AG503"/>
          <cell r="AH503"/>
          <cell r="AI503"/>
          <cell r="AJ503"/>
          <cell r="AK503"/>
          <cell r="AL503"/>
          <cell r="AM503"/>
          <cell r="AN503"/>
          <cell r="AO503"/>
          <cell r="AP503"/>
          <cell r="AQ503"/>
          <cell r="AR503"/>
        </row>
        <row r="504">
          <cell r="W504"/>
          <cell r="X504"/>
          <cell r="Y504"/>
          <cell r="Z504"/>
          <cell r="AA504"/>
          <cell r="AB504"/>
          <cell r="AC504"/>
          <cell r="AD504"/>
          <cell r="AE504"/>
          <cell r="AF504"/>
          <cell r="AG504"/>
          <cell r="AH504"/>
          <cell r="AI504"/>
          <cell r="AJ504"/>
          <cell r="AK504"/>
          <cell r="AL504"/>
          <cell r="AM504"/>
          <cell r="AN504"/>
          <cell r="AO504"/>
          <cell r="AP504"/>
          <cell r="AQ504"/>
          <cell r="AR504"/>
        </row>
        <row r="505">
          <cell r="W505"/>
          <cell r="X505"/>
          <cell r="Y505"/>
          <cell r="Z505"/>
          <cell r="AA505"/>
          <cell r="AB505"/>
          <cell r="AC505"/>
          <cell r="AD505"/>
          <cell r="AE505"/>
          <cell r="AF505"/>
          <cell r="AG505"/>
          <cell r="AH505"/>
          <cell r="AI505"/>
          <cell r="AJ505"/>
          <cell r="AK505"/>
          <cell r="AL505"/>
          <cell r="AM505"/>
          <cell r="AN505"/>
          <cell r="AO505"/>
          <cell r="AP505"/>
          <cell r="AQ505"/>
          <cell r="AR505"/>
        </row>
        <row r="506">
          <cell r="W506"/>
          <cell r="X506"/>
          <cell r="Y506"/>
          <cell r="Z506"/>
          <cell r="AA506"/>
          <cell r="AB506"/>
          <cell r="AC506"/>
          <cell r="AD506"/>
          <cell r="AE506"/>
          <cell r="AF506"/>
          <cell r="AG506"/>
          <cell r="AH506"/>
          <cell r="AI506"/>
          <cell r="AJ506"/>
          <cell r="AK506"/>
          <cell r="AL506"/>
          <cell r="AM506"/>
          <cell r="AN506"/>
          <cell r="AO506"/>
          <cell r="AP506"/>
          <cell r="AQ506"/>
          <cell r="AR506"/>
        </row>
        <row r="507">
          <cell r="W507"/>
          <cell r="X507"/>
          <cell r="Y507"/>
          <cell r="Z507"/>
          <cell r="AA507"/>
          <cell r="AB507"/>
          <cell r="AC507"/>
          <cell r="AD507"/>
          <cell r="AE507"/>
          <cell r="AF507"/>
          <cell r="AG507"/>
          <cell r="AH507"/>
          <cell r="AI507"/>
          <cell r="AJ507"/>
          <cell r="AK507"/>
          <cell r="AL507"/>
          <cell r="AM507"/>
          <cell r="AN507"/>
          <cell r="AO507"/>
          <cell r="AP507"/>
          <cell r="AQ507"/>
          <cell r="AR507"/>
        </row>
        <row r="508">
          <cell r="W508"/>
          <cell r="X508"/>
          <cell r="Y508"/>
          <cell r="Z508"/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  <cell r="AK508"/>
          <cell r="AL508"/>
          <cell r="AM508"/>
          <cell r="AN508"/>
          <cell r="AO508"/>
          <cell r="AP508"/>
          <cell r="AQ508"/>
          <cell r="AR508"/>
        </row>
        <row r="509">
          <cell r="W509"/>
          <cell r="X509"/>
          <cell r="Y509"/>
          <cell r="Z509"/>
          <cell r="AA509"/>
          <cell r="AB509"/>
          <cell r="AC509"/>
          <cell r="AD509"/>
          <cell r="AE509"/>
          <cell r="AF509"/>
          <cell r="AG509"/>
          <cell r="AH509"/>
          <cell r="AI509"/>
          <cell r="AJ509"/>
          <cell r="AK509"/>
          <cell r="AL509"/>
          <cell r="AM509"/>
          <cell r="AN509"/>
          <cell r="AO509"/>
          <cell r="AP509"/>
          <cell r="AQ509"/>
          <cell r="AR509"/>
        </row>
        <row r="510">
          <cell r="W510"/>
          <cell r="X510"/>
          <cell r="Y510"/>
          <cell r="Z510"/>
          <cell r="AA510"/>
          <cell r="AB510"/>
          <cell r="AC510"/>
          <cell r="AD510"/>
          <cell r="AE510"/>
          <cell r="AF510"/>
          <cell r="AG510"/>
          <cell r="AH510"/>
          <cell r="AI510"/>
          <cell r="AJ510"/>
          <cell r="AK510"/>
          <cell r="AL510"/>
          <cell r="AM510"/>
          <cell r="AN510"/>
          <cell r="AO510"/>
          <cell r="AP510"/>
          <cell r="AQ510"/>
          <cell r="AR510"/>
        </row>
        <row r="511">
          <cell r="W511"/>
          <cell r="X511"/>
          <cell r="Y511"/>
          <cell r="Z511"/>
          <cell r="AA511"/>
          <cell r="AB511"/>
          <cell r="AC511"/>
          <cell r="AD511"/>
          <cell r="AE511"/>
          <cell r="AF511"/>
          <cell r="AG511"/>
          <cell r="AH511"/>
          <cell r="AI511"/>
          <cell r="AJ511"/>
          <cell r="AK511"/>
          <cell r="AL511"/>
          <cell r="AM511"/>
          <cell r="AN511"/>
          <cell r="AO511"/>
          <cell r="AP511"/>
          <cell r="AQ511"/>
          <cell r="AR511"/>
        </row>
        <row r="512">
          <cell r="W512"/>
          <cell r="X512"/>
          <cell r="Y512"/>
          <cell r="Z512"/>
          <cell r="AA512"/>
          <cell r="AB512"/>
          <cell r="AC512"/>
          <cell r="AD512"/>
          <cell r="AE512"/>
          <cell r="AF512"/>
          <cell r="AG512"/>
          <cell r="AH512"/>
          <cell r="AI512"/>
          <cell r="AJ512"/>
          <cell r="AK512"/>
          <cell r="AL512"/>
          <cell r="AM512"/>
          <cell r="AN512"/>
          <cell r="AO512"/>
          <cell r="AP512"/>
          <cell r="AQ512"/>
          <cell r="AR512"/>
        </row>
        <row r="513">
          <cell r="W513"/>
          <cell r="X513"/>
          <cell r="Y513"/>
          <cell r="Z513"/>
          <cell r="AA513"/>
          <cell r="AB513"/>
          <cell r="AC513"/>
          <cell r="AD513"/>
          <cell r="AE513"/>
          <cell r="AF513"/>
          <cell r="AG513"/>
          <cell r="AH513"/>
          <cell r="AI513"/>
          <cell r="AJ513"/>
          <cell r="AK513"/>
          <cell r="AL513"/>
          <cell r="AM513"/>
          <cell r="AN513"/>
          <cell r="AO513"/>
          <cell r="AP513"/>
          <cell r="AQ513"/>
          <cell r="AR513"/>
        </row>
        <row r="514">
          <cell r="W514"/>
          <cell r="X514"/>
          <cell r="Y514"/>
          <cell r="Z514"/>
          <cell r="AA514"/>
          <cell r="AB514"/>
          <cell r="AC514"/>
          <cell r="AD514"/>
          <cell r="AE514"/>
          <cell r="AF514"/>
          <cell r="AG514"/>
          <cell r="AH514"/>
          <cell r="AI514"/>
          <cell r="AJ514"/>
          <cell r="AK514"/>
          <cell r="AL514"/>
          <cell r="AM514"/>
          <cell r="AN514"/>
          <cell r="AO514"/>
          <cell r="AP514"/>
          <cell r="AQ514"/>
          <cell r="AR514"/>
        </row>
        <row r="515">
          <cell r="W515"/>
          <cell r="X515"/>
          <cell r="Y515"/>
          <cell r="Z515"/>
          <cell r="AA515"/>
          <cell r="AB515"/>
          <cell r="AC515"/>
          <cell r="AD515"/>
          <cell r="AE515"/>
          <cell r="AF515"/>
          <cell r="AG515"/>
          <cell r="AH515"/>
          <cell r="AI515"/>
          <cell r="AJ515"/>
          <cell r="AK515"/>
          <cell r="AL515"/>
          <cell r="AM515"/>
          <cell r="AN515"/>
          <cell r="AO515"/>
          <cell r="AP515"/>
          <cell r="AQ515"/>
          <cell r="AR515"/>
        </row>
        <row r="516">
          <cell r="W516"/>
          <cell r="X516"/>
          <cell r="Y516"/>
          <cell r="Z516"/>
          <cell r="AA516"/>
          <cell r="AB516"/>
          <cell r="AC516"/>
          <cell r="AD516"/>
          <cell r="AE516"/>
          <cell r="AF516"/>
          <cell r="AG516"/>
          <cell r="AH516"/>
          <cell r="AI516"/>
          <cell r="AJ516"/>
          <cell r="AK516"/>
          <cell r="AL516"/>
          <cell r="AM516"/>
          <cell r="AN516"/>
          <cell r="AO516"/>
          <cell r="AP516"/>
          <cell r="AQ516"/>
          <cell r="AR516"/>
        </row>
        <row r="517">
          <cell r="W517"/>
          <cell r="X517"/>
          <cell r="Y517"/>
          <cell r="Z517"/>
          <cell r="AA517"/>
          <cell r="AB517"/>
          <cell r="AC517"/>
          <cell r="AD517"/>
          <cell r="AE517"/>
          <cell r="AF517"/>
          <cell r="AG517"/>
          <cell r="AH517"/>
          <cell r="AI517"/>
          <cell r="AJ517"/>
          <cell r="AK517"/>
          <cell r="AL517"/>
          <cell r="AM517"/>
          <cell r="AN517"/>
          <cell r="AO517"/>
          <cell r="AP517"/>
          <cell r="AQ517"/>
          <cell r="AR517"/>
        </row>
        <row r="518">
          <cell r="W518"/>
          <cell r="X518"/>
          <cell r="Y518"/>
          <cell r="Z518"/>
          <cell r="AA518"/>
          <cell r="AB518"/>
          <cell r="AC518"/>
          <cell r="AD518"/>
          <cell r="AE518"/>
          <cell r="AF518"/>
          <cell r="AG518"/>
          <cell r="AH518"/>
          <cell r="AI518"/>
          <cell r="AJ518"/>
          <cell r="AK518"/>
          <cell r="AL518"/>
          <cell r="AM518"/>
          <cell r="AN518"/>
          <cell r="AO518"/>
          <cell r="AP518"/>
          <cell r="AQ518"/>
          <cell r="AR518"/>
        </row>
        <row r="519">
          <cell r="W519"/>
          <cell r="X519"/>
          <cell r="Y519"/>
          <cell r="Z519"/>
          <cell r="AA519"/>
          <cell r="AB519"/>
          <cell r="AC519"/>
          <cell r="AD519"/>
          <cell r="AE519"/>
          <cell r="AF519"/>
          <cell r="AG519"/>
          <cell r="AH519"/>
          <cell r="AI519"/>
          <cell r="AJ519"/>
          <cell r="AK519"/>
          <cell r="AL519"/>
          <cell r="AM519"/>
          <cell r="AN519"/>
          <cell r="AO519"/>
          <cell r="AP519"/>
          <cell r="AQ519"/>
          <cell r="AR519"/>
        </row>
        <row r="520">
          <cell r="W520"/>
          <cell r="X520"/>
          <cell r="Y520"/>
          <cell r="Z520"/>
          <cell r="AA520"/>
          <cell r="AB520"/>
          <cell r="AC520"/>
          <cell r="AD520"/>
          <cell r="AE520"/>
          <cell r="AF520"/>
          <cell r="AG520"/>
          <cell r="AH520"/>
          <cell r="AI520"/>
          <cell r="AJ520"/>
          <cell r="AK520"/>
          <cell r="AL520"/>
          <cell r="AM520"/>
          <cell r="AN520"/>
          <cell r="AO520"/>
          <cell r="AP520"/>
          <cell r="AQ520"/>
          <cell r="AR520"/>
        </row>
        <row r="521">
          <cell r="W521"/>
          <cell r="X521"/>
          <cell r="Y521"/>
          <cell r="Z521"/>
          <cell r="AA521"/>
          <cell r="AB521"/>
          <cell r="AC521"/>
          <cell r="AD521"/>
          <cell r="AE521"/>
          <cell r="AF521"/>
          <cell r="AG521"/>
          <cell r="AH521"/>
          <cell r="AI521"/>
          <cell r="AJ521"/>
          <cell r="AK521"/>
          <cell r="AL521"/>
          <cell r="AM521"/>
          <cell r="AN521"/>
          <cell r="AO521"/>
          <cell r="AP521"/>
          <cell r="AQ521"/>
          <cell r="AR521"/>
        </row>
        <row r="522">
          <cell r="W522"/>
          <cell r="X522"/>
          <cell r="Y522"/>
          <cell r="Z522"/>
          <cell r="AA522"/>
          <cell r="AB522"/>
          <cell r="AC522"/>
          <cell r="AD522"/>
          <cell r="AE522"/>
          <cell r="AF522"/>
          <cell r="AG522"/>
          <cell r="AH522"/>
          <cell r="AI522"/>
          <cell r="AJ522"/>
          <cell r="AK522"/>
          <cell r="AL522"/>
          <cell r="AM522"/>
          <cell r="AN522"/>
          <cell r="AO522"/>
          <cell r="AP522"/>
          <cell r="AQ522"/>
          <cell r="AR522"/>
        </row>
        <row r="523">
          <cell r="W523"/>
          <cell r="X523"/>
          <cell r="Y523"/>
          <cell r="Z523"/>
          <cell r="AA523"/>
          <cell r="AB523"/>
          <cell r="AC523"/>
          <cell r="AD523"/>
          <cell r="AE523"/>
          <cell r="AF523"/>
          <cell r="AG523"/>
          <cell r="AH523"/>
          <cell r="AI523"/>
          <cell r="AJ523"/>
          <cell r="AK523"/>
          <cell r="AL523"/>
          <cell r="AM523"/>
          <cell r="AN523"/>
          <cell r="AO523"/>
          <cell r="AP523"/>
          <cell r="AQ523"/>
          <cell r="AR523"/>
        </row>
        <row r="524">
          <cell r="W524"/>
          <cell r="X524"/>
          <cell r="Y524"/>
          <cell r="Z524"/>
          <cell r="AA524"/>
          <cell r="AB524"/>
          <cell r="AC524"/>
          <cell r="AD524"/>
          <cell r="AE524"/>
          <cell r="AF524"/>
          <cell r="AG524"/>
          <cell r="AH524"/>
          <cell r="AI524"/>
          <cell r="AJ524"/>
          <cell r="AK524"/>
          <cell r="AL524"/>
          <cell r="AM524"/>
          <cell r="AN524"/>
          <cell r="AO524"/>
          <cell r="AP524"/>
          <cell r="AQ524"/>
          <cell r="AR524"/>
        </row>
        <row r="525">
          <cell r="W525"/>
          <cell r="X525"/>
          <cell r="Y525"/>
          <cell r="Z525"/>
          <cell r="AA525"/>
          <cell r="AB525"/>
          <cell r="AC525"/>
          <cell r="AD525"/>
          <cell r="AE525"/>
          <cell r="AF525"/>
          <cell r="AG525"/>
          <cell r="AH525"/>
          <cell r="AI525"/>
          <cell r="AJ525"/>
          <cell r="AK525"/>
          <cell r="AL525"/>
          <cell r="AM525"/>
          <cell r="AN525"/>
          <cell r="AO525"/>
          <cell r="AP525"/>
          <cell r="AQ525"/>
          <cell r="AR525"/>
        </row>
        <row r="526">
          <cell r="W526"/>
          <cell r="X526"/>
          <cell r="Y526"/>
          <cell r="Z526"/>
          <cell r="AA526"/>
          <cell r="AB526"/>
          <cell r="AC526"/>
          <cell r="AD526"/>
          <cell r="AE526"/>
          <cell r="AF526"/>
          <cell r="AG526"/>
          <cell r="AH526"/>
          <cell r="AI526"/>
          <cell r="AJ526"/>
          <cell r="AK526"/>
          <cell r="AL526"/>
          <cell r="AM526"/>
          <cell r="AN526"/>
          <cell r="AO526"/>
          <cell r="AP526"/>
          <cell r="AQ526"/>
          <cell r="AR526"/>
        </row>
        <row r="527">
          <cell r="W527"/>
          <cell r="X527"/>
          <cell r="Y527"/>
          <cell r="Z527"/>
          <cell r="AA527"/>
          <cell r="AB527"/>
          <cell r="AC527"/>
          <cell r="AD527"/>
          <cell r="AE527"/>
          <cell r="AF527"/>
          <cell r="AG527"/>
          <cell r="AH527"/>
          <cell r="AI527"/>
          <cell r="AJ527"/>
          <cell r="AK527"/>
          <cell r="AL527"/>
          <cell r="AM527"/>
          <cell r="AN527"/>
          <cell r="AO527"/>
          <cell r="AP527"/>
          <cell r="AQ527"/>
          <cell r="AR527"/>
        </row>
        <row r="528">
          <cell r="W528"/>
          <cell r="X528"/>
          <cell r="Y528"/>
          <cell r="Z528"/>
          <cell r="AA528"/>
          <cell r="AB528"/>
          <cell r="AC528"/>
          <cell r="AD528"/>
          <cell r="AE528"/>
          <cell r="AF528"/>
          <cell r="AG528"/>
          <cell r="AH528"/>
          <cell r="AI528"/>
          <cell r="AJ528"/>
          <cell r="AK528"/>
          <cell r="AL528"/>
          <cell r="AM528"/>
          <cell r="AN528"/>
          <cell r="AO528"/>
          <cell r="AP528"/>
          <cell r="AQ528"/>
          <cell r="AR528"/>
        </row>
        <row r="529">
          <cell r="W529"/>
          <cell r="X529"/>
          <cell r="Y529"/>
          <cell r="Z529"/>
          <cell r="AA529"/>
          <cell r="AB529"/>
          <cell r="AC529"/>
          <cell r="AD529"/>
          <cell r="AE529"/>
          <cell r="AF529"/>
          <cell r="AG529"/>
          <cell r="AH529"/>
          <cell r="AI529"/>
          <cell r="AJ529"/>
          <cell r="AK529"/>
          <cell r="AL529"/>
          <cell r="AM529"/>
          <cell r="AN529"/>
          <cell r="AO529"/>
          <cell r="AP529"/>
          <cell r="AQ529"/>
          <cell r="AR529"/>
        </row>
        <row r="530">
          <cell r="W530"/>
          <cell r="X530"/>
          <cell r="Y530"/>
          <cell r="Z530"/>
          <cell r="AA530"/>
          <cell r="AB530"/>
          <cell r="AC530"/>
          <cell r="AD530"/>
          <cell r="AE530"/>
          <cell r="AF530"/>
          <cell r="AG530"/>
          <cell r="AH530"/>
          <cell r="AI530"/>
          <cell r="AJ530"/>
          <cell r="AK530"/>
          <cell r="AL530"/>
          <cell r="AM530"/>
          <cell r="AN530"/>
          <cell r="AO530"/>
          <cell r="AP530"/>
          <cell r="AQ530"/>
          <cell r="AR530"/>
        </row>
        <row r="531">
          <cell r="W531"/>
          <cell r="X531"/>
          <cell r="Y531"/>
          <cell r="Z531"/>
          <cell r="AA531"/>
          <cell r="AB531"/>
          <cell r="AC531"/>
          <cell r="AD531"/>
          <cell r="AE531"/>
          <cell r="AF531"/>
          <cell r="AG531"/>
          <cell r="AH531"/>
          <cell r="AI531"/>
          <cell r="AJ531"/>
          <cell r="AK531"/>
          <cell r="AL531"/>
          <cell r="AM531"/>
          <cell r="AN531"/>
          <cell r="AO531"/>
          <cell r="AP531"/>
          <cell r="AQ531"/>
          <cell r="AR531"/>
        </row>
        <row r="532">
          <cell r="W532"/>
          <cell r="X532"/>
          <cell r="Y532"/>
          <cell r="Z532"/>
          <cell r="AA532"/>
          <cell r="AB532"/>
          <cell r="AC532"/>
          <cell r="AD532"/>
          <cell r="AE532"/>
          <cell r="AF532"/>
          <cell r="AG532"/>
          <cell r="AH532"/>
          <cell r="AI532"/>
          <cell r="AJ532"/>
          <cell r="AK532"/>
          <cell r="AL532"/>
          <cell r="AM532"/>
          <cell r="AN532"/>
          <cell r="AO532"/>
          <cell r="AP532"/>
          <cell r="AQ532"/>
          <cell r="AR532"/>
        </row>
        <row r="533">
          <cell r="W533"/>
          <cell r="X533"/>
          <cell r="Y533"/>
          <cell r="Z533"/>
          <cell r="AA533"/>
          <cell r="AB533"/>
          <cell r="AC533"/>
          <cell r="AD533"/>
          <cell r="AE533"/>
          <cell r="AF533"/>
          <cell r="AG533"/>
          <cell r="AH533"/>
          <cell r="AI533"/>
          <cell r="AJ533"/>
          <cell r="AK533"/>
          <cell r="AL533"/>
          <cell r="AM533"/>
          <cell r="AN533"/>
          <cell r="AO533"/>
          <cell r="AP533"/>
          <cell r="AQ533"/>
          <cell r="AR533"/>
        </row>
        <row r="534">
          <cell r="W534"/>
          <cell r="X534"/>
          <cell r="Y534"/>
          <cell r="Z534"/>
          <cell r="AA534"/>
          <cell r="AB534"/>
          <cell r="AC534"/>
          <cell r="AD534"/>
          <cell r="AE534"/>
          <cell r="AF534"/>
          <cell r="AG534"/>
          <cell r="AH534"/>
          <cell r="AI534"/>
          <cell r="AJ534"/>
          <cell r="AK534"/>
          <cell r="AL534"/>
          <cell r="AM534"/>
          <cell r="AN534"/>
          <cell r="AO534"/>
          <cell r="AP534"/>
          <cell r="AQ534"/>
          <cell r="AR534"/>
        </row>
        <row r="535">
          <cell r="W535"/>
          <cell r="X535"/>
          <cell r="Y535"/>
          <cell r="Z535"/>
          <cell r="AA535"/>
          <cell r="AB535"/>
          <cell r="AC535"/>
          <cell r="AD535"/>
          <cell r="AE535"/>
          <cell r="AF535"/>
          <cell r="AG535"/>
          <cell r="AH535"/>
          <cell r="AI535"/>
          <cell r="AJ535"/>
          <cell r="AK535"/>
          <cell r="AL535"/>
          <cell r="AM535"/>
          <cell r="AN535"/>
          <cell r="AO535"/>
          <cell r="AP535"/>
          <cell r="AQ535"/>
          <cell r="AR535"/>
        </row>
        <row r="536">
          <cell r="W536"/>
          <cell r="X536"/>
          <cell r="Y536"/>
          <cell r="Z536"/>
          <cell r="AA536"/>
          <cell r="AB536"/>
          <cell r="AC536"/>
          <cell r="AD536"/>
          <cell r="AE536"/>
          <cell r="AF536"/>
          <cell r="AG536"/>
          <cell r="AH536"/>
          <cell r="AI536"/>
          <cell r="AJ536"/>
          <cell r="AK536"/>
          <cell r="AL536"/>
          <cell r="AM536"/>
          <cell r="AN536"/>
          <cell r="AO536"/>
          <cell r="AP536"/>
          <cell r="AQ536"/>
          <cell r="AR536"/>
        </row>
        <row r="537">
          <cell r="W537"/>
          <cell r="X537"/>
          <cell r="Y537"/>
          <cell r="Z537"/>
          <cell r="AA537"/>
          <cell r="AB537"/>
          <cell r="AC537"/>
          <cell r="AD537"/>
          <cell r="AE537"/>
          <cell r="AF537"/>
          <cell r="AG537"/>
          <cell r="AH537"/>
          <cell r="AI537"/>
          <cell r="AJ537"/>
          <cell r="AK537"/>
          <cell r="AL537"/>
          <cell r="AM537"/>
          <cell r="AN537"/>
          <cell r="AO537"/>
          <cell r="AP537"/>
          <cell r="AQ537"/>
          <cell r="AR537"/>
        </row>
        <row r="538">
          <cell r="W538"/>
          <cell r="X538"/>
          <cell r="Y538"/>
          <cell r="Z538"/>
          <cell r="AA538"/>
          <cell r="AB538"/>
          <cell r="AC538"/>
          <cell r="AD538"/>
          <cell r="AE538"/>
          <cell r="AF538"/>
          <cell r="AG538"/>
          <cell r="AH538"/>
          <cell r="AI538"/>
          <cell r="AJ538"/>
          <cell r="AK538"/>
          <cell r="AL538"/>
          <cell r="AM538"/>
          <cell r="AN538"/>
          <cell r="AO538"/>
          <cell r="AP538"/>
          <cell r="AQ538"/>
          <cell r="AR538"/>
        </row>
        <row r="539">
          <cell r="W539"/>
          <cell r="X539"/>
          <cell r="Y539"/>
          <cell r="Z539"/>
          <cell r="AA539"/>
          <cell r="AB539"/>
          <cell r="AC539"/>
          <cell r="AD539"/>
          <cell r="AE539"/>
          <cell r="AF539"/>
          <cell r="AG539"/>
          <cell r="AH539"/>
          <cell r="AI539"/>
          <cell r="AJ539"/>
          <cell r="AK539"/>
          <cell r="AL539"/>
          <cell r="AM539"/>
          <cell r="AN539"/>
          <cell r="AO539"/>
          <cell r="AP539"/>
          <cell r="AQ539"/>
          <cell r="AR539"/>
        </row>
        <row r="540">
          <cell r="W540"/>
          <cell r="X540"/>
          <cell r="Y540"/>
          <cell r="Z540"/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  <cell r="AK540"/>
          <cell r="AL540"/>
          <cell r="AM540"/>
          <cell r="AN540"/>
          <cell r="AO540"/>
          <cell r="AP540"/>
          <cell r="AQ540"/>
          <cell r="AR540"/>
        </row>
        <row r="541">
          <cell r="W541"/>
          <cell r="X541"/>
          <cell r="Y541"/>
          <cell r="Z541"/>
          <cell r="AA541"/>
          <cell r="AB541"/>
          <cell r="AC541"/>
          <cell r="AD541"/>
          <cell r="AE541"/>
          <cell r="AF541"/>
          <cell r="AG541"/>
          <cell r="AH541"/>
          <cell r="AI541"/>
          <cell r="AJ541"/>
          <cell r="AK541"/>
          <cell r="AL541"/>
          <cell r="AM541"/>
          <cell r="AN541"/>
          <cell r="AO541"/>
          <cell r="AP541"/>
          <cell r="AQ541"/>
          <cell r="AR541"/>
        </row>
        <row r="542">
          <cell r="W542"/>
          <cell r="X542"/>
          <cell r="Y542"/>
          <cell r="Z542"/>
          <cell r="AA542"/>
          <cell r="AB542"/>
          <cell r="AC542"/>
          <cell r="AD542"/>
          <cell r="AE542"/>
          <cell r="AF542"/>
          <cell r="AG542"/>
          <cell r="AH542"/>
          <cell r="AI542"/>
          <cell r="AJ542"/>
          <cell r="AK542"/>
          <cell r="AL542"/>
          <cell r="AM542"/>
          <cell r="AN542"/>
          <cell r="AO542"/>
          <cell r="AP542"/>
          <cell r="AQ542"/>
          <cell r="AR542"/>
        </row>
        <row r="543">
          <cell r="W543"/>
          <cell r="X543"/>
          <cell r="Y543"/>
          <cell r="Z543"/>
          <cell r="AA543"/>
          <cell r="AB543"/>
          <cell r="AC543"/>
          <cell r="AD543"/>
          <cell r="AE543"/>
          <cell r="AF543"/>
          <cell r="AG543"/>
          <cell r="AH543"/>
          <cell r="AI543"/>
          <cell r="AJ543"/>
          <cell r="AK543"/>
          <cell r="AL543"/>
          <cell r="AM543"/>
          <cell r="AN543"/>
          <cell r="AO543"/>
          <cell r="AP543"/>
          <cell r="AQ543"/>
          <cell r="AR543"/>
        </row>
        <row r="544">
          <cell r="W544"/>
          <cell r="X544"/>
          <cell r="Y544"/>
          <cell r="Z544"/>
          <cell r="AA544"/>
          <cell r="AB544"/>
          <cell r="AC544"/>
          <cell r="AD544"/>
          <cell r="AE544"/>
          <cell r="AF544"/>
          <cell r="AG544"/>
          <cell r="AH544"/>
          <cell r="AI544"/>
          <cell r="AJ544"/>
          <cell r="AK544"/>
          <cell r="AL544"/>
          <cell r="AM544"/>
          <cell r="AN544"/>
          <cell r="AO544"/>
          <cell r="AP544"/>
          <cell r="AQ544"/>
          <cell r="AR544"/>
        </row>
        <row r="545">
          <cell r="W545"/>
          <cell r="X545"/>
          <cell r="Y545"/>
          <cell r="Z545"/>
          <cell r="AA545"/>
          <cell r="AB545"/>
          <cell r="AC545"/>
          <cell r="AD545"/>
          <cell r="AE545"/>
          <cell r="AF545"/>
          <cell r="AG545"/>
          <cell r="AH545"/>
          <cell r="AI545"/>
          <cell r="AJ545"/>
          <cell r="AK545"/>
          <cell r="AL545"/>
          <cell r="AM545"/>
          <cell r="AN545"/>
          <cell r="AO545"/>
          <cell r="AP545"/>
          <cell r="AQ545"/>
          <cell r="AR545"/>
        </row>
        <row r="546">
          <cell r="W546"/>
          <cell r="X546"/>
          <cell r="Y546"/>
          <cell r="Z546"/>
          <cell r="AA546"/>
          <cell r="AB546"/>
          <cell r="AC546"/>
          <cell r="AD546"/>
          <cell r="AE546"/>
          <cell r="AF546"/>
          <cell r="AG546"/>
          <cell r="AH546"/>
          <cell r="AI546"/>
          <cell r="AJ546"/>
          <cell r="AK546"/>
          <cell r="AL546"/>
          <cell r="AM546"/>
          <cell r="AN546"/>
          <cell r="AO546"/>
          <cell r="AP546"/>
          <cell r="AQ546"/>
          <cell r="AR546"/>
        </row>
        <row r="547">
          <cell r="W547"/>
          <cell r="X547"/>
          <cell r="Y547"/>
          <cell r="Z547"/>
          <cell r="AA547"/>
          <cell r="AB547"/>
          <cell r="AC547"/>
          <cell r="AD547"/>
          <cell r="AE547"/>
          <cell r="AF547"/>
          <cell r="AG547"/>
          <cell r="AH547"/>
          <cell r="AI547"/>
          <cell r="AJ547"/>
          <cell r="AK547"/>
          <cell r="AL547"/>
          <cell r="AM547"/>
          <cell r="AN547"/>
          <cell r="AO547"/>
          <cell r="AP547"/>
          <cell r="AQ547"/>
          <cell r="AR547"/>
        </row>
        <row r="548">
          <cell r="W548"/>
          <cell r="X548"/>
          <cell r="Y548"/>
          <cell r="Z548"/>
          <cell r="AA548"/>
          <cell r="AB548"/>
          <cell r="AC548"/>
          <cell r="AD548"/>
          <cell r="AE548"/>
          <cell r="AF548"/>
          <cell r="AG548"/>
          <cell r="AH548"/>
          <cell r="AI548"/>
          <cell r="AJ548"/>
          <cell r="AK548"/>
          <cell r="AL548"/>
          <cell r="AM548"/>
          <cell r="AN548"/>
          <cell r="AO548"/>
          <cell r="AP548"/>
          <cell r="AQ548"/>
          <cell r="AR548"/>
        </row>
        <row r="549">
          <cell r="W549"/>
          <cell r="X549"/>
          <cell r="Y549"/>
          <cell r="Z549"/>
          <cell r="AA549"/>
          <cell r="AB549"/>
          <cell r="AC549"/>
          <cell r="AD549"/>
          <cell r="AE549"/>
          <cell r="AF549"/>
          <cell r="AG549"/>
          <cell r="AH549"/>
          <cell r="AI549"/>
          <cell r="AJ549"/>
          <cell r="AK549"/>
          <cell r="AL549"/>
          <cell r="AM549"/>
          <cell r="AN549"/>
          <cell r="AO549"/>
          <cell r="AP549"/>
          <cell r="AQ549"/>
          <cell r="AR549"/>
        </row>
        <row r="550">
          <cell r="W550"/>
          <cell r="X550"/>
          <cell r="Y550"/>
          <cell r="Z550"/>
          <cell r="AA550"/>
          <cell r="AB550"/>
          <cell r="AC550"/>
          <cell r="AD550"/>
          <cell r="AE550"/>
          <cell r="AF550"/>
          <cell r="AG550"/>
          <cell r="AH550"/>
          <cell r="AI550"/>
          <cell r="AJ550"/>
          <cell r="AK550"/>
          <cell r="AL550"/>
          <cell r="AM550"/>
          <cell r="AN550"/>
          <cell r="AO550"/>
          <cell r="AP550"/>
          <cell r="AQ550"/>
          <cell r="AR550"/>
        </row>
        <row r="551">
          <cell r="W551"/>
          <cell r="X551"/>
          <cell r="Y551"/>
          <cell r="Z551"/>
          <cell r="AA551"/>
          <cell r="AB551"/>
          <cell r="AC551"/>
          <cell r="AD551"/>
          <cell r="AE551"/>
          <cell r="AF551"/>
          <cell r="AG551"/>
          <cell r="AH551"/>
          <cell r="AI551"/>
          <cell r="AJ551"/>
          <cell r="AK551"/>
          <cell r="AL551"/>
          <cell r="AM551"/>
          <cell r="AN551"/>
          <cell r="AO551"/>
          <cell r="AP551"/>
          <cell r="AQ551"/>
          <cell r="AR551"/>
        </row>
        <row r="552">
          <cell r="W552"/>
          <cell r="X552"/>
          <cell r="Y552"/>
          <cell r="Z552"/>
          <cell r="AA552"/>
          <cell r="AB552"/>
          <cell r="AC552"/>
          <cell r="AD552"/>
          <cell r="AE552"/>
          <cell r="AF552"/>
          <cell r="AG552"/>
          <cell r="AH552"/>
          <cell r="AI552"/>
          <cell r="AJ552"/>
          <cell r="AK552"/>
          <cell r="AL552"/>
          <cell r="AM552"/>
          <cell r="AN552"/>
          <cell r="AO552"/>
          <cell r="AP552"/>
          <cell r="AQ552"/>
          <cell r="AR552"/>
        </row>
        <row r="553">
          <cell r="W553"/>
          <cell r="X553"/>
          <cell r="Y553"/>
          <cell r="Z553"/>
          <cell r="AA553"/>
          <cell r="AB553"/>
          <cell r="AC553"/>
          <cell r="AD553"/>
          <cell r="AE553"/>
          <cell r="AF553"/>
          <cell r="AG553"/>
          <cell r="AH553"/>
          <cell r="AI553"/>
          <cell r="AJ553"/>
          <cell r="AK553"/>
          <cell r="AL553"/>
          <cell r="AM553"/>
          <cell r="AN553"/>
          <cell r="AO553"/>
          <cell r="AP553"/>
          <cell r="AQ553"/>
          <cell r="AR553"/>
        </row>
        <row r="554">
          <cell r="W554"/>
          <cell r="X554"/>
          <cell r="Y554"/>
          <cell r="Z554"/>
          <cell r="AA554"/>
          <cell r="AB554"/>
          <cell r="AC554"/>
          <cell r="AD554"/>
          <cell r="AE554"/>
          <cell r="AF554"/>
          <cell r="AG554"/>
          <cell r="AH554"/>
          <cell r="AI554"/>
          <cell r="AJ554"/>
          <cell r="AK554"/>
          <cell r="AL554"/>
          <cell r="AM554"/>
          <cell r="AN554"/>
          <cell r="AO554"/>
          <cell r="AP554"/>
          <cell r="AQ554"/>
          <cell r="AR554"/>
        </row>
        <row r="555">
          <cell r="W555"/>
          <cell r="X555"/>
          <cell r="Y555"/>
          <cell r="Z555"/>
          <cell r="AA555"/>
          <cell r="AB555"/>
          <cell r="AC555"/>
          <cell r="AD555"/>
          <cell r="AE555"/>
          <cell r="AF555"/>
          <cell r="AG555"/>
          <cell r="AH555"/>
          <cell r="AI555"/>
          <cell r="AJ555"/>
          <cell r="AK555"/>
          <cell r="AL555"/>
          <cell r="AM555"/>
          <cell r="AN555"/>
          <cell r="AO555"/>
          <cell r="AP555"/>
          <cell r="AQ555"/>
          <cell r="AR555"/>
        </row>
        <row r="556">
          <cell r="W556"/>
          <cell r="X556"/>
          <cell r="Y556"/>
          <cell r="Z556"/>
          <cell r="AA556"/>
          <cell r="AB556"/>
          <cell r="AC556"/>
          <cell r="AD556"/>
          <cell r="AE556"/>
          <cell r="AF556"/>
          <cell r="AG556"/>
          <cell r="AH556"/>
          <cell r="AI556"/>
          <cell r="AJ556"/>
          <cell r="AK556"/>
          <cell r="AL556"/>
          <cell r="AM556"/>
          <cell r="AN556"/>
          <cell r="AO556"/>
          <cell r="AP556"/>
          <cell r="AQ556"/>
          <cell r="AR556"/>
        </row>
        <row r="557">
          <cell r="W557"/>
          <cell r="X557"/>
          <cell r="Y557"/>
          <cell r="Z557"/>
          <cell r="AA557"/>
          <cell r="AB557"/>
          <cell r="AC557"/>
          <cell r="AD557"/>
          <cell r="AE557"/>
          <cell r="AF557"/>
          <cell r="AG557"/>
          <cell r="AH557"/>
          <cell r="AI557"/>
          <cell r="AJ557"/>
          <cell r="AK557"/>
          <cell r="AL557"/>
          <cell r="AM557"/>
          <cell r="AN557"/>
          <cell r="AO557"/>
          <cell r="AP557"/>
          <cell r="AQ557"/>
          <cell r="AR557"/>
        </row>
        <row r="558">
          <cell r="W558"/>
          <cell r="X558"/>
          <cell r="Y558"/>
          <cell r="Z558"/>
          <cell r="AA558"/>
          <cell r="AB558"/>
          <cell r="AC558"/>
          <cell r="AD558"/>
          <cell r="AE558"/>
          <cell r="AF558"/>
          <cell r="AG558"/>
          <cell r="AH558"/>
          <cell r="AI558"/>
          <cell r="AJ558"/>
          <cell r="AK558"/>
          <cell r="AL558"/>
          <cell r="AM558"/>
          <cell r="AN558"/>
          <cell r="AO558"/>
          <cell r="AP558"/>
          <cell r="AQ558"/>
          <cell r="AR558"/>
        </row>
        <row r="559">
          <cell r="W559"/>
          <cell r="X559"/>
          <cell r="Y559"/>
          <cell r="Z559"/>
          <cell r="AA559"/>
          <cell r="AB559"/>
          <cell r="AC559"/>
          <cell r="AD559"/>
          <cell r="AE559"/>
          <cell r="AF559"/>
          <cell r="AG559"/>
          <cell r="AH559"/>
          <cell r="AI559"/>
          <cell r="AJ559"/>
          <cell r="AK559"/>
          <cell r="AL559"/>
          <cell r="AM559"/>
          <cell r="AN559"/>
          <cell r="AO559"/>
          <cell r="AP559"/>
          <cell r="AQ559"/>
          <cell r="AR559"/>
        </row>
        <row r="560">
          <cell r="W560"/>
          <cell r="X560"/>
          <cell r="Y560"/>
          <cell r="Z560"/>
          <cell r="AA560"/>
          <cell r="AB560"/>
          <cell r="AC560"/>
          <cell r="AD560"/>
          <cell r="AE560"/>
          <cell r="AF560"/>
          <cell r="AG560"/>
          <cell r="AH560"/>
          <cell r="AI560"/>
          <cell r="AJ560"/>
          <cell r="AK560"/>
          <cell r="AL560"/>
          <cell r="AM560"/>
          <cell r="AN560"/>
          <cell r="AO560"/>
          <cell r="AP560"/>
          <cell r="AQ560"/>
          <cell r="AR560"/>
        </row>
        <row r="561">
          <cell r="W561"/>
          <cell r="X561"/>
          <cell r="Y561"/>
          <cell r="Z561"/>
          <cell r="AA561"/>
          <cell r="AB561"/>
          <cell r="AC561"/>
          <cell r="AD561"/>
          <cell r="AE561"/>
          <cell r="AF561"/>
          <cell r="AG561"/>
          <cell r="AH561"/>
          <cell r="AI561"/>
          <cell r="AJ561"/>
          <cell r="AK561"/>
          <cell r="AL561"/>
          <cell r="AM561"/>
          <cell r="AN561"/>
          <cell r="AO561"/>
          <cell r="AP561"/>
          <cell r="AQ561"/>
          <cell r="AR561"/>
        </row>
        <row r="562">
          <cell r="W562"/>
          <cell r="X562"/>
          <cell r="Y562"/>
          <cell r="Z562"/>
          <cell r="AA562"/>
          <cell r="AB562"/>
          <cell r="AC562"/>
          <cell r="AD562"/>
          <cell r="AE562"/>
          <cell r="AF562"/>
          <cell r="AG562"/>
          <cell r="AH562"/>
          <cell r="AI562"/>
          <cell r="AJ562"/>
          <cell r="AK562"/>
          <cell r="AL562"/>
          <cell r="AM562"/>
          <cell r="AN562"/>
          <cell r="AO562"/>
          <cell r="AP562"/>
          <cell r="AQ562"/>
          <cell r="AR562"/>
        </row>
        <row r="563">
          <cell r="W563"/>
          <cell r="X563"/>
          <cell r="Y563"/>
          <cell r="Z563"/>
          <cell r="AA563"/>
          <cell r="AB563"/>
          <cell r="AC563"/>
          <cell r="AD563"/>
          <cell r="AE563"/>
          <cell r="AF563"/>
          <cell r="AG563"/>
          <cell r="AH563"/>
          <cell r="AI563"/>
          <cell r="AJ563"/>
          <cell r="AK563"/>
          <cell r="AL563"/>
          <cell r="AM563"/>
          <cell r="AN563"/>
          <cell r="AO563"/>
          <cell r="AP563"/>
          <cell r="AQ563"/>
          <cell r="AR563"/>
        </row>
        <row r="564">
          <cell r="W564"/>
          <cell r="X564"/>
          <cell r="Y564"/>
          <cell r="Z564"/>
          <cell r="AA564"/>
          <cell r="AB564"/>
          <cell r="AC564"/>
          <cell r="AD564"/>
          <cell r="AE564"/>
          <cell r="AF564"/>
          <cell r="AG564"/>
          <cell r="AH564"/>
          <cell r="AI564"/>
          <cell r="AJ564"/>
          <cell r="AK564"/>
          <cell r="AL564"/>
          <cell r="AM564"/>
          <cell r="AN564"/>
          <cell r="AO564"/>
          <cell r="AP564"/>
          <cell r="AQ564"/>
          <cell r="AR564"/>
        </row>
        <row r="565">
          <cell r="W565"/>
          <cell r="X565"/>
          <cell r="Y565"/>
          <cell r="Z565"/>
          <cell r="AA565"/>
          <cell r="AB565"/>
          <cell r="AC565"/>
          <cell r="AD565"/>
          <cell r="AE565"/>
          <cell r="AF565"/>
          <cell r="AG565"/>
          <cell r="AH565"/>
          <cell r="AI565"/>
          <cell r="AJ565"/>
          <cell r="AK565"/>
          <cell r="AL565"/>
          <cell r="AM565"/>
          <cell r="AN565"/>
          <cell r="AO565"/>
          <cell r="AP565"/>
          <cell r="AQ565"/>
          <cell r="AR565"/>
        </row>
        <row r="566">
          <cell r="W566"/>
          <cell r="X566"/>
          <cell r="Y566"/>
          <cell r="Z566"/>
          <cell r="AA566"/>
          <cell r="AB566"/>
          <cell r="AC566"/>
          <cell r="AD566"/>
          <cell r="AE566"/>
          <cell r="AF566"/>
          <cell r="AG566"/>
          <cell r="AH566"/>
          <cell r="AI566"/>
          <cell r="AJ566"/>
          <cell r="AK566"/>
          <cell r="AL566"/>
          <cell r="AM566"/>
          <cell r="AN566"/>
          <cell r="AO566"/>
          <cell r="AP566"/>
          <cell r="AQ566"/>
          <cell r="AR566"/>
        </row>
        <row r="567">
          <cell r="W567"/>
          <cell r="X567"/>
          <cell r="Y567"/>
          <cell r="Z567"/>
          <cell r="AA567"/>
          <cell r="AB567"/>
          <cell r="AC567"/>
          <cell r="AD567"/>
          <cell r="AE567"/>
          <cell r="AF567"/>
          <cell r="AG567"/>
          <cell r="AH567"/>
          <cell r="AI567"/>
          <cell r="AJ567"/>
          <cell r="AK567"/>
          <cell r="AL567"/>
          <cell r="AM567"/>
          <cell r="AN567"/>
          <cell r="AO567"/>
          <cell r="AP567"/>
          <cell r="AQ567"/>
          <cell r="AR567"/>
        </row>
        <row r="568">
          <cell r="W568"/>
          <cell r="X568"/>
          <cell r="Y568"/>
          <cell r="Z568"/>
          <cell r="AA568"/>
          <cell r="AB568"/>
          <cell r="AC568"/>
          <cell r="AD568"/>
          <cell r="AE568"/>
          <cell r="AF568"/>
          <cell r="AG568"/>
          <cell r="AH568"/>
          <cell r="AI568"/>
          <cell r="AJ568"/>
          <cell r="AK568"/>
          <cell r="AL568"/>
          <cell r="AM568"/>
          <cell r="AN568"/>
          <cell r="AO568"/>
          <cell r="AP568"/>
          <cell r="AQ568"/>
          <cell r="AR568"/>
        </row>
        <row r="569">
          <cell r="W569"/>
          <cell r="X569"/>
          <cell r="Y569"/>
          <cell r="Z569"/>
          <cell r="AA569"/>
          <cell r="AB569"/>
          <cell r="AC569"/>
          <cell r="AD569"/>
          <cell r="AE569"/>
          <cell r="AF569"/>
          <cell r="AG569"/>
          <cell r="AH569"/>
          <cell r="AI569"/>
          <cell r="AJ569"/>
          <cell r="AK569"/>
          <cell r="AL569"/>
          <cell r="AM569"/>
          <cell r="AN569"/>
          <cell r="AO569"/>
          <cell r="AP569"/>
          <cell r="AQ569"/>
          <cell r="AR569"/>
        </row>
        <row r="570">
          <cell r="W570"/>
          <cell r="X570"/>
          <cell r="Y570"/>
          <cell r="Z570"/>
          <cell r="AA570"/>
          <cell r="AB570"/>
          <cell r="AC570"/>
          <cell r="AD570"/>
          <cell r="AE570"/>
          <cell r="AF570"/>
          <cell r="AG570"/>
          <cell r="AH570"/>
          <cell r="AI570"/>
          <cell r="AJ570"/>
          <cell r="AK570"/>
          <cell r="AL570"/>
          <cell r="AM570"/>
          <cell r="AN570"/>
          <cell r="AO570"/>
          <cell r="AP570"/>
          <cell r="AQ570"/>
          <cell r="AR570"/>
        </row>
        <row r="571">
          <cell r="W571"/>
          <cell r="X571"/>
          <cell r="Y571"/>
          <cell r="Z571"/>
          <cell r="AA571"/>
          <cell r="AB571"/>
          <cell r="AC571"/>
          <cell r="AD571"/>
          <cell r="AE571"/>
          <cell r="AF571"/>
          <cell r="AG571"/>
          <cell r="AH571"/>
          <cell r="AI571"/>
          <cell r="AJ571"/>
          <cell r="AK571"/>
          <cell r="AL571"/>
          <cell r="AM571"/>
          <cell r="AN571"/>
          <cell r="AO571"/>
          <cell r="AP571"/>
          <cell r="AQ571"/>
          <cell r="AR571"/>
        </row>
        <row r="572">
          <cell r="W572"/>
          <cell r="X572"/>
          <cell r="Y572"/>
          <cell r="Z572"/>
          <cell r="AA572"/>
          <cell r="AB572"/>
          <cell r="AC572"/>
          <cell r="AD572"/>
          <cell r="AE572"/>
          <cell r="AF572"/>
          <cell r="AG572"/>
          <cell r="AH572"/>
          <cell r="AI572"/>
          <cell r="AJ572"/>
          <cell r="AK572"/>
          <cell r="AL572"/>
          <cell r="AM572"/>
          <cell r="AN572"/>
          <cell r="AO572"/>
          <cell r="AP572"/>
          <cell r="AQ572"/>
          <cell r="AR572"/>
        </row>
        <row r="573">
          <cell r="W573"/>
          <cell r="X573"/>
          <cell r="Y573"/>
          <cell r="Z573"/>
          <cell r="AA573"/>
          <cell r="AB573"/>
          <cell r="AC573"/>
          <cell r="AD573"/>
          <cell r="AE573"/>
          <cell r="AF573"/>
          <cell r="AG573"/>
          <cell r="AH573"/>
          <cell r="AI573"/>
          <cell r="AJ573"/>
          <cell r="AK573"/>
          <cell r="AL573"/>
          <cell r="AM573"/>
          <cell r="AN573"/>
          <cell r="AO573"/>
          <cell r="AP573"/>
          <cell r="AQ573"/>
          <cell r="AR573"/>
        </row>
        <row r="574">
          <cell r="W574"/>
          <cell r="X574"/>
          <cell r="Y574"/>
          <cell r="Z574"/>
          <cell r="AA574"/>
          <cell r="AB574"/>
          <cell r="AC574"/>
          <cell r="AD574"/>
          <cell r="AE574"/>
          <cell r="AF574"/>
          <cell r="AG574"/>
          <cell r="AH574"/>
          <cell r="AI574"/>
          <cell r="AJ574"/>
          <cell r="AK574"/>
          <cell r="AL574"/>
          <cell r="AM574"/>
          <cell r="AN574"/>
          <cell r="AO574"/>
          <cell r="AP574"/>
          <cell r="AQ574"/>
          <cell r="AR574"/>
        </row>
        <row r="575">
          <cell r="W575"/>
          <cell r="X575"/>
          <cell r="Y575"/>
          <cell r="Z575"/>
          <cell r="AA575"/>
          <cell r="AB575"/>
          <cell r="AC575"/>
          <cell r="AD575"/>
          <cell r="AE575"/>
          <cell r="AF575"/>
          <cell r="AG575"/>
          <cell r="AH575"/>
          <cell r="AI575"/>
          <cell r="AJ575"/>
          <cell r="AK575"/>
          <cell r="AL575"/>
          <cell r="AM575"/>
          <cell r="AN575"/>
          <cell r="AO575"/>
          <cell r="AP575"/>
          <cell r="AQ575"/>
          <cell r="AR575"/>
        </row>
        <row r="576">
          <cell r="W576"/>
          <cell r="X576"/>
          <cell r="Y576"/>
          <cell r="Z576"/>
          <cell r="AA576"/>
          <cell r="AB576"/>
          <cell r="AC576"/>
          <cell r="AD576"/>
          <cell r="AE576"/>
          <cell r="AF576"/>
          <cell r="AG576"/>
          <cell r="AH576"/>
          <cell r="AI576"/>
          <cell r="AJ576"/>
          <cell r="AK576"/>
          <cell r="AL576"/>
          <cell r="AM576"/>
          <cell r="AN576"/>
          <cell r="AO576"/>
          <cell r="AP576"/>
          <cell r="AQ576"/>
          <cell r="AR576"/>
        </row>
        <row r="577">
          <cell r="W577"/>
          <cell r="X577"/>
          <cell r="Y577"/>
          <cell r="Z577"/>
          <cell r="AA577"/>
          <cell r="AB577"/>
          <cell r="AC577"/>
          <cell r="AD577"/>
          <cell r="AE577"/>
          <cell r="AF577"/>
          <cell r="AG577"/>
          <cell r="AH577"/>
          <cell r="AI577"/>
          <cell r="AJ577"/>
          <cell r="AK577"/>
          <cell r="AL577"/>
          <cell r="AM577"/>
          <cell r="AN577"/>
          <cell r="AO577"/>
          <cell r="AP577"/>
          <cell r="AQ577"/>
          <cell r="AR577"/>
        </row>
        <row r="578">
          <cell r="W578"/>
          <cell r="X578"/>
          <cell r="Y578"/>
          <cell r="Z578"/>
          <cell r="AA578"/>
          <cell r="AB578"/>
          <cell r="AC578"/>
          <cell r="AD578"/>
          <cell r="AE578"/>
          <cell r="AF578"/>
          <cell r="AG578"/>
          <cell r="AH578"/>
          <cell r="AI578"/>
          <cell r="AJ578"/>
          <cell r="AK578"/>
          <cell r="AL578"/>
          <cell r="AM578"/>
          <cell r="AN578"/>
          <cell r="AO578"/>
          <cell r="AP578"/>
          <cell r="AQ578"/>
          <cell r="AR578"/>
        </row>
        <row r="579">
          <cell r="W579"/>
          <cell r="X579"/>
          <cell r="Y579"/>
          <cell r="Z579"/>
          <cell r="AA579"/>
          <cell r="AB579"/>
          <cell r="AC579"/>
          <cell r="AD579"/>
          <cell r="AE579"/>
          <cell r="AF579"/>
          <cell r="AG579"/>
          <cell r="AH579"/>
          <cell r="AI579"/>
          <cell r="AJ579"/>
          <cell r="AK579"/>
          <cell r="AL579"/>
          <cell r="AM579"/>
          <cell r="AN579"/>
          <cell r="AO579"/>
          <cell r="AP579"/>
          <cell r="AQ579"/>
          <cell r="AR579"/>
        </row>
        <row r="580">
          <cell r="W580"/>
          <cell r="X580"/>
          <cell r="Y580"/>
          <cell r="Z580"/>
          <cell r="AA580"/>
          <cell r="AB580"/>
          <cell r="AC580"/>
          <cell r="AD580"/>
          <cell r="AE580"/>
          <cell r="AF580"/>
          <cell r="AG580"/>
          <cell r="AH580"/>
          <cell r="AI580"/>
          <cell r="AJ580"/>
          <cell r="AK580"/>
          <cell r="AL580"/>
          <cell r="AM580"/>
          <cell r="AN580"/>
          <cell r="AO580"/>
          <cell r="AP580"/>
          <cell r="AQ580"/>
          <cell r="AR580"/>
        </row>
        <row r="581">
          <cell r="W581"/>
          <cell r="X581"/>
          <cell r="Y581"/>
          <cell r="Z581"/>
          <cell r="AA581"/>
          <cell r="AB581"/>
          <cell r="AC581"/>
          <cell r="AD581"/>
          <cell r="AE581"/>
          <cell r="AF581"/>
          <cell r="AG581"/>
          <cell r="AH581"/>
          <cell r="AI581"/>
          <cell r="AJ581"/>
          <cell r="AK581"/>
          <cell r="AL581"/>
          <cell r="AM581"/>
          <cell r="AN581"/>
          <cell r="AO581"/>
          <cell r="AP581"/>
          <cell r="AQ581"/>
          <cell r="AR581"/>
        </row>
        <row r="582">
          <cell r="W582"/>
          <cell r="X582"/>
          <cell r="Y582"/>
          <cell r="Z582"/>
          <cell r="AA582"/>
          <cell r="AB582"/>
          <cell r="AC582"/>
          <cell r="AD582"/>
          <cell r="AE582"/>
          <cell r="AF582"/>
          <cell r="AG582"/>
          <cell r="AH582"/>
          <cell r="AI582"/>
          <cell r="AJ582"/>
          <cell r="AK582"/>
          <cell r="AL582"/>
          <cell r="AM582"/>
          <cell r="AN582"/>
          <cell r="AO582"/>
          <cell r="AP582"/>
          <cell r="AQ582"/>
          <cell r="AR582"/>
        </row>
        <row r="583">
          <cell r="W583"/>
          <cell r="X583"/>
          <cell r="Y583"/>
          <cell r="Z583"/>
          <cell r="AA583"/>
          <cell r="AB583"/>
          <cell r="AC583"/>
          <cell r="AD583"/>
          <cell r="AE583"/>
          <cell r="AF583"/>
          <cell r="AG583"/>
          <cell r="AH583"/>
          <cell r="AI583"/>
          <cell r="AJ583"/>
          <cell r="AK583"/>
          <cell r="AL583"/>
          <cell r="AM583"/>
          <cell r="AN583"/>
          <cell r="AO583"/>
          <cell r="AP583"/>
          <cell r="AQ583"/>
          <cell r="AR583"/>
        </row>
        <row r="584">
          <cell r="W584"/>
          <cell r="X584"/>
          <cell r="Y584"/>
          <cell r="Z584"/>
          <cell r="AA584"/>
          <cell r="AB584"/>
          <cell r="AC584"/>
          <cell r="AD584"/>
          <cell r="AE584"/>
          <cell r="AF584"/>
          <cell r="AG584"/>
          <cell r="AH584"/>
          <cell r="AI584"/>
          <cell r="AJ584"/>
          <cell r="AK584"/>
          <cell r="AL584"/>
          <cell r="AM584"/>
          <cell r="AN584"/>
          <cell r="AO584"/>
          <cell r="AP584"/>
          <cell r="AQ584"/>
          <cell r="AR584"/>
        </row>
        <row r="585">
          <cell r="W585"/>
          <cell r="X585"/>
          <cell r="Y585"/>
          <cell r="Z585"/>
          <cell r="AA585"/>
          <cell r="AB585"/>
          <cell r="AC585"/>
          <cell r="AD585"/>
          <cell r="AE585"/>
          <cell r="AF585"/>
          <cell r="AG585"/>
          <cell r="AH585"/>
          <cell r="AI585"/>
          <cell r="AJ585"/>
          <cell r="AK585"/>
          <cell r="AL585"/>
          <cell r="AM585"/>
          <cell r="AN585"/>
          <cell r="AO585"/>
          <cell r="AP585"/>
          <cell r="AQ585"/>
          <cell r="AR585"/>
        </row>
        <row r="586">
          <cell r="W586"/>
          <cell r="X586"/>
          <cell r="Y586"/>
          <cell r="Z586"/>
          <cell r="AA586"/>
          <cell r="AB586"/>
          <cell r="AC586"/>
          <cell r="AD586"/>
          <cell r="AE586"/>
          <cell r="AF586"/>
          <cell r="AG586"/>
          <cell r="AH586"/>
          <cell r="AI586"/>
          <cell r="AJ586"/>
          <cell r="AK586"/>
          <cell r="AL586"/>
          <cell r="AM586"/>
          <cell r="AN586"/>
          <cell r="AO586"/>
          <cell r="AP586"/>
          <cell r="AQ586"/>
          <cell r="AR586"/>
        </row>
        <row r="587">
          <cell r="W587"/>
          <cell r="X587"/>
          <cell r="Y587"/>
          <cell r="Z587"/>
          <cell r="AA587"/>
          <cell r="AB587"/>
          <cell r="AC587"/>
          <cell r="AD587"/>
          <cell r="AE587"/>
          <cell r="AF587"/>
          <cell r="AG587"/>
          <cell r="AH587"/>
          <cell r="AI587"/>
          <cell r="AJ587"/>
          <cell r="AK587"/>
          <cell r="AL587"/>
          <cell r="AM587"/>
          <cell r="AN587"/>
          <cell r="AO587"/>
          <cell r="AP587"/>
          <cell r="AQ587"/>
          <cell r="AR587"/>
        </row>
        <row r="588">
          <cell r="W588"/>
          <cell r="X588"/>
          <cell r="Y588"/>
          <cell r="Z588"/>
          <cell r="AA588"/>
          <cell r="AB588"/>
          <cell r="AC588"/>
          <cell r="AD588"/>
          <cell r="AE588"/>
          <cell r="AF588"/>
          <cell r="AG588"/>
          <cell r="AH588"/>
          <cell r="AI588"/>
          <cell r="AJ588"/>
          <cell r="AK588"/>
          <cell r="AL588"/>
          <cell r="AM588"/>
          <cell r="AN588"/>
          <cell r="AO588"/>
          <cell r="AP588"/>
          <cell r="AQ588"/>
          <cell r="AR588"/>
        </row>
        <row r="589">
          <cell r="W589"/>
          <cell r="X589"/>
          <cell r="Y589"/>
          <cell r="Z589"/>
          <cell r="AA589"/>
          <cell r="AB589"/>
          <cell r="AC589"/>
          <cell r="AD589"/>
          <cell r="AE589"/>
          <cell r="AF589"/>
          <cell r="AG589"/>
          <cell r="AH589"/>
          <cell r="AI589"/>
          <cell r="AJ589"/>
          <cell r="AK589"/>
          <cell r="AL589"/>
          <cell r="AM589"/>
          <cell r="AN589"/>
          <cell r="AO589"/>
          <cell r="AP589"/>
          <cell r="AQ589"/>
          <cell r="AR589"/>
        </row>
        <row r="590">
          <cell r="W590"/>
          <cell r="X590"/>
          <cell r="Y590"/>
          <cell r="Z590"/>
          <cell r="AA590"/>
          <cell r="AB590"/>
          <cell r="AC590"/>
          <cell r="AD590"/>
          <cell r="AE590"/>
          <cell r="AF590"/>
          <cell r="AG590"/>
          <cell r="AH590"/>
          <cell r="AI590"/>
          <cell r="AJ590"/>
          <cell r="AK590"/>
          <cell r="AL590"/>
          <cell r="AM590"/>
          <cell r="AN590"/>
          <cell r="AO590"/>
          <cell r="AP590"/>
          <cell r="AQ590"/>
          <cell r="AR590"/>
        </row>
        <row r="591"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  <cell r="AH591"/>
          <cell r="AI591"/>
          <cell r="AJ591"/>
          <cell r="AK591"/>
          <cell r="AL591"/>
          <cell r="AM591"/>
          <cell r="AN591"/>
          <cell r="AO591"/>
          <cell r="AP591"/>
          <cell r="AQ591"/>
          <cell r="AR591"/>
        </row>
        <row r="592">
          <cell r="W592"/>
          <cell r="X592"/>
          <cell r="Y592"/>
          <cell r="Z592"/>
          <cell r="AA592"/>
          <cell r="AB592"/>
          <cell r="AC592"/>
          <cell r="AD592"/>
          <cell r="AE592"/>
          <cell r="AF592"/>
          <cell r="AG592"/>
          <cell r="AH592"/>
          <cell r="AI592"/>
          <cell r="AJ592"/>
          <cell r="AK592"/>
          <cell r="AL592"/>
          <cell r="AM592"/>
          <cell r="AN592"/>
          <cell r="AO592"/>
          <cell r="AP592"/>
          <cell r="AQ592"/>
          <cell r="AR592"/>
        </row>
        <row r="593">
          <cell r="W593"/>
          <cell r="X593"/>
          <cell r="Y593"/>
          <cell r="Z593"/>
          <cell r="AA593"/>
          <cell r="AB593"/>
          <cell r="AC593"/>
          <cell r="AD593"/>
          <cell r="AE593"/>
          <cell r="AF593"/>
          <cell r="AG593"/>
          <cell r="AH593"/>
          <cell r="AI593"/>
          <cell r="AJ593"/>
          <cell r="AK593"/>
          <cell r="AL593"/>
          <cell r="AM593"/>
          <cell r="AN593"/>
          <cell r="AO593"/>
          <cell r="AP593"/>
          <cell r="AQ593"/>
          <cell r="AR593"/>
        </row>
        <row r="594"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  <cell r="AH594"/>
          <cell r="AI594"/>
          <cell r="AJ594"/>
          <cell r="AK594"/>
          <cell r="AL594"/>
          <cell r="AM594"/>
          <cell r="AN594"/>
          <cell r="AO594"/>
          <cell r="AP594"/>
          <cell r="AQ594"/>
          <cell r="AR594"/>
        </row>
        <row r="595">
          <cell r="W595"/>
          <cell r="X595"/>
          <cell r="Y595"/>
          <cell r="Z595"/>
          <cell r="AA595"/>
          <cell r="AB595"/>
          <cell r="AC595"/>
          <cell r="AD595"/>
          <cell r="AE595"/>
          <cell r="AF595"/>
          <cell r="AG595"/>
          <cell r="AH595"/>
          <cell r="AI595"/>
          <cell r="AJ595"/>
          <cell r="AK595"/>
          <cell r="AL595"/>
          <cell r="AM595"/>
          <cell r="AN595"/>
          <cell r="AO595"/>
          <cell r="AP595"/>
          <cell r="AQ595"/>
          <cell r="AR595"/>
        </row>
        <row r="596">
          <cell r="W596"/>
          <cell r="X596"/>
          <cell r="Y596"/>
          <cell r="Z596"/>
          <cell r="AA596"/>
          <cell r="AB596"/>
          <cell r="AC596"/>
          <cell r="AD596"/>
          <cell r="AE596"/>
          <cell r="AF596"/>
          <cell r="AG596"/>
          <cell r="AH596"/>
          <cell r="AI596"/>
          <cell r="AJ596"/>
          <cell r="AK596"/>
          <cell r="AL596"/>
          <cell r="AM596"/>
          <cell r="AN596"/>
          <cell r="AO596"/>
          <cell r="AP596"/>
          <cell r="AQ596"/>
          <cell r="AR596"/>
        </row>
        <row r="597">
          <cell r="W597"/>
          <cell r="X597"/>
          <cell r="Y597"/>
          <cell r="Z597"/>
          <cell r="AA597"/>
          <cell r="AB597"/>
          <cell r="AC597"/>
          <cell r="AD597"/>
          <cell r="AE597"/>
          <cell r="AF597"/>
          <cell r="AG597"/>
          <cell r="AH597"/>
          <cell r="AI597"/>
          <cell r="AJ597"/>
          <cell r="AK597"/>
          <cell r="AL597"/>
          <cell r="AM597"/>
          <cell r="AN597"/>
          <cell r="AO597"/>
          <cell r="AP597"/>
          <cell r="AQ597"/>
          <cell r="AR597"/>
        </row>
        <row r="598">
          <cell r="W598"/>
          <cell r="X598"/>
          <cell r="Y598"/>
          <cell r="Z598"/>
          <cell r="AA598"/>
          <cell r="AB598"/>
          <cell r="AC598"/>
          <cell r="AD598"/>
          <cell r="AE598"/>
          <cell r="AF598"/>
          <cell r="AG598"/>
          <cell r="AH598"/>
          <cell r="AI598"/>
          <cell r="AJ598"/>
          <cell r="AK598"/>
          <cell r="AL598"/>
          <cell r="AM598"/>
          <cell r="AN598"/>
          <cell r="AO598"/>
          <cell r="AP598"/>
          <cell r="AQ598"/>
          <cell r="AR598"/>
        </row>
        <row r="599">
          <cell r="W599"/>
          <cell r="X599"/>
          <cell r="Y599"/>
          <cell r="Z599"/>
          <cell r="AA599"/>
          <cell r="AB599"/>
          <cell r="AC599"/>
          <cell r="AD599"/>
          <cell r="AE599"/>
          <cell r="AF599"/>
          <cell r="AG599"/>
          <cell r="AH599"/>
          <cell r="AI599"/>
          <cell r="AJ599"/>
          <cell r="AK599"/>
          <cell r="AL599"/>
          <cell r="AM599"/>
          <cell r="AN599"/>
          <cell r="AO599"/>
          <cell r="AP599"/>
          <cell r="AQ599"/>
          <cell r="AR599"/>
        </row>
        <row r="600">
          <cell r="W600"/>
          <cell r="X600"/>
          <cell r="Y600"/>
          <cell r="Z600"/>
          <cell r="AA600"/>
          <cell r="AB600"/>
          <cell r="AC600"/>
          <cell r="AD600"/>
          <cell r="AE600"/>
          <cell r="AF600"/>
          <cell r="AG600"/>
          <cell r="AH600"/>
          <cell r="AI600"/>
          <cell r="AJ600"/>
          <cell r="AK600"/>
          <cell r="AL600"/>
          <cell r="AM600"/>
          <cell r="AN600"/>
          <cell r="AO600"/>
          <cell r="AP600"/>
          <cell r="AQ600"/>
          <cell r="AR600"/>
        </row>
        <row r="601">
          <cell r="W601"/>
          <cell r="X601"/>
          <cell r="Y601"/>
          <cell r="Z601"/>
          <cell r="AA601"/>
          <cell r="AB601"/>
          <cell r="AC601"/>
          <cell r="AD601"/>
          <cell r="AE601"/>
          <cell r="AF601"/>
          <cell r="AG601"/>
          <cell r="AH601"/>
          <cell r="AI601"/>
          <cell r="AJ601"/>
          <cell r="AK601"/>
          <cell r="AL601"/>
          <cell r="AM601"/>
          <cell r="AN601"/>
          <cell r="AO601"/>
          <cell r="AP601"/>
          <cell r="AQ601"/>
          <cell r="AR601"/>
        </row>
        <row r="602">
          <cell r="W602"/>
          <cell r="X602"/>
          <cell r="Y602"/>
          <cell r="Z602"/>
          <cell r="AA602"/>
          <cell r="AB602"/>
          <cell r="AC602"/>
          <cell r="AD602"/>
          <cell r="AE602"/>
          <cell r="AF602"/>
          <cell r="AG602"/>
          <cell r="AH602"/>
          <cell r="AI602"/>
          <cell r="AJ602"/>
          <cell r="AK602"/>
          <cell r="AL602"/>
          <cell r="AM602"/>
          <cell r="AN602"/>
          <cell r="AO602"/>
          <cell r="AP602"/>
          <cell r="AQ602"/>
          <cell r="AR602"/>
        </row>
        <row r="603">
          <cell r="W603"/>
          <cell r="X603"/>
          <cell r="Y603"/>
          <cell r="Z603"/>
          <cell r="AA603"/>
          <cell r="AB603"/>
          <cell r="AC603"/>
          <cell r="AD603"/>
          <cell r="AE603"/>
          <cell r="AF603"/>
          <cell r="AG603"/>
          <cell r="AH603"/>
          <cell r="AI603"/>
          <cell r="AJ603"/>
          <cell r="AK603"/>
          <cell r="AL603"/>
          <cell r="AM603"/>
          <cell r="AN603"/>
          <cell r="AO603"/>
          <cell r="AP603"/>
          <cell r="AQ603"/>
          <cell r="AR603"/>
        </row>
        <row r="604">
          <cell r="W604"/>
          <cell r="X604"/>
          <cell r="Y604"/>
          <cell r="Z604"/>
          <cell r="AA604"/>
          <cell r="AB604"/>
          <cell r="AC604"/>
          <cell r="AD604"/>
          <cell r="AE604"/>
          <cell r="AF604"/>
          <cell r="AG604"/>
          <cell r="AH604"/>
          <cell r="AI604"/>
          <cell r="AJ604"/>
          <cell r="AK604"/>
          <cell r="AL604"/>
          <cell r="AM604"/>
          <cell r="AN604"/>
          <cell r="AO604"/>
          <cell r="AP604"/>
          <cell r="AQ604"/>
          <cell r="AR604"/>
        </row>
        <row r="605">
          <cell r="W605"/>
          <cell r="X605"/>
          <cell r="Y605"/>
          <cell r="Z605"/>
          <cell r="AA605"/>
          <cell r="AB605"/>
          <cell r="AC605"/>
          <cell r="AD605"/>
          <cell r="AE605"/>
          <cell r="AF605"/>
          <cell r="AG605"/>
          <cell r="AH605"/>
          <cell r="AI605"/>
          <cell r="AJ605"/>
          <cell r="AK605"/>
          <cell r="AL605"/>
          <cell r="AM605"/>
          <cell r="AN605"/>
          <cell r="AO605"/>
          <cell r="AP605"/>
          <cell r="AQ605"/>
          <cell r="AR605"/>
        </row>
        <row r="606">
          <cell r="W606"/>
          <cell r="X606"/>
          <cell r="Y606"/>
          <cell r="Z606"/>
          <cell r="AA606"/>
          <cell r="AB606"/>
          <cell r="AC606"/>
          <cell r="AD606"/>
          <cell r="AE606"/>
          <cell r="AF606"/>
          <cell r="AG606"/>
          <cell r="AH606"/>
          <cell r="AI606"/>
          <cell r="AJ606"/>
          <cell r="AK606"/>
          <cell r="AL606"/>
          <cell r="AM606"/>
          <cell r="AN606"/>
          <cell r="AO606"/>
          <cell r="AP606"/>
          <cell r="AQ606"/>
          <cell r="AR606"/>
        </row>
        <row r="607">
          <cell r="W607"/>
          <cell r="X607"/>
          <cell r="Y607"/>
          <cell r="Z607"/>
          <cell r="AA607"/>
          <cell r="AB607"/>
          <cell r="AC607"/>
          <cell r="AD607"/>
          <cell r="AE607"/>
          <cell r="AF607"/>
          <cell r="AG607"/>
          <cell r="AH607"/>
          <cell r="AI607"/>
          <cell r="AJ607"/>
          <cell r="AK607"/>
          <cell r="AL607"/>
          <cell r="AM607"/>
          <cell r="AN607"/>
          <cell r="AO607"/>
          <cell r="AP607"/>
          <cell r="AQ607"/>
          <cell r="AR607"/>
        </row>
        <row r="608">
          <cell r="W608"/>
          <cell r="X608"/>
          <cell r="Y608"/>
          <cell r="Z608"/>
          <cell r="AA608"/>
          <cell r="AB608"/>
          <cell r="AC608"/>
          <cell r="AD608"/>
          <cell r="AE608"/>
          <cell r="AF608"/>
          <cell r="AG608"/>
          <cell r="AH608"/>
          <cell r="AI608"/>
          <cell r="AJ608"/>
          <cell r="AK608"/>
          <cell r="AL608"/>
          <cell r="AM608"/>
          <cell r="AN608"/>
          <cell r="AO608"/>
          <cell r="AP608"/>
          <cell r="AQ608"/>
          <cell r="AR608"/>
        </row>
        <row r="609">
          <cell r="W609"/>
          <cell r="X609"/>
          <cell r="Y609"/>
          <cell r="Z609"/>
          <cell r="AA609"/>
          <cell r="AB609"/>
          <cell r="AC609"/>
          <cell r="AD609"/>
          <cell r="AE609"/>
          <cell r="AF609"/>
          <cell r="AG609"/>
          <cell r="AH609"/>
          <cell r="AI609"/>
          <cell r="AJ609"/>
          <cell r="AK609"/>
          <cell r="AL609"/>
          <cell r="AM609"/>
          <cell r="AN609"/>
          <cell r="AO609"/>
          <cell r="AP609"/>
          <cell r="AQ609"/>
          <cell r="AR609"/>
        </row>
        <row r="610">
          <cell r="W610"/>
          <cell r="X610"/>
          <cell r="Y610"/>
          <cell r="Z610"/>
          <cell r="AA610"/>
          <cell r="AB610"/>
          <cell r="AC610"/>
          <cell r="AD610"/>
          <cell r="AE610"/>
          <cell r="AF610"/>
          <cell r="AG610"/>
          <cell r="AH610"/>
          <cell r="AI610"/>
          <cell r="AJ610"/>
          <cell r="AK610"/>
          <cell r="AL610"/>
          <cell r="AM610"/>
          <cell r="AN610"/>
          <cell r="AO610"/>
          <cell r="AP610"/>
          <cell r="AQ610"/>
          <cell r="AR610"/>
        </row>
        <row r="611">
          <cell r="W611"/>
          <cell r="X611"/>
          <cell r="Y611"/>
          <cell r="Z611"/>
          <cell r="AA611"/>
          <cell r="AB611"/>
          <cell r="AC611"/>
          <cell r="AD611"/>
          <cell r="AE611"/>
          <cell r="AF611"/>
          <cell r="AG611"/>
          <cell r="AH611"/>
          <cell r="AI611"/>
          <cell r="AJ611"/>
          <cell r="AK611"/>
          <cell r="AL611"/>
          <cell r="AM611"/>
          <cell r="AN611"/>
          <cell r="AO611"/>
          <cell r="AP611"/>
          <cell r="AQ611"/>
          <cell r="AR611"/>
        </row>
        <row r="612">
          <cell r="W612"/>
          <cell r="X612"/>
          <cell r="Y612"/>
          <cell r="Z612"/>
          <cell r="AA612"/>
          <cell r="AB612"/>
          <cell r="AC612"/>
          <cell r="AD612"/>
          <cell r="AE612"/>
          <cell r="AF612"/>
          <cell r="AG612"/>
          <cell r="AH612"/>
          <cell r="AI612"/>
          <cell r="AJ612"/>
          <cell r="AK612"/>
          <cell r="AL612"/>
          <cell r="AM612"/>
          <cell r="AN612"/>
          <cell r="AO612"/>
          <cell r="AP612"/>
          <cell r="AQ612"/>
          <cell r="AR612"/>
        </row>
        <row r="613">
          <cell r="W613"/>
          <cell r="X613"/>
          <cell r="Y613"/>
          <cell r="Z613"/>
          <cell r="AA613"/>
          <cell r="AB613"/>
          <cell r="AC613"/>
          <cell r="AD613"/>
          <cell r="AE613"/>
          <cell r="AF613"/>
          <cell r="AG613"/>
          <cell r="AH613"/>
          <cell r="AI613"/>
          <cell r="AJ613"/>
          <cell r="AK613"/>
          <cell r="AL613"/>
          <cell r="AM613"/>
          <cell r="AN613"/>
          <cell r="AO613"/>
          <cell r="AP613"/>
          <cell r="AQ613"/>
          <cell r="AR613"/>
        </row>
        <row r="614">
          <cell r="W614"/>
          <cell r="X614"/>
          <cell r="Y614"/>
          <cell r="Z614"/>
          <cell r="AA614"/>
          <cell r="AB614"/>
          <cell r="AC614"/>
          <cell r="AD614"/>
          <cell r="AE614"/>
          <cell r="AF614"/>
          <cell r="AG614"/>
          <cell r="AH614"/>
          <cell r="AI614"/>
          <cell r="AJ614"/>
          <cell r="AK614"/>
          <cell r="AL614"/>
          <cell r="AM614"/>
          <cell r="AN614"/>
          <cell r="AO614"/>
          <cell r="AP614"/>
          <cell r="AQ614"/>
          <cell r="AR614"/>
        </row>
        <row r="615">
          <cell r="W615"/>
          <cell r="X615"/>
          <cell r="Y615"/>
          <cell r="Z615"/>
          <cell r="AA615"/>
          <cell r="AB615"/>
          <cell r="AC615"/>
          <cell r="AD615"/>
          <cell r="AE615"/>
          <cell r="AF615"/>
          <cell r="AG615"/>
          <cell r="AH615"/>
          <cell r="AI615"/>
          <cell r="AJ615"/>
          <cell r="AK615"/>
          <cell r="AL615"/>
          <cell r="AM615"/>
          <cell r="AN615"/>
          <cell r="AO615"/>
          <cell r="AP615"/>
          <cell r="AQ615"/>
          <cell r="AR615"/>
        </row>
        <row r="616">
          <cell r="W616"/>
          <cell r="X616"/>
          <cell r="Y616"/>
          <cell r="Z616"/>
          <cell r="AA616"/>
          <cell r="AB616"/>
          <cell r="AC616"/>
          <cell r="AD616"/>
          <cell r="AE616"/>
          <cell r="AF616"/>
          <cell r="AG616"/>
          <cell r="AH616"/>
          <cell r="AI616"/>
          <cell r="AJ616"/>
          <cell r="AK616"/>
          <cell r="AL616"/>
          <cell r="AM616"/>
          <cell r="AN616"/>
          <cell r="AO616"/>
          <cell r="AP616"/>
          <cell r="AQ616"/>
          <cell r="AR616"/>
        </row>
        <row r="617">
          <cell r="W617"/>
          <cell r="X617"/>
          <cell r="Y617"/>
          <cell r="Z617"/>
          <cell r="AA617"/>
          <cell r="AB617"/>
          <cell r="AC617"/>
          <cell r="AD617"/>
          <cell r="AE617"/>
          <cell r="AF617"/>
          <cell r="AG617"/>
          <cell r="AH617"/>
          <cell r="AI617"/>
          <cell r="AJ617"/>
          <cell r="AK617"/>
          <cell r="AL617"/>
          <cell r="AM617"/>
          <cell r="AN617"/>
          <cell r="AO617"/>
          <cell r="AP617"/>
          <cell r="AQ617"/>
          <cell r="AR617"/>
        </row>
        <row r="618">
          <cell r="W618"/>
          <cell r="X618"/>
          <cell r="Y618"/>
          <cell r="Z618"/>
          <cell r="AA618"/>
          <cell r="AB618"/>
          <cell r="AC618"/>
          <cell r="AD618"/>
          <cell r="AE618"/>
          <cell r="AF618"/>
          <cell r="AG618"/>
          <cell r="AH618"/>
          <cell r="AI618"/>
          <cell r="AJ618"/>
          <cell r="AK618"/>
          <cell r="AL618"/>
          <cell r="AM618"/>
          <cell r="AN618"/>
          <cell r="AO618"/>
          <cell r="AP618"/>
          <cell r="AQ618"/>
          <cell r="AR618"/>
        </row>
        <row r="619">
          <cell r="W619"/>
          <cell r="X619"/>
          <cell r="Y619"/>
          <cell r="Z619"/>
          <cell r="AA619"/>
          <cell r="AB619"/>
          <cell r="AC619"/>
          <cell r="AD619"/>
          <cell r="AE619"/>
          <cell r="AF619"/>
          <cell r="AG619"/>
          <cell r="AH619"/>
          <cell r="AI619"/>
          <cell r="AJ619"/>
          <cell r="AK619"/>
          <cell r="AL619"/>
          <cell r="AM619"/>
          <cell r="AN619"/>
          <cell r="AO619"/>
          <cell r="AP619"/>
          <cell r="AQ619"/>
          <cell r="AR619"/>
        </row>
        <row r="620">
          <cell r="W620"/>
          <cell r="X620"/>
          <cell r="Y620"/>
          <cell r="Z620"/>
          <cell r="AA620"/>
          <cell r="AB620"/>
          <cell r="AC620"/>
          <cell r="AD620"/>
          <cell r="AE620"/>
          <cell r="AF620"/>
          <cell r="AG620"/>
          <cell r="AH620"/>
          <cell r="AI620"/>
          <cell r="AJ620"/>
          <cell r="AK620"/>
          <cell r="AL620"/>
          <cell r="AM620"/>
          <cell r="AN620"/>
          <cell r="AO620"/>
          <cell r="AP620"/>
          <cell r="AQ620"/>
          <cell r="AR620"/>
        </row>
        <row r="621">
          <cell r="W621"/>
          <cell r="X621"/>
          <cell r="Y621"/>
          <cell r="Z621"/>
          <cell r="AA621"/>
          <cell r="AB621"/>
          <cell r="AC621"/>
          <cell r="AD621"/>
          <cell r="AE621"/>
          <cell r="AF621"/>
          <cell r="AG621"/>
          <cell r="AH621"/>
          <cell r="AI621"/>
          <cell r="AJ621"/>
          <cell r="AK621"/>
          <cell r="AL621"/>
          <cell r="AM621"/>
          <cell r="AN621"/>
          <cell r="AO621"/>
          <cell r="AP621"/>
          <cell r="AQ621"/>
          <cell r="AR621"/>
        </row>
        <row r="622"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  <cell r="AH622"/>
          <cell r="AI622"/>
          <cell r="AJ622"/>
          <cell r="AK622"/>
          <cell r="AL622"/>
          <cell r="AM622"/>
          <cell r="AN622"/>
          <cell r="AO622"/>
          <cell r="AP622"/>
          <cell r="AQ622"/>
          <cell r="AR622"/>
        </row>
        <row r="623">
          <cell r="W623"/>
          <cell r="X623"/>
          <cell r="Y623"/>
          <cell r="Z623"/>
          <cell r="AA623"/>
          <cell r="AB623"/>
          <cell r="AC623"/>
          <cell r="AD623"/>
          <cell r="AE623"/>
          <cell r="AF623"/>
          <cell r="AG623"/>
          <cell r="AH623"/>
          <cell r="AI623"/>
          <cell r="AJ623"/>
          <cell r="AK623"/>
          <cell r="AL623"/>
          <cell r="AM623"/>
          <cell r="AN623"/>
          <cell r="AO623"/>
          <cell r="AP623"/>
          <cell r="AQ623"/>
          <cell r="AR623"/>
        </row>
        <row r="624">
          <cell r="W624"/>
          <cell r="X624"/>
          <cell r="Y624"/>
          <cell r="Z624"/>
          <cell r="AA624"/>
          <cell r="AB624"/>
          <cell r="AC624"/>
          <cell r="AD624"/>
          <cell r="AE624"/>
          <cell r="AF624"/>
          <cell r="AG624"/>
          <cell r="AH624"/>
          <cell r="AI624"/>
          <cell r="AJ624"/>
          <cell r="AK624"/>
          <cell r="AL624"/>
          <cell r="AM624"/>
          <cell r="AN624"/>
          <cell r="AO624"/>
          <cell r="AP624"/>
          <cell r="AQ624"/>
          <cell r="AR624"/>
        </row>
        <row r="625">
          <cell r="W625"/>
          <cell r="X625"/>
          <cell r="Y625"/>
          <cell r="Z625"/>
          <cell r="AA625"/>
          <cell r="AB625"/>
          <cell r="AC625"/>
          <cell r="AD625"/>
          <cell r="AE625"/>
          <cell r="AF625"/>
          <cell r="AG625"/>
          <cell r="AH625"/>
          <cell r="AI625"/>
          <cell r="AJ625"/>
          <cell r="AK625"/>
          <cell r="AL625"/>
          <cell r="AM625"/>
          <cell r="AN625"/>
          <cell r="AO625"/>
          <cell r="AP625"/>
          <cell r="AQ625"/>
          <cell r="AR625"/>
        </row>
        <row r="626">
          <cell r="W626"/>
          <cell r="X626"/>
          <cell r="Y626"/>
          <cell r="Z626"/>
          <cell r="AA626"/>
          <cell r="AB626"/>
          <cell r="AC626"/>
          <cell r="AD626"/>
          <cell r="AE626"/>
          <cell r="AF626"/>
          <cell r="AG626"/>
          <cell r="AH626"/>
          <cell r="AI626"/>
          <cell r="AJ626"/>
          <cell r="AK626"/>
          <cell r="AL626"/>
          <cell r="AM626"/>
          <cell r="AN626"/>
          <cell r="AO626"/>
          <cell r="AP626"/>
          <cell r="AQ626"/>
          <cell r="AR626"/>
        </row>
        <row r="627">
          <cell r="W627"/>
          <cell r="X627"/>
          <cell r="Y627"/>
          <cell r="Z627"/>
          <cell r="AA627"/>
          <cell r="AB627"/>
          <cell r="AC627"/>
          <cell r="AD627"/>
          <cell r="AE627"/>
          <cell r="AF627"/>
          <cell r="AG627"/>
          <cell r="AH627"/>
          <cell r="AI627"/>
          <cell r="AJ627"/>
          <cell r="AK627"/>
          <cell r="AL627"/>
          <cell r="AM627"/>
          <cell r="AN627"/>
          <cell r="AO627"/>
          <cell r="AP627"/>
          <cell r="AQ627"/>
          <cell r="AR627"/>
        </row>
        <row r="628">
          <cell r="W628"/>
          <cell r="X628"/>
          <cell r="Y628"/>
          <cell r="Z628"/>
          <cell r="AA628"/>
          <cell r="AB628"/>
          <cell r="AC628"/>
          <cell r="AD628"/>
          <cell r="AE628"/>
          <cell r="AF628"/>
          <cell r="AG628"/>
          <cell r="AH628"/>
          <cell r="AI628"/>
          <cell r="AJ628"/>
          <cell r="AK628"/>
          <cell r="AL628"/>
          <cell r="AM628"/>
          <cell r="AN628"/>
          <cell r="AO628"/>
          <cell r="AP628"/>
          <cell r="AQ628"/>
          <cell r="AR628"/>
        </row>
        <row r="629">
          <cell r="W629"/>
          <cell r="X629"/>
          <cell r="Y629"/>
          <cell r="Z629"/>
          <cell r="AA629"/>
          <cell r="AB629"/>
          <cell r="AC629"/>
          <cell r="AD629"/>
          <cell r="AE629"/>
          <cell r="AF629"/>
          <cell r="AG629"/>
          <cell r="AH629"/>
          <cell r="AI629"/>
          <cell r="AJ629"/>
          <cell r="AK629"/>
          <cell r="AL629"/>
          <cell r="AM629"/>
          <cell r="AN629"/>
          <cell r="AO629"/>
          <cell r="AP629"/>
          <cell r="AQ629"/>
          <cell r="AR629"/>
        </row>
        <row r="630">
          <cell r="W630"/>
          <cell r="X630"/>
          <cell r="Y630"/>
          <cell r="Z630"/>
          <cell r="AA630"/>
          <cell r="AB630"/>
          <cell r="AC630"/>
          <cell r="AD630"/>
          <cell r="AE630"/>
          <cell r="AF630"/>
          <cell r="AG630"/>
          <cell r="AH630"/>
          <cell r="AI630"/>
          <cell r="AJ630"/>
          <cell r="AK630"/>
          <cell r="AL630"/>
          <cell r="AM630"/>
          <cell r="AN630"/>
          <cell r="AO630"/>
          <cell r="AP630"/>
          <cell r="AQ630"/>
          <cell r="AR630"/>
        </row>
        <row r="631"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  <cell r="AH631"/>
          <cell r="AI631"/>
          <cell r="AJ631"/>
          <cell r="AK631"/>
          <cell r="AL631"/>
          <cell r="AM631"/>
          <cell r="AN631"/>
          <cell r="AO631"/>
          <cell r="AP631"/>
          <cell r="AQ631"/>
          <cell r="AR631"/>
        </row>
        <row r="632">
          <cell r="W632"/>
          <cell r="X632"/>
          <cell r="Y632"/>
          <cell r="Z632"/>
          <cell r="AA632"/>
          <cell r="AB632"/>
          <cell r="AC632"/>
          <cell r="AD632"/>
          <cell r="AE632"/>
          <cell r="AF632"/>
          <cell r="AG632"/>
          <cell r="AH632"/>
          <cell r="AI632"/>
          <cell r="AJ632"/>
          <cell r="AK632"/>
          <cell r="AL632"/>
          <cell r="AM632"/>
          <cell r="AN632"/>
          <cell r="AO632"/>
          <cell r="AP632"/>
          <cell r="AQ632"/>
          <cell r="AR632"/>
        </row>
        <row r="633">
          <cell r="W633"/>
          <cell r="X633"/>
          <cell r="Y633"/>
          <cell r="Z633"/>
          <cell r="AA633"/>
          <cell r="AB633"/>
          <cell r="AC633"/>
          <cell r="AD633"/>
          <cell r="AE633"/>
          <cell r="AF633"/>
          <cell r="AG633"/>
          <cell r="AH633"/>
          <cell r="AI633"/>
          <cell r="AJ633"/>
          <cell r="AK633"/>
          <cell r="AL633"/>
          <cell r="AM633"/>
          <cell r="AN633"/>
          <cell r="AO633"/>
          <cell r="AP633"/>
          <cell r="AQ633"/>
          <cell r="AR633"/>
        </row>
        <row r="634">
          <cell r="W634"/>
          <cell r="X634"/>
          <cell r="Y634"/>
          <cell r="Z634"/>
          <cell r="AA634"/>
          <cell r="AB634"/>
          <cell r="AC634"/>
          <cell r="AD634"/>
          <cell r="AE634"/>
          <cell r="AF634"/>
          <cell r="AG634"/>
          <cell r="AH634"/>
          <cell r="AI634"/>
          <cell r="AJ634"/>
          <cell r="AK634"/>
          <cell r="AL634"/>
          <cell r="AM634"/>
          <cell r="AN634"/>
          <cell r="AO634"/>
          <cell r="AP634"/>
          <cell r="AQ634"/>
          <cell r="AR634"/>
        </row>
        <row r="635">
          <cell r="W635"/>
          <cell r="X635"/>
          <cell r="Y635"/>
          <cell r="Z635"/>
          <cell r="AA635"/>
          <cell r="AB635"/>
          <cell r="AC635"/>
          <cell r="AD635"/>
          <cell r="AE635"/>
          <cell r="AF635"/>
          <cell r="AG635"/>
          <cell r="AH635"/>
          <cell r="AI635"/>
          <cell r="AJ635"/>
          <cell r="AK635"/>
          <cell r="AL635"/>
          <cell r="AM635"/>
          <cell r="AN635"/>
          <cell r="AO635"/>
          <cell r="AP635"/>
          <cell r="AQ635"/>
          <cell r="AR635"/>
        </row>
        <row r="636">
          <cell r="W636"/>
          <cell r="X636"/>
          <cell r="Y636"/>
          <cell r="Z636"/>
          <cell r="AA636"/>
          <cell r="AB636"/>
          <cell r="AC636"/>
          <cell r="AD636"/>
          <cell r="AE636"/>
          <cell r="AF636"/>
          <cell r="AG636"/>
          <cell r="AH636"/>
          <cell r="AI636"/>
          <cell r="AJ636"/>
          <cell r="AK636"/>
          <cell r="AL636"/>
          <cell r="AM636"/>
          <cell r="AN636"/>
          <cell r="AO636"/>
          <cell r="AP636"/>
          <cell r="AQ636"/>
          <cell r="AR636"/>
        </row>
        <row r="637"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  <cell r="AH637"/>
          <cell r="AI637"/>
          <cell r="AJ637"/>
          <cell r="AK637"/>
          <cell r="AL637"/>
          <cell r="AM637"/>
          <cell r="AN637"/>
          <cell r="AO637"/>
          <cell r="AP637"/>
          <cell r="AQ637"/>
          <cell r="AR637"/>
        </row>
        <row r="638">
          <cell r="W638"/>
          <cell r="X638"/>
          <cell r="Y638"/>
          <cell r="Z638"/>
          <cell r="AA638"/>
          <cell r="AB638"/>
          <cell r="AC638"/>
          <cell r="AD638"/>
          <cell r="AE638"/>
          <cell r="AF638"/>
          <cell r="AG638"/>
          <cell r="AH638"/>
          <cell r="AI638"/>
          <cell r="AJ638"/>
          <cell r="AK638"/>
          <cell r="AL638"/>
          <cell r="AM638"/>
          <cell r="AN638"/>
          <cell r="AO638"/>
          <cell r="AP638"/>
          <cell r="AQ638"/>
          <cell r="AR638"/>
        </row>
        <row r="639">
          <cell r="W639"/>
          <cell r="X639"/>
          <cell r="Y639"/>
          <cell r="Z639"/>
          <cell r="AA639"/>
          <cell r="AB639"/>
          <cell r="AC639"/>
          <cell r="AD639"/>
          <cell r="AE639"/>
          <cell r="AF639"/>
          <cell r="AG639"/>
          <cell r="AH639"/>
          <cell r="AI639"/>
          <cell r="AJ639"/>
          <cell r="AK639"/>
          <cell r="AL639"/>
          <cell r="AM639"/>
          <cell r="AN639"/>
          <cell r="AO639"/>
          <cell r="AP639"/>
          <cell r="AQ639"/>
          <cell r="AR639"/>
        </row>
        <row r="640"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  <cell r="AH640"/>
          <cell r="AI640"/>
          <cell r="AJ640"/>
          <cell r="AK640"/>
          <cell r="AL640"/>
          <cell r="AM640"/>
          <cell r="AN640"/>
          <cell r="AO640"/>
          <cell r="AP640"/>
          <cell r="AQ640"/>
          <cell r="AR640"/>
        </row>
        <row r="641">
          <cell r="W641"/>
          <cell r="X641"/>
          <cell r="Y641"/>
          <cell r="Z641"/>
          <cell r="AA641"/>
          <cell r="AB641"/>
          <cell r="AC641"/>
          <cell r="AD641"/>
          <cell r="AE641"/>
          <cell r="AF641"/>
          <cell r="AG641"/>
          <cell r="AH641"/>
          <cell r="AI641"/>
          <cell r="AJ641"/>
          <cell r="AK641"/>
          <cell r="AL641"/>
          <cell r="AM641"/>
          <cell r="AN641"/>
          <cell r="AO641"/>
          <cell r="AP641"/>
          <cell r="AQ641"/>
          <cell r="AR641"/>
        </row>
        <row r="642"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  <cell r="AH642"/>
          <cell r="AI642"/>
          <cell r="AJ642"/>
          <cell r="AK642"/>
          <cell r="AL642"/>
          <cell r="AM642"/>
          <cell r="AN642"/>
          <cell r="AO642"/>
          <cell r="AP642"/>
          <cell r="AQ642"/>
          <cell r="AR642"/>
        </row>
        <row r="643">
          <cell r="W643"/>
          <cell r="X643"/>
          <cell r="Y643"/>
          <cell r="Z643"/>
          <cell r="AA643"/>
          <cell r="AB643"/>
          <cell r="AC643"/>
          <cell r="AD643"/>
          <cell r="AE643"/>
          <cell r="AF643"/>
          <cell r="AG643"/>
          <cell r="AH643"/>
          <cell r="AI643"/>
          <cell r="AJ643"/>
          <cell r="AK643"/>
          <cell r="AL643"/>
          <cell r="AM643"/>
          <cell r="AN643"/>
          <cell r="AO643"/>
          <cell r="AP643"/>
          <cell r="AQ643"/>
          <cell r="AR643"/>
        </row>
        <row r="644"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  <cell r="AH644"/>
          <cell r="AI644"/>
          <cell r="AJ644"/>
          <cell r="AK644"/>
          <cell r="AL644"/>
          <cell r="AM644"/>
          <cell r="AN644"/>
          <cell r="AO644"/>
          <cell r="AP644"/>
          <cell r="AQ644"/>
          <cell r="AR644"/>
        </row>
        <row r="645">
          <cell r="W645"/>
          <cell r="X645"/>
          <cell r="Y645"/>
          <cell r="Z645"/>
          <cell r="AA645"/>
          <cell r="AB645"/>
          <cell r="AC645"/>
          <cell r="AD645"/>
          <cell r="AE645"/>
          <cell r="AF645"/>
          <cell r="AG645"/>
          <cell r="AH645"/>
          <cell r="AI645"/>
          <cell r="AJ645"/>
          <cell r="AK645"/>
          <cell r="AL645"/>
          <cell r="AM645"/>
          <cell r="AN645"/>
          <cell r="AO645"/>
          <cell r="AP645"/>
          <cell r="AQ645"/>
          <cell r="AR645"/>
        </row>
        <row r="646">
          <cell r="W646"/>
          <cell r="X646"/>
          <cell r="Y646"/>
          <cell r="Z646"/>
          <cell r="AA646"/>
          <cell r="AB646"/>
          <cell r="AC646"/>
          <cell r="AD646"/>
          <cell r="AE646"/>
          <cell r="AF646"/>
          <cell r="AG646"/>
          <cell r="AH646"/>
          <cell r="AI646"/>
          <cell r="AJ646"/>
          <cell r="AK646"/>
          <cell r="AL646"/>
          <cell r="AM646"/>
          <cell r="AN646"/>
          <cell r="AO646"/>
          <cell r="AP646"/>
          <cell r="AQ646"/>
          <cell r="AR646"/>
        </row>
        <row r="647">
          <cell r="W647"/>
          <cell r="X647"/>
          <cell r="Y647"/>
          <cell r="Z647"/>
          <cell r="AA647"/>
          <cell r="AB647"/>
          <cell r="AC647"/>
          <cell r="AD647"/>
          <cell r="AE647"/>
          <cell r="AF647"/>
          <cell r="AG647"/>
          <cell r="AH647"/>
          <cell r="AI647"/>
          <cell r="AJ647"/>
          <cell r="AK647"/>
          <cell r="AL647"/>
          <cell r="AM647"/>
          <cell r="AN647"/>
          <cell r="AO647"/>
          <cell r="AP647"/>
          <cell r="AQ647"/>
          <cell r="AR647"/>
        </row>
        <row r="648">
          <cell r="W648"/>
          <cell r="X648"/>
          <cell r="Y648"/>
          <cell r="Z648"/>
          <cell r="AA648"/>
          <cell r="AB648"/>
          <cell r="AC648"/>
          <cell r="AD648"/>
          <cell r="AE648"/>
          <cell r="AF648"/>
          <cell r="AG648"/>
          <cell r="AH648"/>
          <cell r="AI648"/>
          <cell r="AJ648"/>
          <cell r="AK648"/>
          <cell r="AL648"/>
          <cell r="AM648"/>
          <cell r="AN648"/>
          <cell r="AO648"/>
          <cell r="AP648"/>
          <cell r="AQ648"/>
          <cell r="AR648"/>
        </row>
        <row r="649">
          <cell r="W649"/>
          <cell r="X649"/>
          <cell r="Y649"/>
          <cell r="Z649"/>
          <cell r="AA649"/>
          <cell r="AB649"/>
          <cell r="AC649"/>
          <cell r="AD649"/>
          <cell r="AE649"/>
          <cell r="AF649"/>
          <cell r="AG649"/>
          <cell r="AH649"/>
          <cell r="AI649"/>
          <cell r="AJ649"/>
          <cell r="AK649"/>
          <cell r="AL649"/>
          <cell r="AM649"/>
          <cell r="AN649"/>
          <cell r="AO649"/>
          <cell r="AP649"/>
          <cell r="AQ649"/>
          <cell r="AR649"/>
        </row>
        <row r="650">
          <cell r="W650"/>
          <cell r="X650"/>
          <cell r="Y650"/>
          <cell r="Z650"/>
          <cell r="AA650"/>
          <cell r="AB650"/>
          <cell r="AC650"/>
          <cell r="AD650"/>
          <cell r="AE650"/>
          <cell r="AF650"/>
          <cell r="AG650"/>
          <cell r="AH650"/>
          <cell r="AI650"/>
          <cell r="AJ650"/>
          <cell r="AK650"/>
          <cell r="AL650"/>
          <cell r="AM650"/>
          <cell r="AN650"/>
          <cell r="AO650"/>
          <cell r="AP650"/>
          <cell r="AQ650"/>
          <cell r="AR650"/>
        </row>
        <row r="651">
          <cell r="W651"/>
          <cell r="X651"/>
          <cell r="Y651"/>
          <cell r="Z651"/>
          <cell r="AA651"/>
          <cell r="AB651"/>
          <cell r="AC651"/>
          <cell r="AD651"/>
          <cell r="AE651"/>
          <cell r="AF651"/>
          <cell r="AG651"/>
          <cell r="AH651"/>
          <cell r="AI651"/>
          <cell r="AJ651"/>
          <cell r="AK651"/>
          <cell r="AL651"/>
          <cell r="AM651"/>
          <cell r="AN651"/>
          <cell r="AO651"/>
          <cell r="AP651"/>
          <cell r="AQ651"/>
          <cell r="AR651"/>
        </row>
        <row r="652">
          <cell r="W652"/>
          <cell r="X652"/>
          <cell r="Y652"/>
          <cell r="Z652"/>
          <cell r="AA652"/>
          <cell r="AB652"/>
          <cell r="AC652"/>
          <cell r="AD652"/>
          <cell r="AE652"/>
          <cell r="AF652"/>
          <cell r="AG652"/>
          <cell r="AH652"/>
          <cell r="AI652"/>
          <cell r="AJ652"/>
          <cell r="AK652"/>
          <cell r="AL652"/>
          <cell r="AM652"/>
          <cell r="AN652"/>
          <cell r="AO652"/>
          <cell r="AP652"/>
          <cell r="AQ652"/>
          <cell r="AR652"/>
        </row>
        <row r="653">
          <cell r="W653"/>
          <cell r="X653"/>
          <cell r="Y653"/>
          <cell r="Z653"/>
          <cell r="AA653"/>
          <cell r="AB653"/>
          <cell r="AC653"/>
          <cell r="AD653"/>
          <cell r="AE653"/>
          <cell r="AF653"/>
          <cell r="AG653"/>
          <cell r="AH653"/>
          <cell r="AI653"/>
          <cell r="AJ653"/>
          <cell r="AK653"/>
          <cell r="AL653"/>
          <cell r="AM653"/>
          <cell r="AN653"/>
          <cell r="AO653"/>
          <cell r="AP653"/>
          <cell r="AQ653"/>
          <cell r="AR653"/>
        </row>
        <row r="654">
          <cell r="W654"/>
          <cell r="X654"/>
          <cell r="Y654"/>
          <cell r="Z654"/>
          <cell r="AA654"/>
          <cell r="AB654"/>
          <cell r="AC654"/>
          <cell r="AD654"/>
          <cell r="AE654"/>
          <cell r="AF654"/>
          <cell r="AG654"/>
          <cell r="AH654"/>
          <cell r="AI654"/>
          <cell r="AJ654"/>
          <cell r="AK654"/>
          <cell r="AL654"/>
          <cell r="AM654"/>
          <cell r="AN654"/>
          <cell r="AO654"/>
          <cell r="AP654"/>
          <cell r="AQ654"/>
          <cell r="AR654"/>
        </row>
        <row r="655">
          <cell r="W655"/>
          <cell r="X655"/>
          <cell r="Y655"/>
          <cell r="Z655"/>
          <cell r="AA655"/>
          <cell r="AB655"/>
          <cell r="AC655"/>
          <cell r="AD655"/>
          <cell r="AE655"/>
          <cell r="AF655"/>
          <cell r="AG655"/>
          <cell r="AH655"/>
          <cell r="AI655"/>
          <cell r="AJ655"/>
          <cell r="AK655"/>
          <cell r="AL655"/>
          <cell r="AM655"/>
          <cell r="AN655"/>
          <cell r="AO655"/>
          <cell r="AP655"/>
          <cell r="AQ655"/>
          <cell r="AR655"/>
        </row>
        <row r="656">
          <cell r="W656"/>
          <cell r="X656"/>
          <cell r="Y656"/>
          <cell r="Z656"/>
          <cell r="AA656"/>
          <cell r="AB656"/>
          <cell r="AC656"/>
          <cell r="AD656"/>
          <cell r="AE656"/>
          <cell r="AF656"/>
          <cell r="AG656"/>
          <cell r="AH656"/>
          <cell r="AI656"/>
          <cell r="AJ656"/>
          <cell r="AK656"/>
          <cell r="AL656"/>
          <cell r="AM656"/>
          <cell r="AN656"/>
          <cell r="AO656"/>
          <cell r="AP656"/>
          <cell r="AQ656"/>
          <cell r="AR656"/>
        </row>
        <row r="657">
          <cell r="W657"/>
          <cell r="X657"/>
          <cell r="Y657"/>
          <cell r="Z657"/>
          <cell r="AA657"/>
          <cell r="AB657"/>
          <cell r="AC657"/>
          <cell r="AD657"/>
          <cell r="AE657"/>
          <cell r="AF657"/>
          <cell r="AG657"/>
          <cell r="AH657"/>
          <cell r="AI657"/>
          <cell r="AJ657"/>
          <cell r="AK657"/>
          <cell r="AL657"/>
          <cell r="AM657"/>
          <cell r="AN657"/>
          <cell r="AO657"/>
          <cell r="AP657"/>
          <cell r="AQ657"/>
          <cell r="AR657"/>
        </row>
        <row r="658">
          <cell r="W658"/>
          <cell r="X658"/>
          <cell r="Y658"/>
          <cell r="Z658"/>
          <cell r="AA658"/>
          <cell r="AB658"/>
          <cell r="AC658"/>
          <cell r="AD658"/>
          <cell r="AE658"/>
          <cell r="AF658"/>
          <cell r="AG658"/>
          <cell r="AH658"/>
          <cell r="AI658"/>
          <cell r="AJ658"/>
          <cell r="AK658"/>
          <cell r="AL658"/>
          <cell r="AM658"/>
          <cell r="AN658"/>
          <cell r="AO658"/>
          <cell r="AP658"/>
          <cell r="AQ658"/>
          <cell r="AR658"/>
        </row>
        <row r="659">
          <cell r="W659"/>
          <cell r="X659"/>
          <cell r="Y659"/>
          <cell r="Z659"/>
          <cell r="AA659"/>
          <cell r="AB659"/>
          <cell r="AC659"/>
          <cell r="AD659"/>
          <cell r="AE659"/>
          <cell r="AF659"/>
          <cell r="AG659"/>
          <cell r="AH659"/>
          <cell r="AI659"/>
          <cell r="AJ659"/>
          <cell r="AK659"/>
          <cell r="AL659"/>
          <cell r="AM659"/>
          <cell r="AN659"/>
          <cell r="AO659"/>
          <cell r="AP659"/>
          <cell r="AQ659"/>
          <cell r="AR659"/>
        </row>
        <row r="660">
          <cell r="W660"/>
          <cell r="X660"/>
          <cell r="Y660"/>
          <cell r="Z660"/>
          <cell r="AA660"/>
          <cell r="AB660"/>
          <cell r="AC660"/>
          <cell r="AD660"/>
          <cell r="AE660"/>
          <cell r="AF660"/>
          <cell r="AG660"/>
          <cell r="AH660"/>
          <cell r="AI660"/>
          <cell r="AJ660"/>
          <cell r="AK660"/>
          <cell r="AL660"/>
          <cell r="AM660"/>
          <cell r="AN660"/>
          <cell r="AO660"/>
          <cell r="AP660"/>
          <cell r="AQ660"/>
          <cell r="AR660"/>
        </row>
        <row r="661">
          <cell r="W661"/>
          <cell r="X661"/>
          <cell r="Y661"/>
          <cell r="Z661"/>
          <cell r="AA661"/>
          <cell r="AB661"/>
          <cell r="AC661"/>
          <cell r="AD661"/>
          <cell r="AE661"/>
          <cell r="AF661"/>
          <cell r="AG661"/>
          <cell r="AH661"/>
          <cell r="AI661"/>
          <cell r="AJ661"/>
          <cell r="AK661"/>
          <cell r="AL661"/>
          <cell r="AM661"/>
          <cell r="AN661"/>
          <cell r="AO661"/>
          <cell r="AP661"/>
          <cell r="AQ661"/>
          <cell r="AR661"/>
        </row>
        <row r="662">
          <cell r="W662"/>
          <cell r="X662"/>
          <cell r="Y662"/>
          <cell r="Z662"/>
          <cell r="AA662"/>
          <cell r="AB662"/>
          <cell r="AC662"/>
          <cell r="AD662"/>
          <cell r="AE662"/>
          <cell r="AF662"/>
          <cell r="AG662"/>
          <cell r="AH662"/>
          <cell r="AI662"/>
          <cell r="AJ662"/>
          <cell r="AK662"/>
          <cell r="AL662"/>
          <cell r="AM662"/>
          <cell r="AN662"/>
          <cell r="AO662"/>
          <cell r="AP662"/>
          <cell r="AQ662"/>
          <cell r="AR662"/>
        </row>
        <row r="663">
          <cell r="W663"/>
          <cell r="X663"/>
          <cell r="Y663"/>
          <cell r="Z663"/>
          <cell r="AA663"/>
          <cell r="AB663"/>
          <cell r="AC663"/>
          <cell r="AD663"/>
          <cell r="AE663"/>
          <cell r="AF663"/>
          <cell r="AG663"/>
          <cell r="AH663"/>
          <cell r="AI663"/>
          <cell r="AJ663"/>
          <cell r="AK663"/>
          <cell r="AL663"/>
          <cell r="AM663"/>
          <cell r="AN663"/>
          <cell r="AO663"/>
          <cell r="AP663"/>
          <cell r="AQ663"/>
          <cell r="AR663"/>
        </row>
        <row r="664">
          <cell r="W664"/>
          <cell r="X664"/>
          <cell r="Y664"/>
          <cell r="Z664"/>
          <cell r="AA664"/>
          <cell r="AB664"/>
          <cell r="AC664"/>
          <cell r="AD664"/>
          <cell r="AE664"/>
          <cell r="AF664"/>
          <cell r="AG664"/>
          <cell r="AH664"/>
          <cell r="AI664"/>
          <cell r="AJ664"/>
          <cell r="AK664"/>
          <cell r="AL664"/>
          <cell r="AM664"/>
          <cell r="AN664"/>
          <cell r="AO664"/>
          <cell r="AP664"/>
          <cell r="AQ664"/>
          <cell r="AR664"/>
        </row>
        <row r="665">
          <cell r="W665"/>
          <cell r="X665"/>
          <cell r="Y665"/>
          <cell r="Z665"/>
          <cell r="AA665"/>
          <cell r="AB665"/>
          <cell r="AC665"/>
          <cell r="AD665"/>
          <cell r="AE665"/>
          <cell r="AF665"/>
          <cell r="AG665"/>
          <cell r="AH665"/>
          <cell r="AI665"/>
          <cell r="AJ665"/>
          <cell r="AK665"/>
          <cell r="AL665"/>
          <cell r="AM665"/>
          <cell r="AN665"/>
          <cell r="AO665"/>
          <cell r="AP665"/>
          <cell r="AQ665"/>
          <cell r="AR665"/>
        </row>
        <row r="666">
          <cell r="W666"/>
          <cell r="X666"/>
          <cell r="Y666"/>
          <cell r="Z666"/>
          <cell r="AA666"/>
          <cell r="AB666"/>
          <cell r="AC666"/>
          <cell r="AD666"/>
          <cell r="AE666"/>
          <cell r="AF666"/>
          <cell r="AG666"/>
          <cell r="AH666"/>
          <cell r="AI666"/>
          <cell r="AJ666"/>
          <cell r="AK666"/>
          <cell r="AL666"/>
          <cell r="AM666"/>
          <cell r="AN666"/>
          <cell r="AO666"/>
          <cell r="AP666"/>
          <cell r="AQ666"/>
          <cell r="AR666"/>
        </row>
        <row r="667">
          <cell r="W667"/>
          <cell r="X667"/>
          <cell r="Y667"/>
          <cell r="Z667"/>
          <cell r="AA667"/>
          <cell r="AB667"/>
          <cell r="AC667"/>
          <cell r="AD667"/>
          <cell r="AE667"/>
          <cell r="AF667"/>
          <cell r="AG667"/>
          <cell r="AH667"/>
          <cell r="AI667"/>
          <cell r="AJ667"/>
          <cell r="AK667"/>
          <cell r="AL667"/>
          <cell r="AM667"/>
          <cell r="AN667"/>
          <cell r="AO667"/>
          <cell r="AP667"/>
          <cell r="AQ667"/>
          <cell r="AR667"/>
        </row>
        <row r="668">
          <cell r="W668"/>
          <cell r="X668"/>
          <cell r="Y668"/>
          <cell r="Z668"/>
          <cell r="AA668"/>
          <cell r="AB668"/>
          <cell r="AC668"/>
          <cell r="AD668"/>
          <cell r="AE668"/>
          <cell r="AF668"/>
          <cell r="AG668"/>
          <cell r="AH668"/>
          <cell r="AI668"/>
          <cell r="AJ668"/>
          <cell r="AK668"/>
          <cell r="AL668"/>
          <cell r="AM668"/>
          <cell r="AN668"/>
          <cell r="AO668"/>
          <cell r="AP668"/>
          <cell r="AQ668"/>
          <cell r="AR668"/>
        </row>
        <row r="669">
          <cell r="W669"/>
          <cell r="X669"/>
          <cell r="Y669"/>
          <cell r="Z669"/>
          <cell r="AA669"/>
          <cell r="AB669"/>
          <cell r="AC669"/>
          <cell r="AD669"/>
          <cell r="AE669"/>
          <cell r="AF669"/>
          <cell r="AG669"/>
          <cell r="AH669"/>
          <cell r="AI669"/>
          <cell r="AJ669"/>
          <cell r="AK669"/>
          <cell r="AL669"/>
          <cell r="AM669"/>
          <cell r="AN669"/>
          <cell r="AO669"/>
          <cell r="AP669"/>
          <cell r="AQ669"/>
          <cell r="AR669"/>
        </row>
        <row r="670">
          <cell r="W670"/>
          <cell r="X670"/>
          <cell r="Y670"/>
          <cell r="Z670"/>
          <cell r="AA670"/>
          <cell r="AB670"/>
          <cell r="AC670"/>
          <cell r="AD670"/>
          <cell r="AE670"/>
          <cell r="AF670"/>
          <cell r="AG670"/>
          <cell r="AH670"/>
          <cell r="AI670"/>
          <cell r="AJ670"/>
          <cell r="AK670"/>
          <cell r="AL670"/>
          <cell r="AM670"/>
          <cell r="AN670"/>
          <cell r="AO670"/>
          <cell r="AP670"/>
          <cell r="AQ670"/>
          <cell r="AR670"/>
        </row>
        <row r="671">
          <cell r="W671"/>
          <cell r="X671"/>
          <cell r="Y671"/>
          <cell r="Z671"/>
          <cell r="AA671"/>
          <cell r="AB671"/>
          <cell r="AC671"/>
          <cell r="AD671"/>
          <cell r="AE671"/>
          <cell r="AF671"/>
          <cell r="AG671"/>
          <cell r="AH671"/>
          <cell r="AI671"/>
          <cell r="AJ671"/>
          <cell r="AK671"/>
          <cell r="AL671"/>
          <cell r="AM671"/>
          <cell r="AN671"/>
          <cell r="AO671"/>
          <cell r="AP671"/>
          <cell r="AQ671"/>
          <cell r="AR671"/>
        </row>
        <row r="672">
          <cell r="W672"/>
          <cell r="X672"/>
          <cell r="Y672"/>
          <cell r="Z672"/>
          <cell r="AA672"/>
          <cell r="AB672"/>
          <cell r="AC672"/>
          <cell r="AD672"/>
          <cell r="AE672"/>
          <cell r="AF672"/>
          <cell r="AG672"/>
          <cell r="AH672"/>
          <cell r="AI672"/>
          <cell r="AJ672"/>
          <cell r="AK672"/>
          <cell r="AL672"/>
          <cell r="AM672"/>
          <cell r="AN672"/>
          <cell r="AO672"/>
          <cell r="AP672"/>
          <cell r="AQ672"/>
          <cell r="AR672"/>
        </row>
        <row r="673">
          <cell r="W673"/>
          <cell r="X673"/>
          <cell r="Y673"/>
          <cell r="Z673"/>
          <cell r="AA673"/>
          <cell r="AB673"/>
          <cell r="AC673"/>
          <cell r="AD673"/>
          <cell r="AE673"/>
          <cell r="AF673"/>
          <cell r="AG673"/>
          <cell r="AH673"/>
          <cell r="AI673"/>
          <cell r="AJ673"/>
          <cell r="AK673"/>
          <cell r="AL673"/>
          <cell r="AM673"/>
          <cell r="AN673"/>
          <cell r="AO673"/>
          <cell r="AP673"/>
          <cell r="AQ673"/>
          <cell r="AR673"/>
        </row>
        <row r="674">
          <cell r="W674"/>
          <cell r="X674"/>
          <cell r="Y674"/>
          <cell r="Z674"/>
          <cell r="AA674"/>
          <cell r="AB674"/>
          <cell r="AC674"/>
          <cell r="AD674"/>
          <cell r="AE674"/>
          <cell r="AF674"/>
          <cell r="AG674"/>
          <cell r="AH674"/>
          <cell r="AI674"/>
          <cell r="AJ674"/>
          <cell r="AK674"/>
          <cell r="AL674"/>
          <cell r="AM674"/>
          <cell r="AN674"/>
          <cell r="AO674"/>
          <cell r="AP674"/>
          <cell r="AQ674"/>
          <cell r="AR674"/>
        </row>
        <row r="675">
          <cell r="W675"/>
          <cell r="X675"/>
          <cell r="Y675"/>
          <cell r="Z675"/>
          <cell r="AA675"/>
          <cell r="AB675"/>
          <cell r="AC675"/>
          <cell r="AD675"/>
          <cell r="AE675"/>
          <cell r="AF675"/>
          <cell r="AG675"/>
          <cell r="AH675"/>
          <cell r="AI675"/>
          <cell r="AJ675"/>
          <cell r="AK675"/>
          <cell r="AL675"/>
          <cell r="AM675"/>
          <cell r="AN675"/>
          <cell r="AO675"/>
          <cell r="AP675"/>
          <cell r="AQ675"/>
          <cell r="AR675"/>
        </row>
        <row r="676">
          <cell r="W676"/>
          <cell r="X676"/>
          <cell r="Y676"/>
          <cell r="Z676"/>
          <cell r="AA676"/>
          <cell r="AB676"/>
          <cell r="AC676"/>
          <cell r="AD676"/>
          <cell r="AE676"/>
          <cell r="AF676"/>
          <cell r="AG676"/>
          <cell r="AH676"/>
          <cell r="AI676"/>
          <cell r="AJ676"/>
          <cell r="AK676"/>
          <cell r="AL676"/>
          <cell r="AM676"/>
          <cell r="AN676"/>
          <cell r="AO676"/>
          <cell r="AP676"/>
          <cell r="AQ676"/>
          <cell r="AR676"/>
        </row>
        <row r="677">
          <cell r="W677"/>
          <cell r="X677"/>
          <cell r="Y677"/>
          <cell r="Z677"/>
          <cell r="AA677"/>
          <cell r="AB677"/>
          <cell r="AC677"/>
          <cell r="AD677"/>
          <cell r="AE677"/>
          <cell r="AF677"/>
          <cell r="AG677"/>
          <cell r="AH677"/>
          <cell r="AI677"/>
          <cell r="AJ677"/>
          <cell r="AK677"/>
          <cell r="AL677"/>
          <cell r="AM677"/>
          <cell r="AN677"/>
          <cell r="AO677"/>
          <cell r="AP677"/>
          <cell r="AQ677"/>
          <cell r="AR677"/>
        </row>
        <row r="678">
          <cell r="W678"/>
          <cell r="X678"/>
          <cell r="Y678"/>
          <cell r="Z678"/>
          <cell r="AA678"/>
          <cell r="AB678"/>
          <cell r="AC678"/>
          <cell r="AD678"/>
          <cell r="AE678"/>
          <cell r="AF678"/>
          <cell r="AG678"/>
          <cell r="AH678"/>
          <cell r="AI678"/>
          <cell r="AJ678"/>
          <cell r="AK678"/>
          <cell r="AL678"/>
          <cell r="AM678"/>
          <cell r="AN678"/>
          <cell r="AO678"/>
          <cell r="AP678"/>
          <cell r="AQ678"/>
          <cell r="AR678"/>
        </row>
        <row r="679">
          <cell r="W679"/>
          <cell r="X679"/>
          <cell r="Y679"/>
          <cell r="Z679"/>
          <cell r="AA679"/>
          <cell r="AB679"/>
          <cell r="AC679"/>
          <cell r="AD679"/>
          <cell r="AE679"/>
          <cell r="AF679"/>
          <cell r="AG679"/>
          <cell r="AH679"/>
          <cell r="AI679"/>
          <cell r="AJ679"/>
          <cell r="AK679"/>
          <cell r="AL679"/>
          <cell r="AM679"/>
          <cell r="AN679"/>
          <cell r="AO679"/>
          <cell r="AP679"/>
          <cell r="AQ679"/>
          <cell r="AR679"/>
        </row>
        <row r="680">
          <cell r="W680"/>
          <cell r="X680"/>
          <cell r="Y680"/>
          <cell r="Z680"/>
          <cell r="AA680"/>
          <cell r="AB680"/>
          <cell r="AC680"/>
          <cell r="AD680"/>
          <cell r="AE680"/>
          <cell r="AF680"/>
          <cell r="AG680"/>
          <cell r="AH680"/>
          <cell r="AI680"/>
          <cell r="AJ680"/>
          <cell r="AK680"/>
          <cell r="AL680"/>
          <cell r="AM680"/>
          <cell r="AN680"/>
          <cell r="AO680"/>
          <cell r="AP680"/>
          <cell r="AQ680"/>
          <cell r="AR680"/>
        </row>
        <row r="681">
          <cell r="W681"/>
          <cell r="X681"/>
          <cell r="Y681"/>
          <cell r="Z681"/>
          <cell r="AA681"/>
          <cell r="AB681"/>
          <cell r="AC681"/>
          <cell r="AD681"/>
          <cell r="AE681"/>
          <cell r="AF681"/>
          <cell r="AG681"/>
          <cell r="AH681"/>
          <cell r="AI681"/>
          <cell r="AJ681"/>
          <cell r="AK681"/>
          <cell r="AL681"/>
          <cell r="AM681"/>
          <cell r="AN681"/>
          <cell r="AO681"/>
          <cell r="AP681"/>
          <cell r="AQ681"/>
          <cell r="AR681"/>
        </row>
        <row r="682">
          <cell r="W682"/>
          <cell r="X682"/>
          <cell r="Y682"/>
          <cell r="Z682"/>
          <cell r="AA682"/>
          <cell r="AB682"/>
          <cell r="AC682"/>
          <cell r="AD682"/>
          <cell r="AE682"/>
          <cell r="AF682"/>
          <cell r="AG682"/>
          <cell r="AH682"/>
          <cell r="AI682"/>
          <cell r="AJ682"/>
          <cell r="AK682"/>
          <cell r="AL682"/>
          <cell r="AM682"/>
          <cell r="AN682"/>
          <cell r="AO682"/>
          <cell r="AP682"/>
          <cell r="AQ682"/>
          <cell r="AR682"/>
        </row>
        <row r="683">
          <cell r="W683"/>
          <cell r="X683"/>
          <cell r="Y683"/>
          <cell r="Z683"/>
          <cell r="AA683"/>
          <cell r="AB683"/>
          <cell r="AC683"/>
          <cell r="AD683"/>
          <cell r="AE683"/>
          <cell r="AF683"/>
          <cell r="AG683"/>
          <cell r="AH683"/>
          <cell r="AI683"/>
          <cell r="AJ683"/>
          <cell r="AK683"/>
          <cell r="AL683"/>
          <cell r="AM683"/>
          <cell r="AN683"/>
          <cell r="AO683"/>
          <cell r="AP683"/>
          <cell r="AQ683"/>
          <cell r="AR683"/>
        </row>
        <row r="684">
          <cell r="W684"/>
          <cell r="X684"/>
          <cell r="Y684"/>
          <cell r="Z684"/>
          <cell r="AA684"/>
          <cell r="AB684"/>
          <cell r="AC684"/>
          <cell r="AD684"/>
          <cell r="AE684"/>
          <cell r="AF684"/>
          <cell r="AG684"/>
          <cell r="AH684"/>
          <cell r="AI684"/>
          <cell r="AJ684"/>
          <cell r="AK684"/>
          <cell r="AL684"/>
          <cell r="AM684"/>
          <cell r="AN684"/>
          <cell r="AO684"/>
          <cell r="AP684"/>
          <cell r="AQ684"/>
          <cell r="AR684"/>
        </row>
        <row r="685">
          <cell r="W685"/>
          <cell r="X685"/>
          <cell r="Y685"/>
          <cell r="Z685"/>
          <cell r="AA685"/>
          <cell r="AB685"/>
          <cell r="AC685"/>
          <cell r="AD685"/>
          <cell r="AE685"/>
          <cell r="AF685"/>
          <cell r="AG685"/>
          <cell r="AH685"/>
          <cell r="AI685"/>
          <cell r="AJ685"/>
          <cell r="AK685"/>
          <cell r="AL685"/>
          <cell r="AM685"/>
          <cell r="AN685"/>
          <cell r="AO685"/>
          <cell r="AP685"/>
          <cell r="AQ685"/>
          <cell r="AR685"/>
        </row>
        <row r="686">
          <cell r="W686"/>
          <cell r="X686"/>
          <cell r="Y686"/>
          <cell r="Z686"/>
          <cell r="AA686"/>
          <cell r="AB686"/>
          <cell r="AC686"/>
          <cell r="AD686"/>
          <cell r="AE686"/>
          <cell r="AF686"/>
          <cell r="AG686"/>
          <cell r="AH686"/>
          <cell r="AI686"/>
          <cell r="AJ686"/>
          <cell r="AK686"/>
          <cell r="AL686"/>
          <cell r="AM686"/>
          <cell r="AN686"/>
          <cell r="AO686"/>
          <cell r="AP686"/>
          <cell r="AQ686"/>
          <cell r="AR686"/>
        </row>
        <row r="687">
          <cell r="W687"/>
          <cell r="X687"/>
          <cell r="Y687"/>
          <cell r="Z687"/>
          <cell r="AA687"/>
          <cell r="AB687"/>
          <cell r="AC687"/>
          <cell r="AD687"/>
          <cell r="AE687"/>
          <cell r="AF687"/>
          <cell r="AG687"/>
          <cell r="AH687"/>
          <cell r="AI687"/>
          <cell r="AJ687"/>
          <cell r="AK687"/>
          <cell r="AL687"/>
          <cell r="AM687"/>
          <cell r="AN687"/>
          <cell r="AO687"/>
          <cell r="AP687"/>
          <cell r="AQ687"/>
          <cell r="AR687"/>
        </row>
        <row r="688">
          <cell r="W688"/>
          <cell r="X688"/>
          <cell r="Y688"/>
          <cell r="Z688"/>
          <cell r="AA688"/>
          <cell r="AB688"/>
          <cell r="AC688"/>
          <cell r="AD688"/>
          <cell r="AE688"/>
          <cell r="AF688"/>
          <cell r="AG688"/>
          <cell r="AH688"/>
          <cell r="AI688"/>
          <cell r="AJ688"/>
          <cell r="AK688"/>
          <cell r="AL688"/>
          <cell r="AM688"/>
          <cell r="AN688"/>
          <cell r="AO688"/>
          <cell r="AP688"/>
          <cell r="AQ688"/>
          <cell r="AR688"/>
        </row>
        <row r="689">
          <cell r="W689"/>
          <cell r="X689"/>
          <cell r="Y689"/>
          <cell r="Z689"/>
          <cell r="AA689"/>
          <cell r="AB689"/>
          <cell r="AC689"/>
          <cell r="AD689"/>
          <cell r="AE689"/>
          <cell r="AF689"/>
          <cell r="AG689"/>
          <cell r="AH689"/>
          <cell r="AI689"/>
          <cell r="AJ689"/>
          <cell r="AK689"/>
          <cell r="AL689"/>
          <cell r="AM689"/>
          <cell r="AN689"/>
          <cell r="AO689"/>
          <cell r="AP689"/>
          <cell r="AQ689"/>
          <cell r="AR689"/>
        </row>
        <row r="690">
          <cell r="W690"/>
          <cell r="X690"/>
          <cell r="Y690"/>
          <cell r="Z690"/>
          <cell r="AA690"/>
          <cell r="AB690"/>
          <cell r="AC690"/>
          <cell r="AD690"/>
          <cell r="AE690"/>
          <cell r="AF690"/>
          <cell r="AG690"/>
          <cell r="AH690"/>
          <cell r="AI690"/>
          <cell r="AJ690"/>
          <cell r="AK690"/>
          <cell r="AL690"/>
          <cell r="AM690"/>
          <cell r="AN690"/>
          <cell r="AO690"/>
          <cell r="AP690"/>
          <cell r="AQ690"/>
          <cell r="AR690"/>
        </row>
        <row r="691">
          <cell r="W691"/>
          <cell r="X691"/>
          <cell r="Y691"/>
          <cell r="Z691"/>
          <cell r="AA691"/>
          <cell r="AB691"/>
          <cell r="AC691"/>
          <cell r="AD691"/>
          <cell r="AE691"/>
          <cell r="AF691"/>
          <cell r="AG691"/>
          <cell r="AH691"/>
          <cell r="AI691"/>
          <cell r="AJ691"/>
          <cell r="AK691"/>
          <cell r="AL691"/>
          <cell r="AM691"/>
          <cell r="AN691"/>
          <cell r="AO691"/>
          <cell r="AP691"/>
          <cell r="AQ691"/>
          <cell r="AR691"/>
        </row>
        <row r="692">
          <cell r="W692"/>
          <cell r="X692"/>
          <cell r="Y692"/>
          <cell r="Z692"/>
          <cell r="AA692"/>
          <cell r="AB692"/>
          <cell r="AC692"/>
          <cell r="AD692"/>
          <cell r="AE692"/>
          <cell r="AF692"/>
          <cell r="AG692"/>
          <cell r="AH692"/>
          <cell r="AI692"/>
          <cell r="AJ692"/>
          <cell r="AK692"/>
          <cell r="AL692"/>
          <cell r="AM692"/>
          <cell r="AN692"/>
          <cell r="AO692"/>
          <cell r="AP692"/>
          <cell r="AQ692"/>
          <cell r="AR692"/>
        </row>
        <row r="693">
          <cell r="W693"/>
          <cell r="X693"/>
          <cell r="Y693"/>
          <cell r="Z693"/>
          <cell r="AA693"/>
          <cell r="AB693"/>
          <cell r="AC693"/>
          <cell r="AD693"/>
          <cell r="AE693"/>
          <cell r="AF693"/>
          <cell r="AG693"/>
          <cell r="AH693"/>
          <cell r="AI693"/>
          <cell r="AJ693"/>
          <cell r="AK693"/>
          <cell r="AL693"/>
          <cell r="AM693"/>
          <cell r="AN693"/>
          <cell r="AO693"/>
          <cell r="AP693"/>
          <cell r="AQ693"/>
          <cell r="AR693"/>
        </row>
        <row r="694">
          <cell r="W694"/>
          <cell r="X694"/>
          <cell r="Y694"/>
          <cell r="Z694"/>
          <cell r="AA694"/>
          <cell r="AB694"/>
          <cell r="AC694"/>
          <cell r="AD694"/>
          <cell r="AE694"/>
          <cell r="AF694"/>
          <cell r="AG694"/>
          <cell r="AH694"/>
          <cell r="AI694"/>
          <cell r="AJ694"/>
          <cell r="AK694"/>
          <cell r="AL694"/>
          <cell r="AM694"/>
          <cell r="AN694"/>
          <cell r="AO694"/>
          <cell r="AP694"/>
          <cell r="AQ694"/>
          <cell r="AR694"/>
        </row>
        <row r="695">
          <cell r="W695"/>
          <cell r="X695"/>
          <cell r="Y695"/>
          <cell r="Z695"/>
          <cell r="AA695"/>
          <cell r="AB695"/>
          <cell r="AC695"/>
          <cell r="AD695"/>
          <cell r="AE695"/>
          <cell r="AF695"/>
          <cell r="AG695"/>
          <cell r="AH695"/>
          <cell r="AI695"/>
          <cell r="AJ695"/>
          <cell r="AK695"/>
          <cell r="AL695"/>
          <cell r="AM695"/>
          <cell r="AN695"/>
          <cell r="AO695"/>
          <cell r="AP695"/>
          <cell r="AQ695"/>
          <cell r="AR695"/>
        </row>
        <row r="696">
          <cell r="W696"/>
          <cell r="X696"/>
          <cell r="Y696"/>
          <cell r="Z696"/>
          <cell r="AA696"/>
          <cell r="AB696"/>
          <cell r="AC696"/>
          <cell r="AD696"/>
          <cell r="AE696"/>
          <cell r="AF696"/>
          <cell r="AG696"/>
          <cell r="AH696"/>
          <cell r="AI696"/>
          <cell r="AJ696"/>
          <cell r="AK696"/>
          <cell r="AL696"/>
          <cell r="AM696"/>
          <cell r="AN696"/>
          <cell r="AO696"/>
          <cell r="AP696"/>
          <cell r="AQ696"/>
          <cell r="AR696"/>
        </row>
        <row r="697">
          <cell r="W697"/>
          <cell r="X697"/>
          <cell r="Y697"/>
          <cell r="Z697"/>
          <cell r="AA697"/>
          <cell r="AB697"/>
          <cell r="AC697"/>
          <cell r="AD697"/>
          <cell r="AE697"/>
          <cell r="AF697"/>
          <cell r="AG697"/>
          <cell r="AH697"/>
          <cell r="AI697"/>
          <cell r="AJ697"/>
          <cell r="AK697"/>
          <cell r="AL697"/>
          <cell r="AM697"/>
          <cell r="AN697"/>
          <cell r="AO697"/>
          <cell r="AP697"/>
          <cell r="AQ697"/>
          <cell r="AR697"/>
        </row>
        <row r="698">
          <cell r="W698"/>
          <cell r="X698"/>
          <cell r="Y698"/>
          <cell r="Z698"/>
          <cell r="AA698"/>
          <cell r="AB698"/>
          <cell r="AC698"/>
          <cell r="AD698"/>
          <cell r="AE698"/>
          <cell r="AF698"/>
          <cell r="AG698"/>
          <cell r="AH698"/>
          <cell r="AI698"/>
          <cell r="AJ698"/>
          <cell r="AK698"/>
          <cell r="AL698"/>
          <cell r="AM698"/>
          <cell r="AN698"/>
          <cell r="AO698"/>
          <cell r="AP698"/>
          <cell r="AQ698"/>
          <cell r="AR698"/>
        </row>
        <row r="699">
          <cell r="W699"/>
          <cell r="X699"/>
          <cell r="Y699"/>
          <cell r="Z699"/>
          <cell r="AA699"/>
          <cell r="AB699"/>
          <cell r="AC699"/>
          <cell r="AD699"/>
          <cell r="AE699"/>
          <cell r="AF699"/>
          <cell r="AG699"/>
          <cell r="AH699"/>
          <cell r="AI699"/>
          <cell r="AJ699"/>
          <cell r="AK699"/>
          <cell r="AL699"/>
          <cell r="AM699"/>
          <cell r="AN699"/>
          <cell r="AO699"/>
          <cell r="AP699"/>
          <cell r="AQ699"/>
          <cell r="AR699"/>
        </row>
        <row r="700">
          <cell r="W700"/>
          <cell r="X700"/>
          <cell r="Y700"/>
          <cell r="Z700"/>
          <cell r="AA700"/>
          <cell r="AB700"/>
          <cell r="AC700"/>
          <cell r="AD700"/>
          <cell r="AE700"/>
          <cell r="AF700"/>
          <cell r="AG700"/>
          <cell r="AH700"/>
          <cell r="AI700"/>
          <cell r="AJ700"/>
          <cell r="AK700"/>
          <cell r="AL700"/>
          <cell r="AM700"/>
          <cell r="AN700"/>
          <cell r="AO700"/>
          <cell r="AP700"/>
          <cell r="AQ700"/>
          <cell r="AR700"/>
        </row>
        <row r="701">
          <cell r="W701"/>
          <cell r="X701"/>
          <cell r="Y701"/>
          <cell r="Z701"/>
          <cell r="AA701"/>
          <cell r="AB701"/>
          <cell r="AC701"/>
          <cell r="AD701"/>
          <cell r="AE701"/>
          <cell r="AF701"/>
          <cell r="AG701"/>
          <cell r="AH701"/>
          <cell r="AI701"/>
          <cell r="AJ701"/>
          <cell r="AK701"/>
          <cell r="AL701"/>
          <cell r="AM701"/>
          <cell r="AN701"/>
          <cell r="AO701"/>
          <cell r="AP701"/>
          <cell r="AQ701"/>
          <cell r="AR701"/>
        </row>
        <row r="702">
          <cell r="W702"/>
          <cell r="X702"/>
          <cell r="Y702"/>
          <cell r="Z702"/>
          <cell r="AA702"/>
          <cell r="AB702"/>
          <cell r="AC702"/>
          <cell r="AD702"/>
          <cell r="AE702"/>
          <cell r="AF702"/>
          <cell r="AG702"/>
          <cell r="AH702"/>
          <cell r="AI702"/>
          <cell r="AJ702"/>
          <cell r="AK702"/>
          <cell r="AL702"/>
          <cell r="AM702"/>
          <cell r="AN702"/>
          <cell r="AO702"/>
          <cell r="AP702"/>
          <cell r="AQ702"/>
          <cell r="AR702"/>
        </row>
        <row r="703">
          <cell r="W703"/>
          <cell r="X703"/>
          <cell r="Y703"/>
          <cell r="Z703"/>
          <cell r="AA703"/>
          <cell r="AB703"/>
          <cell r="AC703"/>
          <cell r="AD703"/>
          <cell r="AE703"/>
          <cell r="AF703"/>
          <cell r="AG703"/>
          <cell r="AH703"/>
          <cell r="AI703"/>
          <cell r="AJ703"/>
          <cell r="AK703"/>
          <cell r="AL703"/>
          <cell r="AM703"/>
          <cell r="AN703"/>
          <cell r="AO703"/>
          <cell r="AP703"/>
          <cell r="AQ703"/>
          <cell r="AR703"/>
        </row>
        <row r="704">
          <cell r="W704"/>
          <cell r="X704"/>
          <cell r="Y704"/>
          <cell r="Z704"/>
          <cell r="AA704"/>
          <cell r="AB704"/>
          <cell r="AC704"/>
          <cell r="AD704"/>
          <cell r="AE704"/>
          <cell r="AF704"/>
          <cell r="AG704"/>
          <cell r="AH704"/>
          <cell r="AI704"/>
          <cell r="AJ704"/>
          <cell r="AK704"/>
          <cell r="AL704"/>
          <cell r="AM704"/>
          <cell r="AN704"/>
          <cell r="AO704"/>
          <cell r="AP704"/>
          <cell r="AQ704"/>
          <cell r="AR704"/>
        </row>
        <row r="705">
          <cell r="W705"/>
          <cell r="X705"/>
          <cell r="Y705"/>
          <cell r="Z705"/>
          <cell r="AA705"/>
          <cell r="AB705"/>
          <cell r="AC705"/>
          <cell r="AD705"/>
          <cell r="AE705"/>
          <cell r="AF705"/>
          <cell r="AG705"/>
          <cell r="AH705"/>
          <cell r="AI705"/>
          <cell r="AJ705"/>
          <cell r="AK705"/>
          <cell r="AL705"/>
          <cell r="AM705"/>
          <cell r="AN705"/>
          <cell r="AO705"/>
          <cell r="AP705"/>
          <cell r="AQ705"/>
          <cell r="AR705"/>
        </row>
        <row r="706">
          <cell r="W706"/>
          <cell r="X706"/>
          <cell r="Y706"/>
          <cell r="Z706"/>
          <cell r="AA706"/>
          <cell r="AB706"/>
          <cell r="AC706"/>
          <cell r="AD706"/>
          <cell r="AE706"/>
          <cell r="AF706"/>
          <cell r="AG706"/>
          <cell r="AH706"/>
          <cell r="AI706"/>
          <cell r="AJ706"/>
          <cell r="AK706"/>
          <cell r="AL706"/>
          <cell r="AM706"/>
          <cell r="AN706"/>
          <cell r="AO706"/>
          <cell r="AP706"/>
          <cell r="AQ706"/>
          <cell r="AR706"/>
        </row>
        <row r="707">
          <cell r="W707"/>
          <cell r="X707"/>
          <cell r="Y707"/>
          <cell r="Z707"/>
          <cell r="AA707"/>
          <cell r="AB707"/>
          <cell r="AC707"/>
          <cell r="AD707"/>
          <cell r="AE707"/>
          <cell r="AF707"/>
          <cell r="AG707"/>
          <cell r="AH707"/>
          <cell r="AI707"/>
          <cell r="AJ707"/>
          <cell r="AK707"/>
          <cell r="AL707"/>
          <cell r="AM707"/>
          <cell r="AN707"/>
          <cell r="AO707"/>
          <cell r="AP707"/>
          <cell r="AQ707"/>
          <cell r="AR707"/>
        </row>
        <row r="708">
          <cell r="W708"/>
          <cell r="X708"/>
          <cell r="Y708"/>
          <cell r="Z708"/>
          <cell r="AA708"/>
          <cell r="AB708"/>
          <cell r="AC708"/>
          <cell r="AD708"/>
          <cell r="AE708"/>
          <cell r="AF708"/>
          <cell r="AG708"/>
          <cell r="AH708"/>
          <cell r="AI708"/>
          <cell r="AJ708"/>
          <cell r="AK708"/>
          <cell r="AL708"/>
          <cell r="AM708"/>
          <cell r="AN708"/>
          <cell r="AO708"/>
          <cell r="AP708"/>
          <cell r="AQ708"/>
          <cell r="AR708"/>
        </row>
        <row r="709">
          <cell r="W709"/>
          <cell r="X709"/>
          <cell r="Y709"/>
          <cell r="Z709"/>
          <cell r="AA709"/>
          <cell r="AB709"/>
          <cell r="AC709"/>
          <cell r="AD709"/>
          <cell r="AE709"/>
          <cell r="AF709"/>
          <cell r="AG709"/>
          <cell r="AH709"/>
          <cell r="AI709"/>
          <cell r="AJ709"/>
          <cell r="AK709"/>
          <cell r="AL709"/>
          <cell r="AM709"/>
          <cell r="AN709"/>
          <cell r="AO709"/>
          <cell r="AP709"/>
          <cell r="AQ709"/>
          <cell r="AR709"/>
        </row>
        <row r="710">
          <cell r="W710"/>
          <cell r="X710"/>
          <cell r="Y710"/>
          <cell r="Z710"/>
          <cell r="AA710"/>
          <cell r="AB710"/>
          <cell r="AC710"/>
          <cell r="AD710"/>
          <cell r="AE710"/>
          <cell r="AF710"/>
          <cell r="AG710"/>
          <cell r="AH710"/>
          <cell r="AI710"/>
          <cell r="AJ710"/>
          <cell r="AK710"/>
          <cell r="AL710"/>
          <cell r="AM710"/>
          <cell r="AN710"/>
          <cell r="AO710"/>
          <cell r="AP710"/>
          <cell r="AQ710"/>
          <cell r="AR710"/>
        </row>
        <row r="711">
          <cell r="W711"/>
          <cell r="X711"/>
          <cell r="Y711"/>
          <cell r="Z711"/>
          <cell r="AA711"/>
          <cell r="AB711"/>
          <cell r="AC711"/>
          <cell r="AD711"/>
          <cell r="AE711"/>
          <cell r="AF711"/>
          <cell r="AG711"/>
          <cell r="AH711"/>
          <cell r="AI711"/>
          <cell r="AJ711"/>
          <cell r="AK711"/>
          <cell r="AL711"/>
          <cell r="AM711"/>
          <cell r="AN711"/>
          <cell r="AO711"/>
          <cell r="AP711"/>
          <cell r="AQ711"/>
          <cell r="AR711"/>
        </row>
        <row r="712">
          <cell r="W712"/>
          <cell r="X712"/>
          <cell r="Y712"/>
          <cell r="Z712"/>
          <cell r="AA712"/>
          <cell r="AB712"/>
          <cell r="AC712"/>
          <cell r="AD712"/>
          <cell r="AE712"/>
          <cell r="AF712"/>
          <cell r="AG712"/>
          <cell r="AH712"/>
          <cell r="AI712"/>
          <cell r="AJ712"/>
          <cell r="AK712"/>
          <cell r="AL712"/>
          <cell r="AM712"/>
          <cell r="AN712"/>
          <cell r="AO712"/>
          <cell r="AP712"/>
          <cell r="AQ712"/>
          <cell r="AR712"/>
        </row>
        <row r="713">
          <cell r="W713"/>
          <cell r="X713"/>
          <cell r="Y713"/>
          <cell r="Z713"/>
          <cell r="AA713"/>
          <cell r="AB713"/>
          <cell r="AC713"/>
          <cell r="AD713"/>
          <cell r="AE713"/>
          <cell r="AF713"/>
          <cell r="AG713"/>
          <cell r="AH713"/>
          <cell r="AI713"/>
          <cell r="AJ713"/>
          <cell r="AK713"/>
          <cell r="AL713"/>
          <cell r="AM713"/>
          <cell r="AN713"/>
          <cell r="AO713"/>
          <cell r="AP713"/>
          <cell r="AQ713"/>
          <cell r="AR713"/>
        </row>
        <row r="714">
          <cell r="W714"/>
          <cell r="X714"/>
          <cell r="Y714"/>
          <cell r="Z714"/>
          <cell r="AA714"/>
          <cell r="AB714"/>
          <cell r="AC714"/>
          <cell r="AD714"/>
          <cell r="AE714"/>
          <cell r="AF714"/>
          <cell r="AG714"/>
          <cell r="AH714"/>
          <cell r="AI714"/>
          <cell r="AJ714"/>
          <cell r="AK714"/>
          <cell r="AL714"/>
          <cell r="AM714"/>
          <cell r="AN714"/>
          <cell r="AO714"/>
          <cell r="AP714"/>
          <cell r="AQ714"/>
          <cell r="AR714"/>
        </row>
        <row r="715">
          <cell r="W715"/>
          <cell r="X715"/>
          <cell r="Y715"/>
          <cell r="Z715"/>
          <cell r="AA715"/>
          <cell r="AB715"/>
          <cell r="AC715"/>
          <cell r="AD715"/>
          <cell r="AE715"/>
          <cell r="AF715"/>
          <cell r="AG715"/>
          <cell r="AH715"/>
          <cell r="AI715"/>
          <cell r="AJ715"/>
          <cell r="AK715"/>
          <cell r="AL715"/>
          <cell r="AM715"/>
          <cell r="AN715"/>
          <cell r="AO715"/>
          <cell r="AP715"/>
          <cell r="AQ715"/>
          <cell r="AR715"/>
        </row>
        <row r="716">
          <cell r="W716"/>
          <cell r="X716"/>
          <cell r="Y716"/>
          <cell r="Z716"/>
          <cell r="AA716"/>
          <cell r="AB716"/>
          <cell r="AC716"/>
          <cell r="AD716"/>
          <cell r="AE716"/>
          <cell r="AF716"/>
          <cell r="AG716"/>
          <cell r="AH716"/>
          <cell r="AI716"/>
          <cell r="AJ716"/>
          <cell r="AK716"/>
          <cell r="AL716"/>
          <cell r="AM716"/>
          <cell r="AN716"/>
          <cell r="AO716"/>
          <cell r="AP716"/>
          <cell r="AQ716"/>
          <cell r="AR716"/>
        </row>
        <row r="717">
          <cell r="W717"/>
          <cell r="X717"/>
          <cell r="Y717"/>
          <cell r="Z717"/>
          <cell r="AA717"/>
          <cell r="AB717"/>
          <cell r="AC717"/>
          <cell r="AD717"/>
          <cell r="AE717"/>
          <cell r="AF717"/>
          <cell r="AG717"/>
          <cell r="AH717"/>
          <cell r="AI717"/>
          <cell r="AJ717"/>
          <cell r="AK717"/>
          <cell r="AL717"/>
          <cell r="AM717"/>
          <cell r="AN717"/>
          <cell r="AO717"/>
          <cell r="AP717"/>
          <cell r="AQ717"/>
          <cell r="AR717"/>
        </row>
        <row r="718">
          <cell r="W718"/>
          <cell r="X718"/>
          <cell r="Y718"/>
          <cell r="Z718"/>
          <cell r="AA718"/>
          <cell r="AB718"/>
          <cell r="AC718"/>
          <cell r="AD718"/>
          <cell r="AE718"/>
          <cell r="AF718"/>
          <cell r="AG718"/>
          <cell r="AH718"/>
          <cell r="AI718"/>
          <cell r="AJ718"/>
          <cell r="AK718"/>
          <cell r="AL718"/>
          <cell r="AM718"/>
          <cell r="AN718"/>
          <cell r="AO718"/>
          <cell r="AP718"/>
          <cell r="AQ718"/>
          <cell r="AR718"/>
        </row>
        <row r="719">
          <cell r="W719"/>
          <cell r="X719"/>
          <cell r="Y719"/>
          <cell r="Z719"/>
          <cell r="AA719"/>
          <cell r="AB719"/>
          <cell r="AC719"/>
          <cell r="AD719"/>
          <cell r="AE719"/>
          <cell r="AF719"/>
          <cell r="AG719"/>
          <cell r="AH719"/>
          <cell r="AI719"/>
          <cell r="AJ719"/>
          <cell r="AK719"/>
          <cell r="AL719"/>
          <cell r="AM719"/>
          <cell r="AN719"/>
          <cell r="AO719"/>
          <cell r="AP719"/>
          <cell r="AQ719"/>
          <cell r="AR719"/>
        </row>
        <row r="720">
          <cell r="W720"/>
          <cell r="X720"/>
          <cell r="Y720"/>
          <cell r="Z720"/>
          <cell r="AA720"/>
          <cell r="AB720"/>
          <cell r="AC720"/>
          <cell r="AD720"/>
          <cell r="AE720"/>
          <cell r="AF720"/>
          <cell r="AG720"/>
          <cell r="AH720"/>
          <cell r="AI720"/>
          <cell r="AJ720"/>
          <cell r="AK720"/>
          <cell r="AL720"/>
          <cell r="AM720"/>
          <cell r="AN720"/>
          <cell r="AO720"/>
          <cell r="AP720"/>
          <cell r="AQ720"/>
          <cell r="AR720"/>
        </row>
        <row r="721">
          <cell r="W721"/>
          <cell r="X721"/>
          <cell r="Y721"/>
          <cell r="Z721"/>
          <cell r="AA721"/>
          <cell r="AB721"/>
          <cell r="AC721"/>
          <cell r="AD721"/>
          <cell r="AE721"/>
          <cell r="AF721"/>
          <cell r="AG721"/>
          <cell r="AH721"/>
          <cell r="AI721"/>
          <cell r="AJ721"/>
          <cell r="AK721"/>
          <cell r="AL721"/>
          <cell r="AM721"/>
          <cell r="AN721"/>
          <cell r="AO721"/>
          <cell r="AP721"/>
          <cell r="AQ721"/>
          <cell r="AR721"/>
        </row>
        <row r="722">
          <cell r="W722"/>
          <cell r="X722"/>
          <cell r="Y722"/>
          <cell r="Z722"/>
          <cell r="AA722"/>
          <cell r="AB722"/>
          <cell r="AC722"/>
          <cell r="AD722"/>
          <cell r="AE722"/>
          <cell r="AF722"/>
          <cell r="AG722"/>
          <cell r="AH722"/>
          <cell r="AI722"/>
          <cell r="AJ722"/>
          <cell r="AK722"/>
          <cell r="AL722"/>
          <cell r="AM722"/>
          <cell r="AN722"/>
          <cell r="AO722"/>
          <cell r="AP722"/>
          <cell r="AQ722"/>
          <cell r="AR722"/>
        </row>
        <row r="723">
          <cell r="W723"/>
          <cell r="X723"/>
          <cell r="Y723"/>
          <cell r="Z723"/>
          <cell r="AA723"/>
          <cell r="AB723"/>
          <cell r="AC723"/>
          <cell r="AD723"/>
          <cell r="AE723"/>
          <cell r="AF723"/>
          <cell r="AG723"/>
          <cell r="AH723"/>
          <cell r="AI723"/>
          <cell r="AJ723"/>
          <cell r="AK723"/>
          <cell r="AL723"/>
          <cell r="AM723"/>
          <cell r="AN723"/>
          <cell r="AO723"/>
          <cell r="AP723"/>
          <cell r="AQ723"/>
          <cell r="AR723"/>
        </row>
        <row r="724">
          <cell r="W724"/>
          <cell r="X724"/>
          <cell r="Y724"/>
          <cell r="Z724"/>
          <cell r="AA724"/>
          <cell r="AB724"/>
          <cell r="AC724"/>
          <cell r="AD724"/>
          <cell r="AE724"/>
          <cell r="AF724"/>
          <cell r="AG724"/>
          <cell r="AH724"/>
          <cell r="AI724"/>
          <cell r="AJ724"/>
          <cell r="AK724"/>
          <cell r="AL724"/>
          <cell r="AM724"/>
          <cell r="AN724"/>
          <cell r="AO724"/>
          <cell r="AP724"/>
          <cell r="AQ724"/>
          <cell r="AR724"/>
        </row>
        <row r="725">
          <cell r="W725"/>
          <cell r="X725"/>
          <cell r="Y725"/>
          <cell r="Z725"/>
          <cell r="AA725"/>
          <cell r="AB725"/>
          <cell r="AC725"/>
          <cell r="AD725"/>
          <cell r="AE725"/>
          <cell r="AF725"/>
          <cell r="AG725"/>
          <cell r="AH725"/>
          <cell r="AI725"/>
          <cell r="AJ725"/>
          <cell r="AK725"/>
          <cell r="AL725"/>
          <cell r="AM725"/>
          <cell r="AN725"/>
          <cell r="AO725"/>
          <cell r="AP725"/>
          <cell r="AQ725"/>
          <cell r="AR725"/>
        </row>
        <row r="726">
          <cell r="W726"/>
          <cell r="X726"/>
          <cell r="Y726"/>
          <cell r="Z726"/>
          <cell r="AA726"/>
          <cell r="AB726"/>
          <cell r="AC726"/>
          <cell r="AD726"/>
          <cell r="AE726"/>
          <cell r="AF726"/>
          <cell r="AG726"/>
          <cell r="AH726"/>
          <cell r="AI726"/>
          <cell r="AJ726"/>
          <cell r="AK726"/>
          <cell r="AL726"/>
          <cell r="AM726"/>
          <cell r="AN726"/>
          <cell r="AO726"/>
          <cell r="AP726"/>
          <cell r="AQ726"/>
          <cell r="AR726"/>
        </row>
        <row r="727">
          <cell r="W727"/>
          <cell r="X727"/>
          <cell r="Y727"/>
          <cell r="Z727"/>
          <cell r="AA727"/>
          <cell r="AB727"/>
          <cell r="AC727"/>
          <cell r="AD727"/>
          <cell r="AE727"/>
          <cell r="AF727"/>
          <cell r="AG727"/>
          <cell r="AH727"/>
          <cell r="AI727"/>
          <cell r="AJ727"/>
          <cell r="AK727"/>
          <cell r="AL727"/>
          <cell r="AM727"/>
          <cell r="AN727"/>
          <cell r="AO727"/>
          <cell r="AP727"/>
          <cell r="AQ727"/>
          <cell r="AR727"/>
        </row>
        <row r="728">
          <cell r="W728"/>
          <cell r="X728"/>
          <cell r="Y728"/>
          <cell r="Z728"/>
          <cell r="AA728"/>
          <cell r="AB728"/>
          <cell r="AC728"/>
          <cell r="AD728"/>
          <cell r="AE728"/>
          <cell r="AF728"/>
          <cell r="AG728"/>
          <cell r="AH728"/>
          <cell r="AI728"/>
          <cell r="AJ728"/>
          <cell r="AK728"/>
          <cell r="AL728"/>
          <cell r="AM728"/>
          <cell r="AN728"/>
          <cell r="AO728"/>
          <cell r="AP728"/>
          <cell r="AQ728"/>
          <cell r="AR728"/>
        </row>
        <row r="729">
          <cell r="W729"/>
          <cell r="X729"/>
          <cell r="Y729"/>
          <cell r="Z729"/>
          <cell r="AA729"/>
          <cell r="AB729"/>
          <cell r="AC729"/>
          <cell r="AD729"/>
          <cell r="AE729"/>
          <cell r="AF729"/>
          <cell r="AG729"/>
          <cell r="AH729"/>
          <cell r="AI729"/>
          <cell r="AJ729"/>
          <cell r="AK729"/>
          <cell r="AL729"/>
          <cell r="AM729"/>
          <cell r="AN729"/>
          <cell r="AO729"/>
          <cell r="AP729"/>
          <cell r="AQ729"/>
          <cell r="AR729"/>
        </row>
        <row r="730">
          <cell r="W730"/>
          <cell r="X730"/>
          <cell r="Y730"/>
          <cell r="Z730"/>
          <cell r="AA730"/>
          <cell r="AB730"/>
          <cell r="AC730"/>
          <cell r="AD730"/>
          <cell r="AE730"/>
          <cell r="AF730"/>
          <cell r="AG730"/>
          <cell r="AH730"/>
          <cell r="AI730"/>
          <cell r="AJ730"/>
          <cell r="AK730"/>
          <cell r="AL730"/>
          <cell r="AM730"/>
          <cell r="AN730"/>
          <cell r="AO730"/>
          <cell r="AP730"/>
          <cell r="AQ730"/>
          <cell r="AR730"/>
        </row>
        <row r="731">
          <cell r="W731"/>
          <cell r="X731"/>
          <cell r="Y731"/>
          <cell r="Z731"/>
          <cell r="AA731"/>
          <cell r="AB731"/>
          <cell r="AC731"/>
          <cell r="AD731"/>
          <cell r="AE731"/>
          <cell r="AF731"/>
          <cell r="AG731"/>
          <cell r="AH731"/>
          <cell r="AI731"/>
          <cell r="AJ731"/>
          <cell r="AK731"/>
          <cell r="AL731"/>
          <cell r="AM731"/>
          <cell r="AN731"/>
          <cell r="AO731"/>
          <cell r="AP731"/>
          <cell r="AQ731"/>
          <cell r="AR731"/>
        </row>
        <row r="732">
          <cell r="W732"/>
          <cell r="X732"/>
          <cell r="Y732"/>
          <cell r="Z732"/>
          <cell r="AA732"/>
          <cell r="AB732"/>
          <cell r="AC732"/>
          <cell r="AD732"/>
          <cell r="AE732"/>
          <cell r="AF732"/>
          <cell r="AG732"/>
          <cell r="AH732"/>
          <cell r="AI732"/>
          <cell r="AJ732"/>
          <cell r="AK732"/>
          <cell r="AL732"/>
          <cell r="AM732"/>
          <cell r="AN732"/>
          <cell r="AO732"/>
          <cell r="AP732"/>
          <cell r="AQ732"/>
          <cell r="AR732"/>
        </row>
        <row r="733">
          <cell r="W733"/>
          <cell r="X733"/>
          <cell r="Y733"/>
          <cell r="Z733"/>
          <cell r="AA733"/>
          <cell r="AB733"/>
          <cell r="AC733"/>
          <cell r="AD733"/>
          <cell r="AE733"/>
          <cell r="AF733"/>
          <cell r="AG733"/>
          <cell r="AH733"/>
          <cell r="AI733"/>
          <cell r="AJ733"/>
          <cell r="AK733"/>
          <cell r="AL733"/>
          <cell r="AM733"/>
          <cell r="AN733"/>
          <cell r="AO733"/>
          <cell r="AP733"/>
          <cell r="AQ733"/>
          <cell r="AR733"/>
        </row>
        <row r="734">
          <cell r="W734"/>
          <cell r="X734"/>
          <cell r="Y734"/>
          <cell r="Z734"/>
          <cell r="AA734"/>
          <cell r="AB734"/>
          <cell r="AC734"/>
          <cell r="AD734"/>
          <cell r="AE734"/>
          <cell r="AF734"/>
          <cell r="AG734"/>
          <cell r="AH734"/>
          <cell r="AI734"/>
          <cell r="AJ734"/>
          <cell r="AK734"/>
          <cell r="AL734"/>
          <cell r="AM734"/>
          <cell r="AN734"/>
          <cell r="AO734"/>
          <cell r="AP734"/>
          <cell r="AQ734"/>
          <cell r="AR734"/>
        </row>
        <row r="735">
          <cell r="W735"/>
          <cell r="X735"/>
          <cell r="Y735"/>
          <cell r="Z735"/>
          <cell r="AA735"/>
          <cell r="AB735"/>
          <cell r="AC735"/>
          <cell r="AD735"/>
          <cell r="AE735"/>
          <cell r="AF735"/>
          <cell r="AG735"/>
          <cell r="AH735"/>
          <cell r="AI735"/>
          <cell r="AJ735"/>
          <cell r="AK735"/>
          <cell r="AL735"/>
          <cell r="AM735"/>
          <cell r="AN735"/>
          <cell r="AO735"/>
          <cell r="AP735"/>
          <cell r="AQ735"/>
          <cell r="AR735"/>
        </row>
        <row r="736">
          <cell r="W736"/>
          <cell r="X736"/>
          <cell r="Y736"/>
          <cell r="Z736"/>
          <cell r="AA736"/>
          <cell r="AB736"/>
          <cell r="AC736"/>
          <cell r="AD736"/>
          <cell r="AE736"/>
          <cell r="AF736"/>
          <cell r="AG736"/>
          <cell r="AH736"/>
          <cell r="AI736"/>
          <cell r="AJ736"/>
          <cell r="AK736"/>
          <cell r="AL736"/>
          <cell r="AM736"/>
          <cell r="AN736"/>
          <cell r="AO736"/>
          <cell r="AP736"/>
          <cell r="AQ736"/>
          <cell r="AR736"/>
        </row>
        <row r="737">
          <cell r="W737"/>
          <cell r="X737"/>
          <cell r="Y737"/>
          <cell r="Z737"/>
          <cell r="AA737"/>
          <cell r="AB737"/>
          <cell r="AC737"/>
          <cell r="AD737"/>
          <cell r="AE737"/>
          <cell r="AF737"/>
          <cell r="AG737"/>
          <cell r="AH737"/>
          <cell r="AI737"/>
          <cell r="AJ737"/>
          <cell r="AK737"/>
          <cell r="AL737"/>
          <cell r="AM737"/>
          <cell r="AN737"/>
          <cell r="AO737"/>
          <cell r="AP737"/>
          <cell r="AQ737"/>
          <cell r="AR737"/>
        </row>
        <row r="738">
          <cell r="W738"/>
          <cell r="X738"/>
          <cell r="Y738"/>
          <cell r="Z738"/>
          <cell r="AA738"/>
          <cell r="AB738"/>
          <cell r="AC738"/>
          <cell r="AD738"/>
          <cell r="AE738"/>
          <cell r="AF738"/>
          <cell r="AG738"/>
          <cell r="AH738"/>
          <cell r="AI738"/>
          <cell r="AJ738"/>
          <cell r="AK738"/>
          <cell r="AL738"/>
          <cell r="AM738"/>
          <cell r="AN738"/>
          <cell r="AO738"/>
          <cell r="AP738"/>
          <cell r="AQ738"/>
          <cell r="AR738"/>
        </row>
        <row r="739">
          <cell r="W739"/>
          <cell r="X739"/>
          <cell r="Y739"/>
          <cell r="Z739"/>
          <cell r="AA739"/>
          <cell r="AB739"/>
          <cell r="AC739"/>
          <cell r="AD739"/>
          <cell r="AE739"/>
          <cell r="AF739"/>
          <cell r="AG739"/>
          <cell r="AH739"/>
          <cell r="AI739"/>
          <cell r="AJ739"/>
          <cell r="AK739"/>
          <cell r="AL739"/>
          <cell r="AM739"/>
          <cell r="AN739"/>
          <cell r="AO739"/>
          <cell r="AP739"/>
          <cell r="AQ739"/>
          <cell r="AR739"/>
        </row>
        <row r="740">
          <cell r="W740"/>
          <cell r="X740"/>
          <cell r="Y740"/>
          <cell r="Z740"/>
          <cell r="AA740"/>
          <cell r="AB740"/>
          <cell r="AC740"/>
          <cell r="AD740"/>
          <cell r="AE740"/>
          <cell r="AF740"/>
          <cell r="AG740"/>
          <cell r="AH740"/>
          <cell r="AI740"/>
          <cell r="AJ740"/>
          <cell r="AK740"/>
          <cell r="AL740"/>
          <cell r="AM740"/>
          <cell r="AN740"/>
          <cell r="AO740"/>
          <cell r="AP740"/>
          <cell r="AQ740"/>
          <cell r="AR740"/>
        </row>
        <row r="741">
          <cell r="W741"/>
          <cell r="X741"/>
          <cell r="Y741"/>
          <cell r="Z741"/>
          <cell r="AA741"/>
          <cell r="AB741"/>
          <cell r="AC741"/>
          <cell r="AD741"/>
          <cell r="AE741"/>
          <cell r="AF741"/>
          <cell r="AG741"/>
          <cell r="AH741"/>
          <cell r="AI741"/>
          <cell r="AJ741"/>
          <cell r="AK741"/>
          <cell r="AL741"/>
          <cell r="AM741"/>
          <cell r="AN741"/>
          <cell r="AO741"/>
          <cell r="AP741"/>
          <cell r="AQ741"/>
          <cell r="AR741"/>
        </row>
        <row r="742">
          <cell r="W742"/>
          <cell r="X742"/>
          <cell r="Y742"/>
          <cell r="Z742"/>
          <cell r="AA742"/>
          <cell r="AB742"/>
          <cell r="AC742"/>
          <cell r="AD742"/>
          <cell r="AE742"/>
          <cell r="AF742"/>
          <cell r="AG742"/>
          <cell r="AH742"/>
          <cell r="AI742"/>
          <cell r="AJ742"/>
          <cell r="AK742"/>
          <cell r="AL742"/>
          <cell r="AM742"/>
          <cell r="AN742"/>
          <cell r="AO742"/>
          <cell r="AP742"/>
          <cell r="AQ742"/>
          <cell r="AR742"/>
        </row>
        <row r="743">
          <cell r="W743"/>
          <cell r="X743"/>
          <cell r="Y743"/>
          <cell r="Z743"/>
          <cell r="AA743"/>
          <cell r="AB743"/>
          <cell r="AC743"/>
          <cell r="AD743"/>
          <cell r="AE743"/>
          <cell r="AF743"/>
          <cell r="AG743"/>
          <cell r="AH743"/>
          <cell r="AI743"/>
          <cell r="AJ743"/>
          <cell r="AK743"/>
          <cell r="AL743"/>
          <cell r="AM743"/>
          <cell r="AN743"/>
          <cell r="AO743"/>
          <cell r="AP743"/>
          <cell r="AQ743"/>
          <cell r="AR743"/>
        </row>
        <row r="744">
          <cell r="W744"/>
          <cell r="X744"/>
          <cell r="Y744"/>
          <cell r="Z744"/>
          <cell r="AA744"/>
          <cell r="AB744"/>
          <cell r="AC744"/>
          <cell r="AD744"/>
          <cell r="AE744"/>
          <cell r="AF744"/>
          <cell r="AG744"/>
          <cell r="AH744"/>
          <cell r="AI744"/>
          <cell r="AJ744"/>
          <cell r="AK744"/>
          <cell r="AL744"/>
          <cell r="AM744"/>
          <cell r="AN744"/>
          <cell r="AO744"/>
          <cell r="AP744"/>
          <cell r="AQ744"/>
          <cell r="AR744"/>
        </row>
        <row r="745">
          <cell r="W745"/>
          <cell r="X745"/>
          <cell r="Y745"/>
          <cell r="Z745"/>
          <cell r="AA745"/>
          <cell r="AB745"/>
          <cell r="AC745"/>
          <cell r="AD745"/>
          <cell r="AE745"/>
          <cell r="AF745"/>
          <cell r="AG745"/>
          <cell r="AH745"/>
          <cell r="AI745"/>
          <cell r="AJ745"/>
          <cell r="AK745"/>
          <cell r="AL745"/>
          <cell r="AM745"/>
          <cell r="AN745"/>
          <cell r="AO745"/>
          <cell r="AP745"/>
          <cell r="AQ745"/>
          <cell r="AR745"/>
        </row>
        <row r="746">
          <cell r="W746"/>
          <cell r="X746"/>
          <cell r="Y746"/>
          <cell r="Z746"/>
          <cell r="AA746"/>
          <cell r="AB746"/>
          <cell r="AC746"/>
          <cell r="AD746"/>
          <cell r="AE746"/>
          <cell r="AF746"/>
          <cell r="AG746"/>
          <cell r="AH746"/>
          <cell r="AI746"/>
          <cell r="AJ746"/>
          <cell r="AK746"/>
          <cell r="AL746"/>
          <cell r="AM746"/>
          <cell r="AN746"/>
          <cell r="AO746"/>
          <cell r="AP746"/>
          <cell r="AQ746"/>
          <cell r="AR746"/>
        </row>
        <row r="747">
          <cell r="W747"/>
          <cell r="X747"/>
          <cell r="Y747"/>
          <cell r="Z747"/>
          <cell r="AA747"/>
          <cell r="AB747"/>
          <cell r="AC747"/>
          <cell r="AD747"/>
          <cell r="AE747"/>
          <cell r="AF747"/>
          <cell r="AG747"/>
          <cell r="AH747"/>
          <cell r="AI747"/>
          <cell r="AJ747"/>
          <cell r="AK747"/>
          <cell r="AL747"/>
          <cell r="AM747"/>
          <cell r="AN747"/>
          <cell r="AO747"/>
          <cell r="AP747"/>
          <cell r="AQ747"/>
          <cell r="AR747"/>
        </row>
        <row r="748">
          <cell r="W748"/>
          <cell r="X748"/>
          <cell r="Y748"/>
          <cell r="Z748"/>
          <cell r="AA748"/>
          <cell r="AB748"/>
          <cell r="AC748"/>
          <cell r="AD748"/>
          <cell r="AE748"/>
          <cell r="AF748"/>
          <cell r="AG748"/>
          <cell r="AH748"/>
          <cell r="AI748"/>
          <cell r="AJ748"/>
          <cell r="AK748"/>
          <cell r="AL748"/>
          <cell r="AM748"/>
          <cell r="AN748"/>
          <cell r="AO748"/>
          <cell r="AP748"/>
          <cell r="AQ748"/>
          <cell r="AR748"/>
        </row>
        <row r="749">
          <cell r="W749"/>
          <cell r="X749"/>
          <cell r="Y749"/>
          <cell r="Z749"/>
          <cell r="AA749"/>
          <cell r="AB749"/>
          <cell r="AC749"/>
          <cell r="AD749"/>
          <cell r="AE749"/>
          <cell r="AF749"/>
          <cell r="AG749"/>
          <cell r="AH749"/>
          <cell r="AI749"/>
          <cell r="AJ749"/>
          <cell r="AK749"/>
          <cell r="AL749"/>
          <cell r="AM749"/>
          <cell r="AN749"/>
          <cell r="AO749"/>
          <cell r="AP749"/>
          <cell r="AQ749"/>
          <cell r="AR749"/>
        </row>
        <row r="750">
          <cell r="W750"/>
          <cell r="X750"/>
          <cell r="Y750"/>
          <cell r="Z750"/>
          <cell r="AA750"/>
          <cell r="AB750"/>
          <cell r="AC750"/>
          <cell r="AD750"/>
          <cell r="AE750"/>
          <cell r="AF750"/>
          <cell r="AG750"/>
          <cell r="AH750"/>
          <cell r="AI750"/>
          <cell r="AJ750"/>
          <cell r="AK750"/>
          <cell r="AL750"/>
          <cell r="AM750"/>
          <cell r="AN750"/>
          <cell r="AO750"/>
          <cell r="AP750"/>
          <cell r="AQ750"/>
          <cell r="AR750"/>
        </row>
        <row r="751">
          <cell r="W751"/>
          <cell r="X751"/>
          <cell r="Y751"/>
          <cell r="Z751"/>
          <cell r="AA751"/>
          <cell r="AB751"/>
          <cell r="AC751"/>
          <cell r="AD751"/>
          <cell r="AE751"/>
          <cell r="AF751"/>
          <cell r="AG751"/>
          <cell r="AH751"/>
          <cell r="AI751"/>
          <cell r="AJ751"/>
          <cell r="AK751"/>
          <cell r="AL751"/>
          <cell r="AM751"/>
          <cell r="AN751"/>
          <cell r="AO751"/>
          <cell r="AP751"/>
          <cell r="AQ751"/>
          <cell r="AR751"/>
        </row>
        <row r="752">
          <cell r="W752"/>
          <cell r="X752"/>
          <cell r="Y752"/>
          <cell r="Z752"/>
          <cell r="AA752"/>
          <cell r="AB752"/>
          <cell r="AC752"/>
          <cell r="AD752"/>
          <cell r="AE752"/>
          <cell r="AF752"/>
          <cell r="AG752"/>
          <cell r="AH752"/>
          <cell r="AI752"/>
          <cell r="AJ752"/>
          <cell r="AK752"/>
          <cell r="AL752"/>
          <cell r="AM752"/>
          <cell r="AN752"/>
          <cell r="AO752"/>
          <cell r="AP752"/>
          <cell r="AQ752"/>
          <cell r="AR752"/>
        </row>
        <row r="753">
          <cell r="W753"/>
          <cell r="X753"/>
          <cell r="Y753"/>
          <cell r="Z753"/>
          <cell r="AA753"/>
          <cell r="AB753"/>
          <cell r="AC753"/>
          <cell r="AD753"/>
          <cell r="AE753"/>
          <cell r="AF753"/>
          <cell r="AG753"/>
          <cell r="AH753"/>
          <cell r="AI753"/>
          <cell r="AJ753"/>
          <cell r="AK753"/>
          <cell r="AL753"/>
          <cell r="AM753"/>
          <cell r="AN753"/>
          <cell r="AO753"/>
          <cell r="AP753"/>
          <cell r="AQ753"/>
          <cell r="AR753"/>
        </row>
        <row r="754">
          <cell r="W754"/>
          <cell r="X754"/>
          <cell r="Y754"/>
          <cell r="Z754"/>
          <cell r="AA754"/>
          <cell r="AB754"/>
          <cell r="AC754"/>
          <cell r="AD754"/>
          <cell r="AE754"/>
          <cell r="AF754"/>
          <cell r="AG754"/>
          <cell r="AH754"/>
          <cell r="AI754"/>
          <cell r="AJ754"/>
          <cell r="AK754"/>
          <cell r="AL754"/>
          <cell r="AM754"/>
          <cell r="AN754"/>
          <cell r="AO754"/>
          <cell r="AP754"/>
          <cell r="AQ754"/>
          <cell r="AR754"/>
        </row>
        <row r="755">
          <cell r="W755"/>
          <cell r="X755"/>
          <cell r="Y755"/>
          <cell r="Z755"/>
          <cell r="AA755"/>
          <cell r="AB755"/>
          <cell r="AC755"/>
          <cell r="AD755"/>
          <cell r="AE755"/>
          <cell r="AF755"/>
          <cell r="AG755"/>
          <cell r="AH755"/>
          <cell r="AI755"/>
          <cell r="AJ755"/>
          <cell r="AK755"/>
          <cell r="AL755"/>
          <cell r="AM755"/>
          <cell r="AN755"/>
          <cell r="AO755"/>
          <cell r="AP755"/>
          <cell r="AQ755"/>
          <cell r="AR755"/>
        </row>
        <row r="756">
          <cell r="W756"/>
          <cell r="X756"/>
          <cell r="Y756"/>
          <cell r="Z756"/>
          <cell r="AA756"/>
          <cell r="AB756"/>
          <cell r="AC756"/>
          <cell r="AD756"/>
          <cell r="AE756"/>
          <cell r="AF756"/>
          <cell r="AG756"/>
          <cell r="AH756"/>
          <cell r="AI756"/>
          <cell r="AJ756"/>
          <cell r="AK756"/>
          <cell r="AL756"/>
          <cell r="AM756"/>
          <cell r="AN756"/>
          <cell r="AO756"/>
          <cell r="AP756"/>
          <cell r="AQ756"/>
          <cell r="AR756"/>
        </row>
        <row r="757">
          <cell r="W757"/>
          <cell r="X757"/>
          <cell r="Y757"/>
          <cell r="Z757"/>
          <cell r="AA757"/>
          <cell r="AB757"/>
          <cell r="AC757"/>
          <cell r="AD757"/>
          <cell r="AE757"/>
          <cell r="AF757"/>
          <cell r="AG757"/>
          <cell r="AH757"/>
          <cell r="AI757"/>
          <cell r="AJ757"/>
          <cell r="AK757"/>
          <cell r="AL757"/>
          <cell r="AM757"/>
          <cell r="AN757"/>
          <cell r="AO757"/>
          <cell r="AP757"/>
          <cell r="AQ757"/>
          <cell r="AR757"/>
        </row>
        <row r="758">
          <cell r="W758"/>
          <cell r="X758"/>
          <cell r="Y758"/>
          <cell r="Z758"/>
          <cell r="AA758"/>
          <cell r="AB758"/>
          <cell r="AC758"/>
          <cell r="AD758"/>
          <cell r="AE758"/>
          <cell r="AF758"/>
          <cell r="AG758"/>
          <cell r="AH758"/>
          <cell r="AI758"/>
          <cell r="AJ758"/>
          <cell r="AK758"/>
          <cell r="AL758"/>
          <cell r="AM758"/>
          <cell r="AN758"/>
          <cell r="AO758"/>
          <cell r="AP758"/>
          <cell r="AQ758"/>
          <cell r="AR758"/>
        </row>
        <row r="759">
          <cell r="W759"/>
          <cell r="X759"/>
          <cell r="Y759"/>
          <cell r="Z759"/>
          <cell r="AA759"/>
          <cell r="AB759"/>
          <cell r="AC759"/>
          <cell r="AD759"/>
          <cell r="AE759"/>
          <cell r="AF759"/>
          <cell r="AG759"/>
          <cell r="AH759"/>
          <cell r="AI759"/>
          <cell r="AJ759"/>
          <cell r="AK759"/>
          <cell r="AL759"/>
          <cell r="AM759"/>
          <cell r="AN759"/>
          <cell r="AO759"/>
          <cell r="AP759"/>
          <cell r="AQ759"/>
          <cell r="AR759"/>
        </row>
        <row r="760">
          <cell r="W760"/>
          <cell r="X760"/>
          <cell r="Y760"/>
          <cell r="Z760"/>
          <cell r="AA760"/>
          <cell r="AB760"/>
          <cell r="AC760"/>
          <cell r="AD760"/>
          <cell r="AE760"/>
          <cell r="AF760"/>
          <cell r="AG760"/>
          <cell r="AH760"/>
          <cell r="AI760"/>
          <cell r="AJ760"/>
          <cell r="AK760"/>
          <cell r="AL760"/>
          <cell r="AM760"/>
          <cell r="AN760"/>
          <cell r="AO760"/>
          <cell r="AP760"/>
          <cell r="AQ760"/>
          <cell r="AR760"/>
        </row>
        <row r="761">
          <cell r="W761"/>
          <cell r="X761"/>
          <cell r="Y761"/>
          <cell r="Z761"/>
          <cell r="AA761"/>
          <cell r="AB761"/>
          <cell r="AC761"/>
          <cell r="AD761"/>
          <cell r="AE761"/>
          <cell r="AF761"/>
          <cell r="AG761"/>
          <cell r="AH761"/>
          <cell r="AI761"/>
          <cell r="AJ761"/>
          <cell r="AK761"/>
          <cell r="AL761"/>
          <cell r="AM761"/>
          <cell r="AN761"/>
          <cell r="AO761"/>
          <cell r="AP761"/>
          <cell r="AQ761"/>
          <cell r="AR761"/>
        </row>
        <row r="762">
          <cell r="W762"/>
          <cell r="X762"/>
          <cell r="Y762"/>
          <cell r="Z762"/>
          <cell r="AA762"/>
          <cell r="AB762"/>
          <cell r="AC762"/>
          <cell r="AD762"/>
          <cell r="AE762"/>
          <cell r="AF762"/>
          <cell r="AG762"/>
          <cell r="AH762"/>
          <cell r="AI762"/>
          <cell r="AJ762"/>
          <cell r="AK762"/>
          <cell r="AL762"/>
          <cell r="AM762"/>
          <cell r="AN762"/>
          <cell r="AO762"/>
          <cell r="AP762"/>
          <cell r="AQ762"/>
          <cell r="AR762"/>
        </row>
        <row r="763">
          <cell r="W763"/>
          <cell r="X763"/>
          <cell r="Y763"/>
          <cell r="Z763"/>
          <cell r="AA763"/>
          <cell r="AB763"/>
          <cell r="AC763"/>
          <cell r="AD763"/>
          <cell r="AE763"/>
          <cell r="AF763"/>
          <cell r="AG763"/>
          <cell r="AH763"/>
          <cell r="AI763"/>
          <cell r="AJ763"/>
          <cell r="AK763"/>
          <cell r="AL763"/>
          <cell r="AM763"/>
          <cell r="AN763"/>
          <cell r="AO763"/>
          <cell r="AP763"/>
          <cell r="AQ763"/>
          <cell r="AR763"/>
        </row>
        <row r="764">
          <cell r="W764"/>
          <cell r="X764"/>
          <cell r="Y764"/>
          <cell r="Z764"/>
          <cell r="AA764"/>
          <cell r="AB764"/>
          <cell r="AC764"/>
          <cell r="AD764"/>
          <cell r="AE764"/>
          <cell r="AF764"/>
          <cell r="AG764"/>
          <cell r="AH764"/>
          <cell r="AI764"/>
          <cell r="AJ764"/>
          <cell r="AK764"/>
          <cell r="AL764"/>
          <cell r="AM764"/>
          <cell r="AN764"/>
          <cell r="AO764"/>
          <cell r="AP764"/>
          <cell r="AQ764"/>
          <cell r="AR764"/>
        </row>
        <row r="765">
          <cell r="W765"/>
          <cell r="X765"/>
          <cell r="Y765"/>
          <cell r="Z765"/>
          <cell r="AA765"/>
          <cell r="AB765"/>
          <cell r="AC765"/>
          <cell r="AD765"/>
          <cell r="AE765"/>
          <cell r="AF765"/>
          <cell r="AG765"/>
          <cell r="AH765"/>
          <cell r="AI765"/>
          <cell r="AJ765"/>
          <cell r="AK765"/>
          <cell r="AL765"/>
          <cell r="AM765"/>
          <cell r="AN765"/>
          <cell r="AO765"/>
          <cell r="AP765"/>
          <cell r="AQ765"/>
          <cell r="AR765"/>
        </row>
        <row r="766">
          <cell r="W766"/>
          <cell r="X766"/>
          <cell r="Y766"/>
          <cell r="Z766"/>
          <cell r="AA766"/>
          <cell r="AB766"/>
          <cell r="AC766"/>
          <cell r="AD766"/>
          <cell r="AE766"/>
          <cell r="AF766"/>
          <cell r="AG766"/>
          <cell r="AH766"/>
          <cell r="AI766"/>
          <cell r="AJ766"/>
          <cell r="AK766"/>
          <cell r="AL766"/>
          <cell r="AM766"/>
          <cell r="AN766"/>
          <cell r="AO766"/>
          <cell r="AP766"/>
          <cell r="AQ766"/>
          <cell r="AR766"/>
        </row>
        <row r="767">
          <cell r="W767"/>
          <cell r="X767"/>
          <cell r="Y767"/>
          <cell r="Z767"/>
          <cell r="AA767"/>
          <cell r="AB767"/>
          <cell r="AC767"/>
          <cell r="AD767"/>
          <cell r="AE767"/>
          <cell r="AF767"/>
          <cell r="AG767"/>
          <cell r="AH767"/>
          <cell r="AI767"/>
          <cell r="AJ767"/>
          <cell r="AK767"/>
          <cell r="AL767"/>
          <cell r="AM767"/>
          <cell r="AN767"/>
          <cell r="AO767"/>
          <cell r="AP767"/>
          <cell r="AQ767"/>
          <cell r="AR767"/>
        </row>
        <row r="768">
          <cell r="W768"/>
          <cell r="X768"/>
          <cell r="Y768"/>
          <cell r="Z768"/>
          <cell r="AA768"/>
          <cell r="AB768"/>
          <cell r="AC768"/>
          <cell r="AD768"/>
          <cell r="AE768"/>
          <cell r="AF768"/>
          <cell r="AG768"/>
          <cell r="AH768"/>
          <cell r="AI768"/>
          <cell r="AJ768"/>
          <cell r="AK768"/>
          <cell r="AL768"/>
          <cell r="AM768"/>
          <cell r="AN768"/>
          <cell r="AO768"/>
          <cell r="AP768"/>
          <cell r="AQ768"/>
          <cell r="AR768"/>
        </row>
        <row r="769">
          <cell r="W769"/>
          <cell r="X769"/>
          <cell r="Y769"/>
          <cell r="Z769"/>
          <cell r="AA769"/>
          <cell r="AB769"/>
          <cell r="AC769"/>
          <cell r="AD769"/>
          <cell r="AE769"/>
          <cell r="AF769"/>
          <cell r="AG769"/>
          <cell r="AH769"/>
          <cell r="AI769"/>
          <cell r="AJ769"/>
          <cell r="AK769"/>
          <cell r="AL769"/>
          <cell r="AM769"/>
          <cell r="AN769"/>
          <cell r="AO769"/>
          <cell r="AP769"/>
          <cell r="AQ769"/>
          <cell r="AR769"/>
        </row>
        <row r="770">
          <cell r="W770"/>
          <cell r="X770"/>
          <cell r="Y770"/>
          <cell r="Z770"/>
          <cell r="AA770"/>
          <cell r="AB770"/>
          <cell r="AC770"/>
          <cell r="AD770"/>
          <cell r="AE770"/>
          <cell r="AF770"/>
          <cell r="AG770"/>
          <cell r="AH770"/>
          <cell r="AI770"/>
          <cell r="AJ770"/>
          <cell r="AK770"/>
          <cell r="AL770"/>
          <cell r="AM770"/>
          <cell r="AN770"/>
          <cell r="AO770"/>
          <cell r="AP770"/>
          <cell r="AQ770"/>
          <cell r="AR770"/>
        </row>
        <row r="771">
          <cell r="W771"/>
          <cell r="X771"/>
          <cell r="Y771"/>
          <cell r="Z771"/>
          <cell r="AA771"/>
          <cell r="AB771"/>
          <cell r="AC771"/>
          <cell r="AD771"/>
          <cell r="AE771"/>
          <cell r="AF771"/>
          <cell r="AG771"/>
          <cell r="AH771"/>
          <cell r="AI771"/>
          <cell r="AJ771"/>
          <cell r="AK771"/>
          <cell r="AL771"/>
          <cell r="AM771"/>
          <cell r="AN771"/>
          <cell r="AO771"/>
          <cell r="AP771"/>
          <cell r="AQ771"/>
          <cell r="AR771"/>
        </row>
        <row r="772">
          <cell r="W772"/>
          <cell r="X772"/>
          <cell r="Y772"/>
          <cell r="Z772"/>
          <cell r="AA772"/>
          <cell r="AB772"/>
          <cell r="AC772"/>
          <cell r="AD772"/>
          <cell r="AE772"/>
          <cell r="AF772"/>
          <cell r="AG772"/>
          <cell r="AH772"/>
          <cell r="AI772"/>
          <cell r="AJ772"/>
          <cell r="AK772"/>
          <cell r="AL772"/>
          <cell r="AM772"/>
          <cell r="AN772"/>
          <cell r="AO772"/>
          <cell r="AP772"/>
          <cell r="AQ772"/>
          <cell r="AR772"/>
        </row>
        <row r="773">
          <cell r="W773"/>
          <cell r="X773"/>
          <cell r="Y773"/>
          <cell r="Z773"/>
          <cell r="AA773"/>
          <cell r="AB773"/>
          <cell r="AC773"/>
          <cell r="AD773"/>
          <cell r="AE773"/>
          <cell r="AF773"/>
          <cell r="AG773"/>
          <cell r="AH773"/>
          <cell r="AI773"/>
          <cell r="AJ773"/>
          <cell r="AK773"/>
          <cell r="AL773"/>
          <cell r="AM773"/>
          <cell r="AN773"/>
          <cell r="AO773"/>
          <cell r="AP773"/>
          <cell r="AQ773"/>
          <cell r="AR773"/>
        </row>
        <row r="774">
          <cell r="W774"/>
          <cell r="X774"/>
          <cell r="Y774"/>
          <cell r="Z774"/>
          <cell r="AA774"/>
          <cell r="AB774"/>
          <cell r="AC774"/>
          <cell r="AD774"/>
          <cell r="AE774"/>
          <cell r="AF774"/>
          <cell r="AG774"/>
          <cell r="AH774"/>
          <cell r="AI774"/>
          <cell r="AJ774"/>
          <cell r="AK774"/>
          <cell r="AL774"/>
          <cell r="AM774"/>
          <cell r="AN774"/>
          <cell r="AO774"/>
          <cell r="AP774"/>
          <cell r="AQ774"/>
          <cell r="AR774"/>
        </row>
        <row r="775">
          <cell r="W775"/>
          <cell r="X775"/>
          <cell r="Y775"/>
          <cell r="Z775"/>
          <cell r="AA775"/>
          <cell r="AB775"/>
          <cell r="AC775"/>
          <cell r="AD775"/>
          <cell r="AE775"/>
          <cell r="AF775"/>
          <cell r="AG775"/>
          <cell r="AH775"/>
          <cell r="AI775"/>
          <cell r="AJ775"/>
          <cell r="AK775"/>
          <cell r="AL775"/>
          <cell r="AM775"/>
          <cell r="AN775"/>
          <cell r="AO775"/>
          <cell r="AP775"/>
          <cell r="AQ775"/>
          <cell r="AR775"/>
        </row>
        <row r="776">
          <cell r="W776"/>
          <cell r="X776"/>
          <cell r="Y776"/>
          <cell r="Z776"/>
          <cell r="AA776"/>
          <cell r="AB776"/>
          <cell r="AC776"/>
          <cell r="AD776"/>
          <cell r="AE776"/>
          <cell r="AF776"/>
          <cell r="AG776"/>
          <cell r="AH776"/>
          <cell r="AI776"/>
          <cell r="AJ776"/>
          <cell r="AK776"/>
          <cell r="AL776"/>
          <cell r="AM776"/>
          <cell r="AN776"/>
          <cell r="AO776"/>
          <cell r="AP776"/>
          <cell r="AQ776"/>
          <cell r="AR776"/>
        </row>
        <row r="777">
          <cell r="W777"/>
          <cell r="X777"/>
          <cell r="Y777"/>
          <cell r="Z777"/>
          <cell r="AA777"/>
          <cell r="AB777"/>
          <cell r="AC777"/>
          <cell r="AD777"/>
          <cell r="AE777"/>
          <cell r="AF777"/>
          <cell r="AG777"/>
          <cell r="AH777"/>
          <cell r="AI777"/>
          <cell r="AJ777"/>
          <cell r="AK777"/>
          <cell r="AL777"/>
          <cell r="AM777"/>
          <cell r="AN777"/>
          <cell r="AO777"/>
          <cell r="AP777"/>
          <cell r="AQ777"/>
          <cell r="AR777"/>
        </row>
        <row r="778">
          <cell r="W778"/>
          <cell r="X778"/>
          <cell r="Y778"/>
          <cell r="Z778"/>
          <cell r="AA778"/>
          <cell r="AB778"/>
          <cell r="AC778"/>
          <cell r="AD778"/>
          <cell r="AE778"/>
          <cell r="AF778"/>
          <cell r="AG778"/>
          <cell r="AH778"/>
          <cell r="AI778"/>
          <cell r="AJ778"/>
          <cell r="AK778"/>
          <cell r="AL778"/>
          <cell r="AM778"/>
          <cell r="AN778"/>
          <cell r="AO778"/>
          <cell r="AP778"/>
          <cell r="AQ778"/>
          <cell r="AR778"/>
        </row>
        <row r="779">
          <cell r="W779"/>
          <cell r="X779"/>
          <cell r="Y779"/>
          <cell r="Z779"/>
          <cell r="AA779"/>
          <cell r="AB779"/>
          <cell r="AC779"/>
          <cell r="AD779"/>
          <cell r="AE779"/>
          <cell r="AF779"/>
          <cell r="AG779"/>
          <cell r="AH779"/>
          <cell r="AI779"/>
          <cell r="AJ779"/>
          <cell r="AK779"/>
          <cell r="AL779"/>
          <cell r="AM779"/>
          <cell r="AN779"/>
          <cell r="AO779"/>
          <cell r="AP779"/>
          <cell r="AQ779"/>
          <cell r="AR779"/>
        </row>
        <row r="780">
          <cell r="W780"/>
          <cell r="X780"/>
          <cell r="Y780"/>
          <cell r="Z780"/>
          <cell r="AA780"/>
          <cell r="AB780"/>
          <cell r="AC780"/>
          <cell r="AD780"/>
          <cell r="AE780"/>
          <cell r="AF780"/>
          <cell r="AG780"/>
          <cell r="AH780"/>
          <cell r="AI780"/>
          <cell r="AJ780"/>
          <cell r="AK780"/>
          <cell r="AL780"/>
          <cell r="AM780"/>
          <cell r="AN780"/>
          <cell r="AO780"/>
          <cell r="AP780"/>
          <cell r="AQ780"/>
          <cell r="AR780"/>
        </row>
        <row r="781">
          <cell r="W781"/>
          <cell r="X781"/>
          <cell r="Y781"/>
          <cell r="Z781"/>
          <cell r="AA781"/>
          <cell r="AB781"/>
          <cell r="AC781"/>
          <cell r="AD781"/>
          <cell r="AE781"/>
          <cell r="AF781"/>
          <cell r="AG781"/>
          <cell r="AH781"/>
          <cell r="AI781"/>
          <cell r="AJ781"/>
          <cell r="AK781"/>
          <cell r="AL781"/>
          <cell r="AM781"/>
          <cell r="AN781"/>
          <cell r="AO781"/>
          <cell r="AP781"/>
          <cell r="AQ781"/>
          <cell r="AR781"/>
        </row>
        <row r="782">
          <cell r="W782"/>
          <cell r="X782"/>
          <cell r="Y782"/>
          <cell r="Z782"/>
          <cell r="AA782"/>
          <cell r="AB782"/>
          <cell r="AC782"/>
          <cell r="AD782"/>
          <cell r="AE782"/>
          <cell r="AF782"/>
          <cell r="AG782"/>
          <cell r="AH782"/>
          <cell r="AI782"/>
          <cell r="AJ782"/>
          <cell r="AK782"/>
          <cell r="AL782"/>
          <cell r="AM782"/>
          <cell r="AN782"/>
          <cell r="AO782"/>
          <cell r="AP782"/>
          <cell r="AQ782"/>
          <cell r="AR782"/>
        </row>
        <row r="783">
          <cell r="W783"/>
          <cell r="X783"/>
          <cell r="Y783"/>
          <cell r="Z783"/>
          <cell r="AA783"/>
          <cell r="AB783"/>
          <cell r="AC783"/>
          <cell r="AD783"/>
          <cell r="AE783"/>
          <cell r="AF783"/>
          <cell r="AG783"/>
          <cell r="AH783"/>
          <cell r="AI783"/>
          <cell r="AJ783"/>
          <cell r="AK783"/>
          <cell r="AL783"/>
          <cell r="AM783"/>
          <cell r="AN783"/>
          <cell r="AO783"/>
          <cell r="AP783"/>
          <cell r="AQ783"/>
          <cell r="AR783"/>
        </row>
        <row r="784">
          <cell r="W784"/>
          <cell r="X784"/>
          <cell r="Y784"/>
          <cell r="Z784"/>
          <cell r="AA784"/>
          <cell r="AB784"/>
          <cell r="AC784"/>
          <cell r="AD784"/>
          <cell r="AE784"/>
          <cell r="AF784"/>
          <cell r="AG784"/>
          <cell r="AH784"/>
          <cell r="AI784"/>
          <cell r="AJ784"/>
          <cell r="AK784"/>
          <cell r="AL784"/>
          <cell r="AM784"/>
          <cell r="AN784"/>
          <cell r="AO784"/>
          <cell r="AP784"/>
          <cell r="AQ784"/>
          <cell r="AR784"/>
        </row>
        <row r="785">
          <cell r="W785"/>
          <cell r="X785"/>
          <cell r="Y785"/>
          <cell r="Z785"/>
          <cell r="AA785"/>
          <cell r="AB785"/>
          <cell r="AC785"/>
          <cell r="AD785"/>
          <cell r="AE785"/>
          <cell r="AF785"/>
          <cell r="AG785"/>
          <cell r="AH785"/>
          <cell r="AI785"/>
          <cell r="AJ785"/>
          <cell r="AK785"/>
          <cell r="AL785"/>
          <cell r="AM785"/>
          <cell r="AN785"/>
          <cell r="AO785"/>
          <cell r="AP785"/>
          <cell r="AQ785"/>
          <cell r="AR785"/>
        </row>
        <row r="786">
          <cell r="W786"/>
          <cell r="X786"/>
          <cell r="Y786"/>
          <cell r="Z786"/>
          <cell r="AA786"/>
          <cell r="AB786"/>
          <cell r="AC786"/>
          <cell r="AD786"/>
          <cell r="AE786"/>
          <cell r="AF786"/>
          <cell r="AG786"/>
          <cell r="AH786"/>
          <cell r="AI786"/>
          <cell r="AJ786"/>
          <cell r="AK786"/>
          <cell r="AL786"/>
          <cell r="AM786"/>
          <cell r="AN786"/>
          <cell r="AO786"/>
          <cell r="AP786"/>
          <cell r="AQ786"/>
          <cell r="AR786"/>
        </row>
        <row r="787">
          <cell r="W787"/>
          <cell r="X787"/>
          <cell r="Y787"/>
          <cell r="Z787"/>
          <cell r="AA787"/>
          <cell r="AB787"/>
          <cell r="AC787"/>
          <cell r="AD787"/>
          <cell r="AE787"/>
          <cell r="AF787"/>
          <cell r="AG787"/>
          <cell r="AH787"/>
          <cell r="AI787"/>
          <cell r="AJ787"/>
          <cell r="AK787"/>
          <cell r="AL787"/>
          <cell r="AM787"/>
          <cell r="AN787"/>
          <cell r="AO787"/>
          <cell r="AP787"/>
          <cell r="AQ787"/>
          <cell r="AR787"/>
        </row>
        <row r="788">
          <cell r="W788"/>
          <cell r="X788"/>
          <cell r="Y788"/>
          <cell r="Z788"/>
          <cell r="AA788"/>
          <cell r="AB788"/>
          <cell r="AC788"/>
          <cell r="AD788"/>
          <cell r="AE788"/>
          <cell r="AF788"/>
          <cell r="AG788"/>
          <cell r="AH788"/>
          <cell r="AI788"/>
          <cell r="AJ788"/>
          <cell r="AK788"/>
          <cell r="AL788"/>
          <cell r="AM788"/>
          <cell r="AN788"/>
          <cell r="AO788"/>
          <cell r="AP788"/>
          <cell r="AQ788"/>
          <cell r="AR788"/>
        </row>
        <row r="789">
          <cell r="W789"/>
          <cell r="X789"/>
          <cell r="Y789"/>
          <cell r="Z789"/>
          <cell r="AA789"/>
          <cell r="AB789"/>
          <cell r="AC789"/>
          <cell r="AD789"/>
          <cell r="AE789"/>
          <cell r="AF789"/>
          <cell r="AG789"/>
          <cell r="AH789"/>
          <cell r="AI789"/>
          <cell r="AJ789"/>
          <cell r="AK789"/>
          <cell r="AL789"/>
          <cell r="AM789"/>
          <cell r="AN789"/>
          <cell r="AO789"/>
          <cell r="AP789"/>
          <cell r="AQ789"/>
          <cell r="AR789"/>
        </row>
        <row r="790">
          <cell r="W790"/>
          <cell r="X790"/>
          <cell r="Y790"/>
          <cell r="Z790"/>
          <cell r="AA790"/>
          <cell r="AB790"/>
          <cell r="AC790"/>
          <cell r="AD790"/>
          <cell r="AE790"/>
          <cell r="AF790"/>
          <cell r="AG790"/>
          <cell r="AH790"/>
          <cell r="AI790"/>
          <cell r="AJ790"/>
          <cell r="AK790"/>
          <cell r="AL790"/>
          <cell r="AM790"/>
          <cell r="AN790"/>
          <cell r="AO790"/>
          <cell r="AP790"/>
          <cell r="AQ790"/>
          <cell r="AR790"/>
        </row>
        <row r="791">
          <cell r="W791"/>
          <cell r="X791"/>
          <cell r="Y791"/>
          <cell r="Z791"/>
          <cell r="AA791"/>
          <cell r="AB791"/>
          <cell r="AC791"/>
          <cell r="AD791"/>
          <cell r="AE791"/>
          <cell r="AF791"/>
          <cell r="AG791"/>
          <cell r="AH791"/>
          <cell r="AI791"/>
          <cell r="AJ791"/>
          <cell r="AK791"/>
          <cell r="AL791"/>
          <cell r="AM791"/>
          <cell r="AN791"/>
          <cell r="AO791"/>
          <cell r="AP791"/>
          <cell r="AQ791"/>
          <cell r="AR791"/>
        </row>
        <row r="792">
          <cell r="W792"/>
          <cell r="X792"/>
          <cell r="Y792"/>
          <cell r="Z792"/>
          <cell r="AA792"/>
          <cell r="AB792"/>
          <cell r="AC792"/>
          <cell r="AD792"/>
          <cell r="AE792"/>
          <cell r="AF792"/>
          <cell r="AG792"/>
          <cell r="AH792"/>
          <cell r="AI792"/>
          <cell r="AJ792"/>
          <cell r="AK792"/>
          <cell r="AL792"/>
          <cell r="AM792"/>
          <cell r="AN792"/>
          <cell r="AO792"/>
          <cell r="AP792"/>
          <cell r="AQ792"/>
          <cell r="AR792"/>
        </row>
        <row r="793">
          <cell r="W793"/>
          <cell r="X793"/>
          <cell r="Y793"/>
          <cell r="Z793"/>
          <cell r="AA793"/>
          <cell r="AB793"/>
          <cell r="AC793"/>
          <cell r="AD793"/>
          <cell r="AE793"/>
          <cell r="AF793"/>
          <cell r="AG793"/>
          <cell r="AH793"/>
          <cell r="AI793"/>
          <cell r="AJ793"/>
          <cell r="AK793"/>
          <cell r="AL793"/>
          <cell r="AM793"/>
          <cell r="AN793"/>
          <cell r="AO793"/>
          <cell r="AP793"/>
          <cell r="AQ793"/>
          <cell r="AR793"/>
        </row>
        <row r="794">
          <cell r="W794"/>
          <cell r="X794"/>
          <cell r="Y794"/>
          <cell r="Z794"/>
          <cell r="AA794"/>
          <cell r="AB794"/>
          <cell r="AC794"/>
          <cell r="AD794"/>
          <cell r="AE794"/>
          <cell r="AF794"/>
          <cell r="AG794"/>
          <cell r="AH794"/>
          <cell r="AI794"/>
          <cell r="AJ794"/>
          <cell r="AK794"/>
          <cell r="AL794"/>
          <cell r="AM794"/>
          <cell r="AN794"/>
          <cell r="AO794"/>
          <cell r="AP794"/>
          <cell r="AQ794"/>
          <cell r="AR794"/>
        </row>
        <row r="795">
          <cell r="W795"/>
          <cell r="X795"/>
          <cell r="Y795"/>
          <cell r="Z795"/>
          <cell r="AA795"/>
          <cell r="AB795"/>
          <cell r="AC795"/>
          <cell r="AD795"/>
          <cell r="AE795"/>
          <cell r="AF795"/>
          <cell r="AG795"/>
          <cell r="AH795"/>
          <cell r="AI795"/>
          <cell r="AJ795"/>
          <cell r="AK795"/>
          <cell r="AL795"/>
          <cell r="AM795"/>
          <cell r="AN795"/>
          <cell r="AO795"/>
          <cell r="AP795"/>
          <cell r="AQ795"/>
          <cell r="AR795"/>
        </row>
        <row r="796">
          <cell r="W796"/>
          <cell r="X796"/>
          <cell r="Y796"/>
          <cell r="Z796"/>
          <cell r="AA796"/>
          <cell r="AB796"/>
          <cell r="AC796"/>
          <cell r="AD796"/>
          <cell r="AE796"/>
          <cell r="AF796"/>
          <cell r="AG796"/>
          <cell r="AH796"/>
          <cell r="AI796"/>
          <cell r="AJ796"/>
          <cell r="AK796"/>
          <cell r="AL796"/>
          <cell r="AM796"/>
          <cell r="AN796"/>
          <cell r="AO796"/>
          <cell r="AP796"/>
          <cell r="AQ796"/>
          <cell r="AR796"/>
        </row>
        <row r="797">
          <cell r="W797"/>
          <cell r="X797"/>
          <cell r="Y797"/>
          <cell r="Z797"/>
          <cell r="AA797"/>
          <cell r="AB797"/>
          <cell r="AC797"/>
          <cell r="AD797"/>
          <cell r="AE797"/>
          <cell r="AF797"/>
          <cell r="AG797"/>
          <cell r="AH797"/>
          <cell r="AI797"/>
          <cell r="AJ797"/>
          <cell r="AK797"/>
          <cell r="AL797"/>
          <cell r="AM797"/>
          <cell r="AN797"/>
          <cell r="AO797"/>
          <cell r="AP797"/>
          <cell r="AQ797"/>
          <cell r="AR797"/>
        </row>
        <row r="798">
          <cell r="W798"/>
          <cell r="X798"/>
          <cell r="Y798"/>
          <cell r="Z798"/>
          <cell r="AA798"/>
          <cell r="AB798"/>
          <cell r="AC798"/>
          <cell r="AD798"/>
          <cell r="AE798"/>
          <cell r="AF798"/>
          <cell r="AG798"/>
          <cell r="AH798"/>
          <cell r="AI798"/>
          <cell r="AJ798"/>
          <cell r="AK798"/>
          <cell r="AL798"/>
          <cell r="AM798"/>
          <cell r="AN798"/>
          <cell r="AO798"/>
          <cell r="AP798"/>
          <cell r="AQ798"/>
          <cell r="AR798"/>
        </row>
        <row r="799">
          <cell r="W799"/>
          <cell r="X799"/>
          <cell r="Y799"/>
          <cell r="Z799"/>
          <cell r="AA799"/>
          <cell r="AB799"/>
          <cell r="AC799"/>
          <cell r="AD799"/>
          <cell r="AE799"/>
          <cell r="AF799"/>
          <cell r="AG799"/>
          <cell r="AH799"/>
          <cell r="AI799"/>
          <cell r="AJ799"/>
          <cell r="AK799"/>
          <cell r="AL799"/>
          <cell r="AM799"/>
          <cell r="AN799"/>
          <cell r="AO799"/>
          <cell r="AP799"/>
          <cell r="AQ799"/>
          <cell r="AR799"/>
        </row>
        <row r="800">
          <cell r="W800"/>
          <cell r="X800"/>
          <cell r="Y800"/>
          <cell r="Z800"/>
          <cell r="AA800"/>
          <cell r="AB800"/>
          <cell r="AC800"/>
          <cell r="AD800"/>
          <cell r="AE800"/>
          <cell r="AF800"/>
          <cell r="AG800"/>
          <cell r="AH800"/>
          <cell r="AI800"/>
          <cell r="AJ800"/>
          <cell r="AK800"/>
          <cell r="AL800"/>
          <cell r="AM800"/>
          <cell r="AN800"/>
          <cell r="AO800"/>
          <cell r="AP800"/>
          <cell r="AQ800"/>
          <cell r="AR800"/>
        </row>
        <row r="801">
          <cell r="W801"/>
          <cell r="X801"/>
          <cell r="Y801"/>
          <cell r="Z801"/>
          <cell r="AA801"/>
          <cell r="AB801"/>
          <cell r="AC801"/>
          <cell r="AD801"/>
          <cell r="AE801"/>
          <cell r="AF801"/>
          <cell r="AG801"/>
          <cell r="AH801"/>
          <cell r="AI801"/>
          <cell r="AJ801"/>
          <cell r="AK801"/>
          <cell r="AL801"/>
          <cell r="AM801"/>
          <cell r="AN801"/>
          <cell r="AO801"/>
          <cell r="AP801"/>
          <cell r="AQ801"/>
          <cell r="AR801"/>
        </row>
        <row r="802">
          <cell r="W802"/>
          <cell r="X802"/>
          <cell r="Y802"/>
          <cell r="Z802"/>
          <cell r="AA802"/>
          <cell r="AB802"/>
          <cell r="AC802"/>
          <cell r="AD802"/>
          <cell r="AE802"/>
          <cell r="AF802"/>
          <cell r="AG802"/>
          <cell r="AH802"/>
          <cell r="AI802"/>
          <cell r="AJ802"/>
          <cell r="AK802"/>
          <cell r="AL802"/>
          <cell r="AM802"/>
          <cell r="AN802"/>
          <cell r="AO802"/>
          <cell r="AP802"/>
          <cell r="AQ802"/>
          <cell r="AR802"/>
        </row>
        <row r="803">
          <cell r="W803"/>
          <cell r="X803"/>
          <cell r="Y803"/>
          <cell r="Z803"/>
          <cell r="AA803"/>
          <cell r="AB803"/>
          <cell r="AC803"/>
          <cell r="AD803"/>
          <cell r="AE803"/>
          <cell r="AF803"/>
          <cell r="AG803"/>
          <cell r="AH803"/>
          <cell r="AI803"/>
          <cell r="AJ803"/>
          <cell r="AK803"/>
          <cell r="AL803"/>
          <cell r="AM803"/>
          <cell r="AN803"/>
          <cell r="AO803"/>
          <cell r="AP803"/>
          <cell r="AQ803"/>
          <cell r="AR803"/>
        </row>
        <row r="804">
          <cell r="W804"/>
          <cell r="X804"/>
          <cell r="Y804"/>
          <cell r="Z804"/>
          <cell r="AA804"/>
          <cell r="AB804"/>
          <cell r="AC804"/>
          <cell r="AD804"/>
          <cell r="AE804"/>
          <cell r="AF804"/>
          <cell r="AG804"/>
          <cell r="AH804"/>
          <cell r="AI804"/>
          <cell r="AJ804"/>
          <cell r="AK804"/>
          <cell r="AL804"/>
          <cell r="AM804"/>
          <cell r="AN804"/>
          <cell r="AO804"/>
          <cell r="AP804"/>
          <cell r="AQ804"/>
          <cell r="AR804"/>
        </row>
        <row r="805">
          <cell r="W805"/>
          <cell r="X805"/>
          <cell r="Y805"/>
          <cell r="Z805"/>
          <cell r="AA805"/>
          <cell r="AB805"/>
          <cell r="AC805"/>
          <cell r="AD805"/>
          <cell r="AE805"/>
          <cell r="AF805"/>
          <cell r="AG805"/>
          <cell r="AH805"/>
          <cell r="AI805"/>
          <cell r="AJ805"/>
          <cell r="AK805"/>
          <cell r="AL805"/>
          <cell r="AM805"/>
          <cell r="AN805"/>
          <cell r="AO805"/>
          <cell r="AP805"/>
          <cell r="AQ805"/>
          <cell r="AR805"/>
        </row>
        <row r="806">
          <cell r="W806"/>
          <cell r="X806"/>
          <cell r="Y806"/>
          <cell r="Z806"/>
          <cell r="AA806"/>
          <cell r="AB806"/>
          <cell r="AC806"/>
          <cell r="AD806"/>
          <cell r="AE806"/>
          <cell r="AF806"/>
          <cell r="AG806"/>
          <cell r="AH806"/>
          <cell r="AI806"/>
          <cell r="AJ806"/>
          <cell r="AK806"/>
          <cell r="AL806"/>
          <cell r="AM806"/>
          <cell r="AN806"/>
          <cell r="AO806"/>
          <cell r="AP806"/>
          <cell r="AQ806"/>
          <cell r="AR806"/>
        </row>
        <row r="807">
          <cell r="W807"/>
          <cell r="X807"/>
          <cell r="Y807"/>
          <cell r="Z807"/>
          <cell r="AA807"/>
          <cell r="AB807"/>
          <cell r="AC807"/>
          <cell r="AD807"/>
          <cell r="AE807"/>
          <cell r="AF807"/>
          <cell r="AG807"/>
          <cell r="AH807"/>
          <cell r="AI807"/>
          <cell r="AJ807"/>
          <cell r="AK807"/>
          <cell r="AL807"/>
          <cell r="AM807"/>
          <cell r="AN807"/>
          <cell r="AO807"/>
          <cell r="AP807"/>
          <cell r="AQ807"/>
          <cell r="AR807"/>
        </row>
        <row r="808">
          <cell r="W808"/>
          <cell r="X808"/>
          <cell r="Y808"/>
          <cell r="Z808"/>
          <cell r="AA808"/>
          <cell r="AB808"/>
          <cell r="AC808"/>
          <cell r="AD808"/>
          <cell r="AE808"/>
          <cell r="AF808"/>
          <cell r="AG808"/>
          <cell r="AH808"/>
          <cell r="AI808"/>
          <cell r="AJ808"/>
          <cell r="AK808"/>
          <cell r="AL808"/>
          <cell r="AM808"/>
          <cell r="AN808"/>
          <cell r="AO808"/>
          <cell r="AP808"/>
          <cell r="AQ808"/>
          <cell r="AR808"/>
        </row>
        <row r="809">
          <cell r="W809"/>
          <cell r="X809"/>
          <cell r="Y809"/>
          <cell r="Z809"/>
          <cell r="AA809"/>
          <cell r="AB809"/>
          <cell r="AC809"/>
          <cell r="AD809"/>
          <cell r="AE809"/>
          <cell r="AF809"/>
          <cell r="AG809"/>
          <cell r="AH809"/>
          <cell r="AI809"/>
          <cell r="AJ809"/>
          <cell r="AK809"/>
          <cell r="AL809"/>
          <cell r="AM809"/>
          <cell r="AN809"/>
          <cell r="AO809"/>
          <cell r="AP809"/>
          <cell r="AQ809"/>
          <cell r="AR809"/>
        </row>
        <row r="810">
          <cell r="W810"/>
          <cell r="X810"/>
          <cell r="Y810"/>
          <cell r="Z810"/>
          <cell r="AA810"/>
          <cell r="AB810"/>
          <cell r="AC810"/>
          <cell r="AD810"/>
          <cell r="AE810"/>
          <cell r="AF810"/>
          <cell r="AG810"/>
          <cell r="AH810"/>
          <cell r="AI810"/>
          <cell r="AJ810"/>
          <cell r="AK810"/>
          <cell r="AL810"/>
          <cell r="AM810"/>
          <cell r="AN810"/>
          <cell r="AO810"/>
          <cell r="AP810"/>
          <cell r="AQ810"/>
          <cell r="AR810"/>
        </row>
        <row r="811">
          <cell r="W811"/>
          <cell r="X811"/>
          <cell r="Y811"/>
          <cell r="Z811"/>
          <cell r="AA811"/>
          <cell r="AB811"/>
          <cell r="AC811"/>
          <cell r="AD811"/>
          <cell r="AE811"/>
          <cell r="AF811"/>
          <cell r="AG811"/>
          <cell r="AH811"/>
          <cell r="AI811"/>
          <cell r="AJ811"/>
          <cell r="AK811"/>
          <cell r="AL811"/>
          <cell r="AM811"/>
          <cell r="AN811"/>
          <cell r="AO811"/>
          <cell r="AP811"/>
          <cell r="AQ811"/>
          <cell r="AR811"/>
        </row>
        <row r="812">
          <cell r="W812"/>
          <cell r="X812"/>
          <cell r="Y812"/>
          <cell r="Z812"/>
          <cell r="AA812"/>
          <cell r="AB812"/>
          <cell r="AC812"/>
          <cell r="AD812"/>
          <cell r="AE812"/>
          <cell r="AF812"/>
          <cell r="AG812"/>
          <cell r="AH812"/>
          <cell r="AI812"/>
          <cell r="AJ812"/>
          <cell r="AK812"/>
          <cell r="AL812"/>
          <cell r="AM812"/>
          <cell r="AN812"/>
          <cell r="AO812"/>
          <cell r="AP812"/>
          <cell r="AQ812"/>
          <cell r="AR812"/>
        </row>
        <row r="813">
          <cell r="W813"/>
          <cell r="X813"/>
          <cell r="Y813"/>
          <cell r="Z813"/>
          <cell r="AA813"/>
          <cell r="AB813"/>
          <cell r="AC813"/>
          <cell r="AD813"/>
          <cell r="AE813"/>
          <cell r="AF813"/>
          <cell r="AG813"/>
          <cell r="AH813"/>
          <cell r="AI813"/>
          <cell r="AJ813"/>
          <cell r="AK813"/>
          <cell r="AL813"/>
          <cell r="AM813"/>
          <cell r="AN813"/>
          <cell r="AO813"/>
          <cell r="AP813"/>
          <cell r="AQ813"/>
          <cell r="AR813"/>
        </row>
        <row r="814">
          <cell r="W814"/>
          <cell r="X814"/>
          <cell r="Y814"/>
          <cell r="Z814"/>
          <cell r="AA814"/>
          <cell r="AB814"/>
          <cell r="AC814"/>
          <cell r="AD814"/>
          <cell r="AE814"/>
          <cell r="AF814"/>
          <cell r="AG814"/>
          <cell r="AH814"/>
          <cell r="AI814"/>
          <cell r="AJ814"/>
          <cell r="AK814"/>
          <cell r="AL814"/>
          <cell r="AM814"/>
          <cell r="AN814"/>
          <cell r="AO814"/>
          <cell r="AP814"/>
          <cell r="AQ814"/>
          <cell r="AR814"/>
        </row>
        <row r="815">
          <cell r="W815"/>
          <cell r="X815"/>
          <cell r="Y815"/>
          <cell r="Z815"/>
          <cell r="AA815"/>
          <cell r="AB815"/>
          <cell r="AC815"/>
          <cell r="AD815"/>
          <cell r="AE815"/>
          <cell r="AF815"/>
          <cell r="AG815"/>
          <cell r="AH815"/>
          <cell r="AI815"/>
          <cell r="AJ815"/>
          <cell r="AK815"/>
          <cell r="AL815"/>
          <cell r="AM815"/>
          <cell r="AN815"/>
          <cell r="AO815"/>
          <cell r="AP815"/>
          <cell r="AQ815"/>
          <cell r="AR815"/>
        </row>
        <row r="816">
          <cell r="W816"/>
          <cell r="X816"/>
          <cell r="Y816"/>
          <cell r="Z816"/>
          <cell r="AA816"/>
          <cell r="AB816"/>
          <cell r="AC816"/>
          <cell r="AD816"/>
          <cell r="AE816"/>
          <cell r="AF816"/>
          <cell r="AG816"/>
          <cell r="AH816"/>
          <cell r="AI816"/>
          <cell r="AJ816"/>
          <cell r="AK816"/>
          <cell r="AL816"/>
          <cell r="AM816"/>
          <cell r="AN816"/>
          <cell r="AO816"/>
          <cell r="AP816"/>
          <cell r="AQ816"/>
          <cell r="AR816"/>
        </row>
        <row r="817">
          <cell r="W817"/>
          <cell r="X817"/>
          <cell r="Y817"/>
          <cell r="Z817"/>
          <cell r="AA817"/>
          <cell r="AB817"/>
          <cell r="AC817"/>
          <cell r="AD817"/>
          <cell r="AE817"/>
          <cell r="AF817"/>
          <cell r="AG817"/>
          <cell r="AH817"/>
          <cell r="AI817"/>
          <cell r="AJ817"/>
          <cell r="AK817"/>
          <cell r="AL817"/>
          <cell r="AM817"/>
          <cell r="AN817"/>
          <cell r="AO817"/>
          <cell r="AP817"/>
          <cell r="AQ817"/>
          <cell r="AR817"/>
        </row>
        <row r="818">
          <cell r="W818"/>
          <cell r="X818"/>
          <cell r="Y818"/>
          <cell r="Z818"/>
          <cell r="AA818"/>
          <cell r="AB818"/>
          <cell r="AC818"/>
          <cell r="AD818"/>
          <cell r="AE818"/>
          <cell r="AF818"/>
          <cell r="AG818"/>
          <cell r="AH818"/>
          <cell r="AI818"/>
          <cell r="AJ818"/>
          <cell r="AK818"/>
          <cell r="AL818"/>
          <cell r="AM818"/>
          <cell r="AN818"/>
          <cell r="AO818"/>
          <cell r="AP818"/>
          <cell r="AQ818"/>
          <cell r="AR818"/>
        </row>
        <row r="819">
          <cell r="W819"/>
          <cell r="X819"/>
          <cell r="Y819"/>
          <cell r="Z819"/>
          <cell r="AA819"/>
          <cell r="AB819"/>
          <cell r="AC819"/>
          <cell r="AD819"/>
          <cell r="AE819"/>
          <cell r="AF819"/>
          <cell r="AG819"/>
          <cell r="AH819"/>
          <cell r="AI819"/>
          <cell r="AJ819"/>
          <cell r="AK819"/>
          <cell r="AL819"/>
          <cell r="AM819"/>
          <cell r="AN819"/>
          <cell r="AO819"/>
          <cell r="AP819"/>
          <cell r="AQ819"/>
          <cell r="AR819"/>
        </row>
        <row r="820">
          <cell r="W820"/>
          <cell r="X820"/>
          <cell r="Y820"/>
          <cell r="Z820"/>
          <cell r="AA820"/>
          <cell r="AB820"/>
          <cell r="AC820"/>
          <cell r="AD820"/>
          <cell r="AE820"/>
          <cell r="AF820"/>
          <cell r="AG820"/>
          <cell r="AH820"/>
          <cell r="AI820"/>
          <cell r="AJ820"/>
          <cell r="AK820"/>
          <cell r="AL820"/>
          <cell r="AM820"/>
          <cell r="AN820"/>
          <cell r="AO820"/>
          <cell r="AP820"/>
          <cell r="AQ820"/>
          <cell r="AR820"/>
        </row>
        <row r="821">
          <cell r="W821"/>
          <cell r="X821"/>
          <cell r="Y821"/>
          <cell r="Z821"/>
          <cell r="AA821"/>
          <cell r="AB821"/>
          <cell r="AC821"/>
          <cell r="AD821"/>
          <cell r="AE821"/>
          <cell r="AF821"/>
          <cell r="AG821"/>
          <cell r="AH821"/>
          <cell r="AI821"/>
          <cell r="AJ821"/>
          <cell r="AK821"/>
          <cell r="AL821"/>
          <cell r="AM821"/>
          <cell r="AN821"/>
          <cell r="AO821"/>
          <cell r="AP821"/>
          <cell r="AQ821"/>
          <cell r="AR821"/>
        </row>
        <row r="822">
          <cell r="W822"/>
          <cell r="X822"/>
          <cell r="Y822"/>
          <cell r="Z822"/>
          <cell r="AA822"/>
          <cell r="AB822"/>
          <cell r="AC822"/>
          <cell r="AD822"/>
          <cell r="AE822"/>
          <cell r="AF822"/>
          <cell r="AG822"/>
          <cell r="AH822"/>
          <cell r="AI822"/>
          <cell r="AJ822"/>
          <cell r="AK822"/>
          <cell r="AL822"/>
          <cell r="AM822"/>
          <cell r="AN822"/>
          <cell r="AO822"/>
          <cell r="AP822"/>
          <cell r="AQ822"/>
          <cell r="AR822"/>
        </row>
        <row r="823">
          <cell r="W823"/>
          <cell r="X823"/>
          <cell r="Y823"/>
          <cell r="Z823"/>
          <cell r="AA823"/>
          <cell r="AB823"/>
          <cell r="AC823"/>
          <cell r="AD823"/>
          <cell r="AE823"/>
          <cell r="AF823"/>
          <cell r="AG823"/>
          <cell r="AH823"/>
          <cell r="AI823"/>
          <cell r="AJ823"/>
          <cell r="AK823"/>
          <cell r="AL823"/>
          <cell r="AM823"/>
          <cell r="AN823"/>
          <cell r="AO823"/>
          <cell r="AP823"/>
          <cell r="AQ823"/>
          <cell r="AR823"/>
        </row>
        <row r="824">
          <cell r="W824"/>
          <cell r="X824"/>
          <cell r="Y824"/>
          <cell r="Z824"/>
          <cell r="AA824"/>
          <cell r="AB824"/>
          <cell r="AC824"/>
          <cell r="AD824"/>
          <cell r="AE824"/>
          <cell r="AF824"/>
          <cell r="AG824"/>
          <cell r="AH824"/>
          <cell r="AI824"/>
          <cell r="AJ824"/>
          <cell r="AK824"/>
          <cell r="AL824"/>
          <cell r="AM824"/>
          <cell r="AN824"/>
          <cell r="AO824"/>
          <cell r="AP824"/>
          <cell r="AQ824"/>
          <cell r="AR824"/>
        </row>
        <row r="825">
          <cell r="W825"/>
          <cell r="X825"/>
          <cell r="Y825"/>
          <cell r="Z825"/>
          <cell r="AA825"/>
          <cell r="AB825"/>
          <cell r="AC825"/>
          <cell r="AD825"/>
          <cell r="AE825"/>
          <cell r="AF825"/>
          <cell r="AG825"/>
          <cell r="AH825"/>
          <cell r="AI825"/>
          <cell r="AJ825"/>
          <cell r="AK825"/>
          <cell r="AL825"/>
          <cell r="AM825"/>
          <cell r="AN825"/>
          <cell r="AO825"/>
          <cell r="AP825"/>
          <cell r="AQ825"/>
          <cell r="AR825"/>
        </row>
        <row r="826">
          <cell r="W826"/>
          <cell r="X826"/>
          <cell r="Y826"/>
          <cell r="Z826"/>
          <cell r="AA826"/>
          <cell r="AB826"/>
          <cell r="AC826"/>
          <cell r="AD826"/>
          <cell r="AE826"/>
          <cell r="AF826"/>
          <cell r="AG826"/>
          <cell r="AH826"/>
          <cell r="AI826"/>
          <cell r="AJ826"/>
          <cell r="AK826"/>
          <cell r="AL826"/>
          <cell r="AM826"/>
          <cell r="AN826"/>
          <cell r="AO826"/>
          <cell r="AP826"/>
          <cell r="AQ826"/>
          <cell r="AR826"/>
        </row>
        <row r="827">
          <cell r="W827"/>
          <cell r="X827"/>
          <cell r="Y827"/>
          <cell r="Z827"/>
          <cell r="AA827"/>
          <cell r="AB827"/>
          <cell r="AC827"/>
          <cell r="AD827"/>
          <cell r="AE827"/>
          <cell r="AF827"/>
          <cell r="AG827"/>
          <cell r="AH827"/>
          <cell r="AI827"/>
          <cell r="AJ827"/>
          <cell r="AK827"/>
          <cell r="AL827"/>
          <cell r="AM827"/>
          <cell r="AN827"/>
          <cell r="AO827"/>
          <cell r="AP827"/>
          <cell r="AQ827"/>
          <cell r="AR827"/>
        </row>
        <row r="828">
          <cell r="W828"/>
          <cell r="X828"/>
          <cell r="Y828"/>
          <cell r="Z828"/>
          <cell r="AA828"/>
          <cell r="AB828"/>
          <cell r="AC828"/>
          <cell r="AD828"/>
          <cell r="AE828"/>
          <cell r="AF828"/>
          <cell r="AG828"/>
          <cell r="AH828"/>
          <cell r="AI828"/>
          <cell r="AJ828"/>
          <cell r="AK828"/>
          <cell r="AL828"/>
          <cell r="AM828"/>
          <cell r="AN828"/>
          <cell r="AO828"/>
          <cell r="AP828"/>
          <cell r="AQ828"/>
          <cell r="AR828"/>
        </row>
        <row r="829">
          <cell r="W829"/>
          <cell r="X829"/>
          <cell r="Y829"/>
          <cell r="Z829"/>
          <cell r="AA829"/>
          <cell r="AB829"/>
          <cell r="AC829"/>
          <cell r="AD829"/>
          <cell r="AE829"/>
          <cell r="AF829"/>
          <cell r="AG829"/>
          <cell r="AH829"/>
          <cell r="AI829"/>
          <cell r="AJ829"/>
          <cell r="AK829"/>
          <cell r="AL829"/>
          <cell r="AM829"/>
          <cell r="AN829"/>
          <cell r="AO829"/>
          <cell r="AP829"/>
          <cell r="AQ829"/>
          <cell r="AR829"/>
        </row>
        <row r="830">
          <cell r="W830"/>
          <cell r="X830"/>
          <cell r="Y830"/>
          <cell r="Z830"/>
          <cell r="AA830"/>
          <cell r="AB830"/>
          <cell r="AC830"/>
          <cell r="AD830"/>
          <cell r="AE830"/>
          <cell r="AF830"/>
          <cell r="AG830"/>
          <cell r="AH830"/>
          <cell r="AI830"/>
          <cell r="AJ830"/>
          <cell r="AK830"/>
          <cell r="AL830"/>
          <cell r="AM830"/>
          <cell r="AN830"/>
          <cell r="AO830"/>
          <cell r="AP830"/>
          <cell r="AQ830"/>
          <cell r="AR830"/>
        </row>
        <row r="831">
          <cell r="W831"/>
          <cell r="X831"/>
          <cell r="Y831"/>
          <cell r="Z831"/>
          <cell r="AA831"/>
          <cell r="AB831"/>
          <cell r="AC831"/>
          <cell r="AD831"/>
          <cell r="AE831"/>
          <cell r="AF831"/>
          <cell r="AG831"/>
          <cell r="AH831"/>
          <cell r="AI831"/>
          <cell r="AJ831"/>
          <cell r="AK831"/>
          <cell r="AL831"/>
          <cell r="AM831"/>
          <cell r="AN831"/>
          <cell r="AO831"/>
          <cell r="AP831"/>
          <cell r="AQ831"/>
          <cell r="AR831"/>
        </row>
        <row r="832">
          <cell r="W832"/>
          <cell r="X832"/>
          <cell r="Y832"/>
          <cell r="Z832"/>
          <cell r="AA832"/>
          <cell r="AB832"/>
          <cell r="AC832"/>
          <cell r="AD832"/>
          <cell r="AE832"/>
          <cell r="AF832"/>
          <cell r="AG832"/>
          <cell r="AH832"/>
          <cell r="AI832"/>
          <cell r="AJ832"/>
          <cell r="AK832"/>
          <cell r="AL832"/>
          <cell r="AM832"/>
          <cell r="AN832"/>
          <cell r="AO832"/>
          <cell r="AP832"/>
          <cell r="AQ832"/>
          <cell r="AR832"/>
        </row>
        <row r="833">
          <cell r="W833"/>
          <cell r="X833"/>
          <cell r="Y833"/>
          <cell r="Z833"/>
          <cell r="AA833"/>
          <cell r="AB833"/>
          <cell r="AC833"/>
          <cell r="AD833"/>
          <cell r="AE833"/>
          <cell r="AF833"/>
          <cell r="AG833"/>
          <cell r="AH833"/>
          <cell r="AI833"/>
          <cell r="AJ833"/>
          <cell r="AK833"/>
          <cell r="AL833"/>
          <cell r="AM833"/>
          <cell r="AN833"/>
          <cell r="AO833"/>
          <cell r="AP833"/>
          <cell r="AQ833"/>
          <cell r="AR833"/>
        </row>
        <row r="834">
          <cell r="W834"/>
          <cell r="X834"/>
          <cell r="Y834"/>
          <cell r="Z834"/>
          <cell r="AA834"/>
          <cell r="AB834"/>
          <cell r="AC834"/>
          <cell r="AD834"/>
          <cell r="AE834"/>
          <cell r="AF834"/>
          <cell r="AG834"/>
          <cell r="AH834"/>
          <cell r="AI834"/>
          <cell r="AJ834"/>
          <cell r="AK834"/>
          <cell r="AL834"/>
          <cell r="AM834"/>
          <cell r="AN834"/>
          <cell r="AO834"/>
          <cell r="AP834"/>
          <cell r="AQ834"/>
          <cell r="AR834"/>
        </row>
        <row r="835">
          <cell r="W835"/>
          <cell r="X835"/>
          <cell r="Y835"/>
          <cell r="Z835"/>
          <cell r="AA835"/>
          <cell r="AB835"/>
          <cell r="AC835"/>
          <cell r="AD835"/>
          <cell r="AE835"/>
          <cell r="AF835"/>
          <cell r="AG835"/>
          <cell r="AH835"/>
          <cell r="AI835"/>
          <cell r="AJ835"/>
          <cell r="AK835"/>
          <cell r="AL835"/>
          <cell r="AM835"/>
          <cell r="AN835"/>
          <cell r="AO835"/>
          <cell r="AP835"/>
          <cell r="AQ835"/>
          <cell r="AR835"/>
        </row>
        <row r="836">
          <cell r="W836"/>
          <cell r="X836"/>
          <cell r="Y836"/>
          <cell r="Z836"/>
          <cell r="AA836"/>
          <cell r="AB836"/>
          <cell r="AC836"/>
          <cell r="AD836"/>
          <cell r="AE836"/>
          <cell r="AF836"/>
          <cell r="AG836"/>
          <cell r="AH836"/>
          <cell r="AI836"/>
          <cell r="AJ836"/>
          <cell r="AK836"/>
          <cell r="AL836"/>
          <cell r="AM836"/>
          <cell r="AN836"/>
          <cell r="AO836"/>
          <cell r="AP836"/>
          <cell r="AQ836"/>
          <cell r="AR836"/>
        </row>
        <row r="837">
          <cell r="W837"/>
          <cell r="X837"/>
          <cell r="Y837"/>
          <cell r="Z837"/>
          <cell r="AA837"/>
          <cell r="AB837"/>
          <cell r="AC837"/>
          <cell r="AD837"/>
          <cell r="AE837"/>
          <cell r="AF837"/>
          <cell r="AG837"/>
          <cell r="AH837"/>
          <cell r="AI837"/>
          <cell r="AJ837"/>
          <cell r="AK837"/>
          <cell r="AL837"/>
          <cell r="AM837"/>
          <cell r="AN837"/>
          <cell r="AO837"/>
          <cell r="AP837"/>
          <cell r="AQ837"/>
          <cell r="AR837"/>
        </row>
        <row r="838">
          <cell r="W838"/>
          <cell r="X838"/>
          <cell r="Y838"/>
          <cell r="Z838"/>
          <cell r="AA838"/>
          <cell r="AB838"/>
          <cell r="AC838"/>
          <cell r="AD838"/>
          <cell r="AE838"/>
          <cell r="AF838"/>
          <cell r="AG838"/>
          <cell r="AH838"/>
          <cell r="AI838"/>
          <cell r="AJ838"/>
          <cell r="AK838"/>
          <cell r="AL838"/>
          <cell r="AM838"/>
          <cell r="AN838"/>
          <cell r="AO838"/>
          <cell r="AP838"/>
          <cell r="AQ838"/>
          <cell r="AR838"/>
        </row>
        <row r="839">
          <cell r="W839"/>
          <cell r="X839"/>
          <cell r="Y839"/>
          <cell r="Z839"/>
          <cell r="AA839"/>
          <cell r="AB839"/>
          <cell r="AC839"/>
          <cell r="AD839"/>
          <cell r="AE839"/>
          <cell r="AF839"/>
          <cell r="AG839"/>
          <cell r="AH839"/>
          <cell r="AI839"/>
          <cell r="AJ839"/>
          <cell r="AK839"/>
          <cell r="AL839"/>
          <cell r="AM839"/>
          <cell r="AN839"/>
          <cell r="AO839"/>
          <cell r="AP839"/>
          <cell r="AQ839"/>
          <cell r="AR839"/>
        </row>
        <row r="840">
          <cell r="W840"/>
          <cell r="X840"/>
          <cell r="Y840"/>
          <cell r="Z840"/>
          <cell r="AA840"/>
          <cell r="AB840"/>
          <cell r="AC840"/>
          <cell r="AD840"/>
          <cell r="AE840"/>
          <cell r="AF840"/>
          <cell r="AG840"/>
          <cell r="AH840"/>
          <cell r="AI840"/>
          <cell r="AJ840"/>
          <cell r="AK840"/>
          <cell r="AL840"/>
          <cell r="AM840"/>
          <cell r="AN840"/>
          <cell r="AO840"/>
          <cell r="AP840"/>
          <cell r="AQ840"/>
          <cell r="AR840"/>
        </row>
        <row r="841">
          <cell r="W841"/>
          <cell r="X841"/>
          <cell r="Y841"/>
          <cell r="Z841"/>
          <cell r="AA841"/>
          <cell r="AB841"/>
          <cell r="AC841"/>
          <cell r="AD841"/>
          <cell r="AE841"/>
          <cell r="AF841"/>
          <cell r="AG841"/>
          <cell r="AH841"/>
          <cell r="AI841"/>
          <cell r="AJ841"/>
          <cell r="AK841"/>
          <cell r="AL841"/>
          <cell r="AM841"/>
          <cell r="AN841"/>
          <cell r="AO841"/>
          <cell r="AP841"/>
          <cell r="AQ841"/>
          <cell r="AR841"/>
        </row>
        <row r="842">
          <cell r="W842"/>
          <cell r="X842"/>
          <cell r="Y842"/>
          <cell r="Z842"/>
          <cell r="AA842"/>
          <cell r="AB842"/>
          <cell r="AC842"/>
          <cell r="AD842"/>
          <cell r="AE842"/>
          <cell r="AF842"/>
          <cell r="AG842"/>
          <cell r="AH842"/>
          <cell r="AI842"/>
          <cell r="AJ842"/>
          <cell r="AK842"/>
          <cell r="AL842"/>
          <cell r="AM842"/>
          <cell r="AN842"/>
          <cell r="AO842"/>
          <cell r="AP842"/>
          <cell r="AQ842"/>
          <cell r="AR842"/>
        </row>
        <row r="843">
          <cell r="W843"/>
          <cell r="X843"/>
          <cell r="Y843"/>
          <cell r="Z843"/>
          <cell r="AA843"/>
          <cell r="AB843"/>
          <cell r="AC843"/>
          <cell r="AD843"/>
          <cell r="AE843"/>
          <cell r="AF843"/>
          <cell r="AG843"/>
          <cell r="AH843"/>
          <cell r="AI843"/>
          <cell r="AJ843"/>
          <cell r="AK843"/>
          <cell r="AL843"/>
          <cell r="AM843"/>
          <cell r="AN843"/>
          <cell r="AO843"/>
          <cell r="AP843"/>
          <cell r="AQ843"/>
          <cell r="AR843"/>
        </row>
        <row r="844">
          <cell r="W844"/>
          <cell r="X844"/>
          <cell r="Y844"/>
          <cell r="Z844"/>
          <cell r="AA844"/>
          <cell r="AB844"/>
          <cell r="AC844"/>
          <cell r="AD844"/>
          <cell r="AE844"/>
          <cell r="AF844"/>
          <cell r="AG844"/>
          <cell r="AH844"/>
          <cell r="AI844"/>
          <cell r="AJ844"/>
          <cell r="AK844"/>
          <cell r="AL844"/>
          <cell r="AM844"/>
          <cell r="AN844"/>
          <cell r="AO844"/>
          <cell r="AP844"/>
          <cell r="AQ844"/>
          <cell r="AR844"/>
        </row>
        <row r="845">
          <cell r="W845"/>
          <cell r="X845"/>
          <cell r="Y845"/>
          <cell r="Z845"/>
          <cell r="AA845"/>
          <cell r="AB845"/>
          <cell r="AC845"/>
          <cell r="AD845"/>
          <cell r="AE845"/>
          <cell r="AF845"/>
          <cell r="AG845"/>
          <cell r="AH845"/>
          <cell r="AI845"/>
          <cell r="AJ845"/>
          <cell r="AK845"/>
          <cell r="AL845"/>
          <cell r="AM845"/>
          <cell r="AN845"/>
          <cell r="AO845"/>
          <cell r="AP845"/>
          <cell r="AQ845"/>
          <cell r="AR845"/>
        </row>
        <row r="846">
          <cell r="W846"/>
          <cell r="X846"/>
          <cell r="Y846"/>
          <cell r="Z846"/>
          <cell r="AA846"/>
          <cell r="AB846"/>
          <cell r="AC846"/>
          <cell r="AD846"/>
          <cell r="AE846"/>
          <cell r="AF846"/>
          <cell r="AG846"/>
          <cell r="AH846"/>
          <cell r="AI846"/>
          <cell r="AJ846"/>
          <cell r="AK846"/>
          <cell r="AL846"/>
          <cell r="AM846"/>
          <cell r="AN846"/>
          <cell r="AO846"/>
          <cell r="AP846"/>
          <cell r="AQ846"/>
          <cell r="AR846"/>
        </row>
        <row r="847">
          <cell r="W847"/>
          <cell r="X847"/>
          <cell r="Y847"/>
          <cell r="Z847"/>
          <cell r="AA847"/>
          <cell r="AB847"/>
          <cell r="AC847"/>
          <cell r="AD847"/>
          <cell r="AE847"/>
          <cell r="AF847"/>
          <cell r="AG847"/>
          <cell r="AH847"/>
          <cell r="AI847"/>
          <cell r="AJ847"/>
          <cell r="AK847"/>
          <cell r="AL847"/>
          <cell r="AM847"/>
          <cell r="AN847"/>
          <cell r="AO847"/>
          <cell r="AP847"/>
          <cell r="AQ847"/>
          <cell r="AR847"/>
        </row>
        <row r="848">
          <cell r="W848"/>
          <cell r="X848"/>
          <cell r="Y848"/>
          <cell r="Z848"/>
          <cell r="AA848"/>
          <cell r="AB848"/>
          <cell r="AC848"/>
          <cell r="AD848"/>
          <cell r="AE848"/>
          <cell r="AF848"/>
          <cell r="AG848"/>
          <cell r="AH848"/>
          <cell r="AI848"/>
          <cell r="AJ848"/>
          <cell r="AK848"/>
          <cell r="AL848"/>
          <cell r="AM848"/>
          <cell r="AN848"/>
          <cell r="AO848"/>
          <cell r="AP848"/>
          <cell r="AQ848"/>
          <cell r="AR848"/>
        </row>
        <row r="849">
          <cell r="W849"/>
          <cell r="X849"/>
          <cell r="Y849"/>
          <cell r="Z849"/>
          <cell r="AA849"/>
          <cell r="AB849"/>
          <cell r="AC849"/>
          <cell r="AD849"/>
          <cell r="AE849"/>
          <cell r="AF849"/>
          <cell r="AG849"/>
          <cell r="AH849"/>
          <cell r="AI849"/>
          <cell r="AJ849"/>
          <cell r="AK849"/>
          <cell r="AL849"/>
          <cell r="AM849"/>
          <cell r="AN849"/>
          <cell r="AO849"/>
          <cell r="AP849"/>
          <cell r="AQ849"/>
          <cell r="AR849"/>
        </row>
        <row r="850">
          <cell r="W850"/>
          <cell r="X850"/>
          <cell r="Y850"/>
          <cell r="Z850"/>
          <cell r="AA850"/>
          <cell r="AB850"/>
          <cell r="AC850"/>
          <cell r="AD850"/>
          <cell r="AE850"/>
          <cell r="AF850"/>
          <cell r="AG850"/>
          <cell r="AH850"/>
          <cell r="AI850"/>
          <cell r="AJ850"/>
          <cell r="AK850"/>
          <cell r="AL850"/>
          <cell r="AM850"/>
          <cell r="AN850"/>
          <cell r="AO850"/>
          <cell r="AP850"/>
          <cell r="AQ850"/>
          <cell r="AR850"/>
        </row>
        <row r="851">
          <cell r="W851"/>
          <cell r="X851"/>
          <cell r="Y851"/>
          <cell r="Z851"/>
          <cell r="AA851"/>
          <cell r="AB851"/>
          <cell r="AC851"/>
          <cell r="AD851"/>
          <cell r="AE851"/>
          <cell r="AF851"/>
          <cell r="AG851"/>
          <cell r="AH851"/>
          <cell r="AI851"/>
          <cell r="AJ851"/>
          <cell r="AK851"/>
          <cell r="AL851"/>
          <cell r="AM851"/>
          <cell r="AN851"/>
          <cell r="AO851"/>
          <cell r="AP851"/>
          <cell r="AQ851"/>
          <cell r="AR851"/>
        </row>
        <row r="852">
          <cell r="W852"/>
          <cell r="X852"/>
          <cell r="Y852"/>
          <cell r="Z852"/>
          <cell r="AA852"/>
          <cell r="AB852"/>
          <cell r="AC852"/>
          <cell r="AD852"/>
          <cell r="AE852"/>
          <cell r="AF852"/>
          <cell r="AG852"/>
          <cell r="AH852"/>
          <cell r="AI852"/>
          <cell r="AJ852"/>
          <cell r="AK852"/>
          <cell r="AL852"/>
          <cell r="AM852"/>
          <cell r="AN852"/>
          <cell r="AO852"/>
          <cell r="AP852"/>
          <cell r="AQ852"/>
          <cell r="AR852"/>
        </row>
        <row r="853">
          <cell r="W853"/>
          <cell r="X853"/>
          <cell r="Y853"/>
          <cell r="Z853"/>
          <cell r="AA853"/>
          <cell r="AB853"/>
          <cell r="AC853"/>
          <cell r="AD853"/>
          <cell r="AE853"/>
          <cell r="AF853"/>
          <cell r="AG853"/>
          <cell r="AH853"/>
          <cell r="AI853"/>
          <cell r="AJ853"/>
          <cell r="AK853"/>
          <cell r="AL853"/>
          <cell r="AM853"/>
          <cell r="AN853"/>
          <cell r="AO853"/>
          <cell r="AP853"/>
          <cell r="AQ853"/>
          <cell r="AR853"/>
        </row>
        <row r="854">
          <cell r="W854"/>
          <cell r="X854"/>
          <cell r="Y854"/>
          <cell r="Z854"/>
          <cell r="AA854"/>
          <cell r="AB854"/>
          <cell r="AC854"/>
          <cell r="AD854"/>
          <cell r="AE854"/>
          <cell r="AF854"/>
          <cell r="AG854"/>
          <cell r="AH854"/>
          <cell r="AI854"/>
          <cell r="AJ854"/>
          <cell r="AK854"/>
          <cell r="AL854"/>
          <cell r="AM854"/>
          <cell r="AN854"/>
          <cell r="AO854"/>
          <cell r="AP854"/>
          <cell r="AQ854"/>
          <cell r="AR854"/>
        </row>
        <row r="855">
          <cell r="W855"/>
          <cell r="X855"/>
          <cell r="Y855"/>
          <cell r="Z855"/>
          <cell r="AA855"/>
          <cell r="AB855"/>
          <cell r="AC855"/>
          <cell r="AD855"/>
          <cell r="AE855"/>
          <cell r="AF855"/>
          <cell r="AG855"/>
          <cell r="AH855"/>
          <cell r="AI855"/>
          <cell r="AJ855"/>
          <cell r="AK855"/>
          <cell r="AL855"/>
          <cell r="AM855"/>
          <cell r="AN855"/>
          <cell r="AO855"/>
          <cell r="AP855"/>
          <cell r="AQ855"/>
          <cell r="AR855"/>
        </row>
        <row r="856">
          <cell r="W856"/>
          <cell r="X856"/>
          <cell r="Y856"/>
          <cell r="Z856"/>
          <cell r="AA856"/>
          <cell r="AB856"/>
          <cell r="AC856"/>
          <cell r="AD856"/>
          <cell r="AE856"/>
          <cell r="AF856"/>
          <cell r="AG856"/>
          <cell r="AH856"/>
          <cell r="AI856"/>
          <cell r="AJ856"/>
          <cell r="AK856"/>
          <cell r="AL856"/>
          <cell r="AM856"/>
          <cell r="AN856"/>
          <cell r="AO856"/>
          <cell r="AP856"/>
          <cell r="AQ856"/>
          <cell r="AR856"/>
        </row>
        <row r="857">
          <cell r="W857"/>
          <cell r="X857"/>
          <cell r="Y857"/>
          <cell r="Z857"/>
          <cell r="AA857"/>
          <cell r="AB857"/>
          <cell r="AC857"/>
          <cell r="AD857"/>
          <cell r="AE857"/>
          <cell r="AF857"/>
          <cell r="AG857"/>
          <cell r="AH857"/>
          <cell r="AI857"/>
          <cell r="AJ857"/>
          <cell r="AK857"/>
          <cell r="AL857"/>
          <cell r="AM857"/>
          <cell r="AN857"/>
          <cell r="AO857"/>
          <cell r="AP857"/>
          <cell r="AQ857"/>
          <cell r="AR857"/>
        </row>
        <row r="858">
          <cell r="W858"/>
          <cell r="X858"/>
          <cell r="Y858"/>
          <cell r="Z858"/>
          <cell r="AA858"/>
          <cell r="AB858"/>
          <cell r="AC858"/>
          <cell r="AD858"/>
          <cell r="AE858"/>
          <cell r="AF858"/>
          <cell r="AG858"/>
          <cell r="AH858"/>
          <cell r="AI858"/>
          <cell r="AJ858"/>
          <cell r="AK858"/>
          <cell r="AL858"/>
          <cell r="AM858"/>
          <cell r="AN858"/>
          <cell r="AO858"/>
          <cell r="AP858"/>
          <cell r="AQ858"/>
          <cell r="AR858"/>
        </row>
        <row r="859">
          <cell r="W859"/>
          <cell r="X859"/>
          <cell r="Y859"/>
          <cell r="Z859"/>
          <cell r="AA859"/>
          <cell r="AB859"/>
          <cell r="AC859"/>
          <cell r="AD859"/>
          <cell r="AE859"/>
          <cell r="AF859"/>
          <cell r="AG859"/>
          <cell r="AH859"/>
          <cell r="AI859"/>
          <cell r="AJ859"/>
          <cell r="AK859"/>
          <cell r="AL859"/>
          <cell r="AM859"/>
          <cell r="AN859"/>
          <cell r="AO859"/>
          <cell r="AP859"/>
          <cell r="AQ859"/>
          <cell r="AR859"/>
        </row>
        <row r="860">
          <cell r="W860"/>
          <cell r="X860"/>
          <cell r="Y860"/>
          <cell r="Z860"/>
          <cell r="AA860"/>
          <cell r="AB860"/>
          <cell r="AC860"/>
          <cell r="AD860"/>
          <cell r="AE860"/>
          <cell r="AF860"/>
          <cell r="AG860"/>
          <cell r="AH860"/>
          <cell r="AI860"/>
          <cell r="AJ860"/>
          <cell r="AK860"/>
          <cell r="AL860"/>
          <cell r="AM860"/>
          <cell r="AN860"/>
          <cell r="AO860"/>
          <cell r="AP860"/>
          <cell r="AQ860"/>
          <cell r="AR860"/>
        </row>
        <row r="861">
          <cell r="W861"/>
          <cell r="X861"/>
          <cell r="Y861"/>
          <cell r="Z861"/>
          <cell r="AA861"/>
          <cell r="AB861"/>
          <cell r="AC861"/>
          <cell r="AD861"/>
          <cell r="AE861"/>
          <cell r="AF861"/>
          <cell r="AG861"/>
          <cell r="AH861"/>
          <cell r="AI861"/>
          <cell r="AJ861"/>
          <cell r="AK861"/>
          <cell r="AL861"/>
          <cell r="AM861"/>
          <cell r="AN861"/>
          <cell r="AO861"/>
          <cell r="AP861"/>
          <cell r="AQ861"/>
          <cell r="AR861"/>
        </row>
        <row r="862">
          <cell r="W862"/>
          <cell r="X862"/>
          <cell r="Y862"/>
          <cell r="Z862"/>
          <cell r="AA862"/>
          <cell r="AB862"/>
          <cell r="AC862"/>
          <cell r="AD862"/>
          <cell r="AE862"/>
          <cell r="AF862"/>
          <cell r="AG862"/>
          <cell r="AH862"/>
          <cell r="AI862"/>
          <cell r="AJ862"/>
          <cell r="AK862"/>
          <cell r="AL862"/>
          <cell r="AM862"/>
          <cell r="AN862"/>
          <cell r="AO862"/>
          <cell r="AP862"/>
          <cell r="AQ862"/>
          <cell r="AR862"/>
        </row>
        <row r="863">
          <cell r="W863"/>
          <cell r="X863"/>
          <cell r="Y863"/>
          <cell r="Z863"/>
          <cell r="AA863"/>
          <cell r="AB863"/>
          <cell r="AC863"/>
          <cell r="AD863"/>
          <cell r="AE863"/>
          <cell r="AF863"/>
          <cell r="AG863"/>
          <cell r="AH863"/>
          <cell r="AI863"/>
          <cell r="AJ863"/>
          <cell r="AK863"/>
          <cell r="AL863"/>
          <cell r="AM863"/>
          <cell r="AN863"/>
          <cell r="AO863"/>
          <cell r="AP863"/>
          <cell r="AQ863"/>
          <cell r="AR863"/>
        </row>
        <row r="864">
          <cell r="W864"/>
          <cell r="X864"/>
          <cell r="Y864"/>
          <cell r="Z864"/>
          <cell r="AA864"/>
          <cell r="AB864"/>
          <cell r="AC864"/>
          <cell r="AD864"/>
          <cell r="AE864"/>
          <cell r="AF864"/>
          <cell r="AG864"/>
          <cell r="AH864"/>
          <cell r="AI864"/>
          <cell r="AJ864"/>
          <cell r="AK864"/>
          <cell r="AL864"/>
          <cell r="AM864"/>
          <cell r="AN864"/>
          <cell r="AO864"/>
          <cell r="AP864"/>
          <cell r="AQ864"/>
          <cell r="AR864"/>
        </row>
        <row r="865">
          <cell r="W865"/>
          <cell r="X865"/>
          <cell r="Y865"/>
          <cell r="Z865"/>
          <cell r="AA865"/>
          <cell r="AB865"/>
          <cell r="AC865"/>
          <cell r="AD865"/>
          <cell r="AE865"/>
          <cell r="AF865"/>
          <cell r="AG865"/>
          <cell r="AH865"/>
          <cell r="AI865"/>
          <cell r="AJ865"/>
          <cell r="AK865"/>
          <cell r="AL865"/>
          <cell r="AM865"/>
          <cell r="AN865"/>
          <cell r="AO865"/>
          <cell r="AP865"/>
          <cell r="AQ865"/>
          <cell r="AR865"/>
        </row>
        <row r="866">
          <cell r="W866"/>
          <cell r="X866"/>
          <cell r="Y866"/>
          <cell r="Z866"/>
          <cell r="AA866"/>
          <cell r="AB866"/>
          <cell r="AC866"/>
          <cell r="AD866"/>
          <cell r="AE866"/>
          <cell r="AF866"/>
          <cell r="AG866"/>
          <cell r="AH866"/>
          <cell r="AI866"/>
          <cell r="AJ866"/>
          <cell r="AK866"/>
          <cell r="AL866"/>
          <cell r="AM866"/>
          <cell r="AN866"/>
          <cell r="AO866"/>
          <cell r="AP866"/>
          <cell r="AQ866"/>
          <cell r="AR866"/>
        </row>
        <row r="867">
          <cell r="W867"/>
          <cell r="X867"/>
          <cell r="Y867"/>
          <cell r="Z867"/>
          <cell r="AA867"/>
          <cell r="AB867"/>
          <cell r="AC867"/>
          <cell r="AD867"/>
          <cell r="AE867"/>
          <cell r="AF867"/>
          <cell r="AG867"/>
          <cell r="AH867"/>
          <cell r="AI867"/>
          <cell r="AJ867"/>
          <cell r="AK867"/>
          <cell r="AL867"/>
          <cell r="AM867"/>
          <cell r="AN867"/>
          <cell r="AO867"/>
          <cell r="AP867"/>
          <cell r="AQ867"/>
          <cell r="AR867"/>
        </row>
        <row r="868">
          <cell r="W868"/>
          <cell r="X868"/>
          <cell r="Y868"/>
          <cell r="Z868"/>
          <cell r="AA868"/>
          <cell r="AB868"/>
          <cell r="AC868"/>
          <cell r="AD868"/>
          <cell r="AE868"/>
          <cell r="AF868"/>
          <cell r="AG868"/>
          <cell r="AH868"/>
          <cell r="AI868"/>
          <cell r="AJ868"/>
          <cell r="AK868"/>
          <cell r="AL868"/>
          <cell r="AM868"/>
          <cell r="AN868"/>
          <cell r="AO868"/>
          <cell r="AP868"/>
          <cell r="AQ868"/>
          <cell r="AR868"/>
        </row>
        <row r="869">
          <cell r="W869"/>
          <cell r="X869"/>
          <cell r="Y869"/>
          <cell r="Z869"/>
          <cell r="AA869"/>
          <cell r="AB869"/>
          <cell r="AC869"/>
          <cell r="AD869"/>
          <cell r="AE869"/>
          <cell r="AF869"/>
          <cell r="AG869"/>
          <cell r="AH869"/>
          <cell r="AI869"/>
          <cell r="AJ869"/>
          <cell r="AK869"/>
          <cell r="AL869"/>
          <cell r="AM869"/>
          <cell r="AN869"/>
          <cell r="AO869"/>
          <cell r="AP869"/>
          <cell r="AQ869"/>
          <cell r="AR869"/>
        </row>
        <row r="870">
          <cell r="W870"/>
          <cell r="X870"/>
          <cell r="Y870"/>
          <cell r="Z870"/>
          <cell r="AA870"/>
          <cell r="AB870"/>
          <cell r="AC870"/>
          <cell r="AD870"/>
          <cell r="AE870"/>
          <cell r="AF870"/>
          <cell r="AG870"/>
          <cell r="AH870"/>
          <cell r="AI870"/>
          <cell r="AJ870"/>
          <cell r="AK870"/>
          <cell r="AL870"/>
          <cell r="AM870"/>
          <cell r="AN870"/>
          <cell r="AO870"/>
          <cell r="AP870"/>
          <cell r="AQ870"/>
          <cell r="AR870"/>
        </row>
        <row r="871">
          <cell r="W871"/>
          <cell r="X871"/>
          <cell r="Y871"/>
          <cell r="Z871"/>
          <cell r="AA871"/>
          <cell r="AB871"/>
          <cell r="AC871"/>
          <cell r="AD871"/>
          <cell r="AE871"/>
          <cell r="AF871"/>
          <cell r="AG871"/>
          <cell r="AH871"/>
          <cell r="AI871"/>
          <cell r="AJ871"/>
          <cell r="AK871"/>
          <cell r="AL871"/>
          <cell r="AM871"/>
          <cell r="AN871"/>
          <cell r="AO871"/>
          <cell r="AP871"/>
          <cell r="AQ871"/>
          <cell r="AR871"/>
        </row>
        <row r="872">
          <cell r="W872"/>
          <cell r="X872"/>
          <cell r="Y872"/>
          <cell r="Z872"/>
          <cell r="AA872"/>
          <cell r="AB872"/>
          <cell r="AC872"/>
          <cell r="AD872"/>
          <cell r="AE872"/>
          <cell r="AF872"/>
          <cell r="AG872"/>
          <cell r="AH872"/>
          <cell r="AI872"/>
          <cell r="AJ872"/>
          <cell r="AK872"/>
          <cell r="AL872"/>
          <cell r="AM872"/>
          <cell r="AN872"/>
          <cell r="AO872"/>
          <cell r="AP872"/>
          <cell r="AQ872"/>
          <cell r="AR872"/>
        </row>
        <row r="873">
          <cell r="W873"/>
          <cell r="X873"/>
          <cell r="Y873"/>
          <cell r="Z873"/>
          <cell r="AA873"/>
          <cell r="AB873"/>
          <cell r="AC873"/>
          <cell r="AD873"/>
          <cell r="AE873"/>
          <cell r="AF873"/>
          <cell r="AG873"/>
          <cell r="AH873"/>
          <cell r="AI873"/>
          <cell r="AJ873"/>
          <cell r="AK873"/>
          <cell r="AL873"/>
          <cell r="AM873"/>
          <cell r="AN873"/>
          <cell r="AO873"/>
          <cell r="AP873"/>
          <cell r="AQ873"/>
          <cell r="AR873"/>
        </row>
        <row r="874">
          <cell r="W874"/>
          <cell r="X874"/>
          <cell r="Y874"/>
          <cell r="Z874"/>
          <cell r="AA874"/>
          <cell r="AB874"/>
          <cell r="AC874"/>
          <cell r="AD874"/>
          <cell r="AE874"/>
          <cell r="AF874"/>
          <cell r="AG874"/>
          <cell r="AH874"/>
          <cell r="AI874"/>
          <cell r="AJ874"/>
          <cell r="AK874"/>
          <cell r="AL874"/>
          <cell r="AM874"/>
          <cell r="AN874"/>
          <cell r="AO874"/>
          <cell r="AP874"/>
          <cell r="AQ874"/>
          <cell r="AR874"/>
        </row>
        <row r="875">
          <cell r="W875"/>
          <cell r="X875"/>
          <cell r="Y875"/>
          <cell r="Z875"/>
          <cell r="AA875"/>
          <cell r="AB875"/>
          <cell r="AC875"/>
          <cell r="AD875"/>
          <cell r="AE875"/>
          <cell r="AF875"/>
          <cell r="AG875"/>
          <cell r="AH875"/>
          <cell r="AI875"/>
          <cell r="AJ875"/>
          <cell r="AK875"/>
          <cell r="AL875"/>
          <cell r="AM875"/>
          <cell r="AN875"/>
          <cell r="AO875"/>
          <cell r="AP875"/>
          <cell r="AQ875"/>
          <cell r="AR875"/>
        </row>
        <row r="876">
          <cell r="W876"/>
          <cell r="X876"/>
          <cell r="Y876"/>
          <cell r="Z876"/>
          <cell r="AA876"/>
          <cell r="AB876"/>
          <cell r="AC876"/>
          <cell r="AD876"/>
          <cell r="AE876"/>
          <cell r="AF876"/>
          <cell r="AG876"/>
          <cell r="AH876"/>
          <cell r="AI876"/>
          <cell r="AJ876"/>
          <cell r="AK876"/>
          <cell r="AL876"/>
          <cell r="AM876"/>
          <cell r="AN876"/>
          <cell r="AO876"/>
          <cell r="AP876"/>
          <cell r="AQ876"/>
          <cell r="AR876"/>
        </row>
        <row r="877">
          <cell r="W877"/>
          <cell r="X877"/>
          <cell r="Y877"/>
          <cell r="Z877"/>
          <cell r="AA877"/>
          <cell r="AB877"/>
          <cell r="AC877"/>
          <cell r="AD877"/>
          <cell r="AE877"/>
          <cell r="AF877"/>
          <cell r="AG877"/>
          <cell r="AH877"/>
          <cell r="AI877"/>
          <cell r="AJ877"/>
          <cell r="AK877"/>
          <cell r="AL877"/>
          <cell r="AM877"/>
          <cell r="AN877"/>
          <cell r="AO877"/>
          <cell r="AP877"/>
          <cell r="AQ877"/>
          <cell r="AR877"/>
        </row>
        <row r="878">
          <cell r="W878"/>
          <cell r="X878"/>
          <cell r="Y878"/>
          <cell r="Z878"/>
          <cell r="AA878"/>
          <cell r="AB878"/>
          <cell r="AC878"/>
          <cell r="AD878"/>
          <cell r="AE878"/>
          <cell r="AF878"/>
          <cell r="AG878"/>
          <cell r="AH878"/>
          <cell r="AI878"/>
          <cell r="AJ878"/>
          <cell r="AK878"/>
          <cell r="AL878"/>
          <cell r="AM878"/>
          <cell r="AN878"/>
          <cell r="AO878"/>
          <cell r="AP878"/>
          <cell r="AQ878"/>
          <cell r="AR878"/>
        </row>
        <row r="879">
          <cell r="W879"/>
          <cell r="X879"/>
          <cell r="Y879"/>
          <cell r="Z879"/>
          <cell r="AA879"/>
          <cell r="AB879"/>
          <cell r="AC879"/>
          <cell r="AD879"/>
          <cell r="AE879"/>
          <cell r="AF879"/>
          <cell r="AG879"/>
          <cell r="AH879"/>
          <cell r="AI879"/>
          <cell r="AJ879"/>
          <cell r="AK879"/>
          <cell r="AL879"/>
          <cell r="AM879"/>
          <cell r="AN879"/>
          <cell r="AO879"/>
          <cell r="AP879"/>
          <cell r="AQ879"/>
          <cell r="AR879"/>
        </row>
        <row r="880">
          <cell r="W880"/>
          <cell r="X880"/>
          <cell r="Y880"/>
          <cell r="Z880"/>
          <cell r="AA880"/>
          <cell r="AB880"/>
          <cell r="AC880"/>
          <cell r="AD880"/>
          <cell r="AE880"/>
          <cell r="AF880"/>
          <cell r="AG880"/>
          <cell r="AH880"/>
          <cell r="AI880"/>
          <cell r="AJ880"/>
          <cell r="AK880"/>
          <cell r="AL880"/>
          <cell r="AM880"/>
          <cell r="AN880"/>
          <cell r="AO880"/>
          <cell r="AP880"/>
          <cell r="AQ880"/>
          <cell r="AR880"/>
        </row>
        <row r="881">
          <cell r="W881"/>
          <cell r="X881"/>
          <cell r="Y881"/>
          <cell r="Z881"/>
          <cell r="AA881"/>
          <cell r="AB881"/>
          <cell r="AC881"/>
          <cell r="AD881"/>
          <cell r="AE881"/>
          <cell r="AF881"/>
          <cell r="AG881"/>
          <cell r="AH881"/>
          <cell r="AI881"/>
          <cell r="AJ881"/>
          <cell r="AK881"/>
          <cell r="AL881"/>
          <cell r="AM881"/>
          <cell r="AN881"/>
          <cell r="AO881"/>
          <cell r="AP881"/>
          <cell r="AQ881"/>
          <cell r="AR881"/>
        </row>
        <row r="882">
          <cell r="W882"/>
          <cell r="X882"/>
          <cell r="Y882"/>
          <cell r="Z882"/>
          <cell r="AA882"/>
          <cell r="AB882"/>
          <cell r="AC882"/>
          <cell r="AD882"/>
          <cell r="AE882"/>
          <cell r="AF882"/>
          <cell r="AG882"/>
          <cell r="AH882"/>
          <cell r="AI882"/>
          <cell r="AJ882"/>
          <cell r="AK882"/>
          <cell r="AL882"/>
          <cell r="AM882"/>
          <cell r="AN882"/>
          <cell r="AO882"/>
          <cell r="AP882"/>
          <cell r="AQ882"/>
          <cell r="AR882"/>
        </row>
        <row r="883">
          <cell r="W883"/>
          <cell r="X883"/>
          <cell r="Y883"/>
          <cell r="Z883"/>
          <cell r="AA883"/>
          <cell r="AB883"/>
          <cell r="AC883"/>
          <cell r="AD883"/>
          <cell r="AE883"/>
          <cell r="AF883"/>
          <cell r="AG883"/>
          <cell r="AH883"/>
          <cell r="AI883"/>
          <cell r="AJ883"/>
          <cell r="AK883"/>
          <cell r="AL883"/>
          <cell r="AM883"/>
          <cell r="AN883"/>
          <cell r="AO883"/>
          <cell r="AP883"/>
          <cell r="AQ883"/>
          <cell r="AR883"/>
        </row>
        <row r="884">
          <cell r="W884"/>
          <cell r="X884"/>
          <cell r="Y884"/>
          <cell r="Z884"/>
          <cell r="AA884"/>
          <cell r="AB884"/>
          <cell r="AC884"/>
          <cell r="AD884"/>
          <cell r="AE884"/>
          <cell r="AF884"/>
          <cell r="AG884"/>
          <cell r="AH884"/>
          <cell r="AI884"/>
          <cell r="AJ884"/>
          <cell r="AK884"/>
          <cell r="AL884"/>
          <cell r="AM884"/>
          <cell r="AN884"/>
          <cell r="AO884"/>
          <cell r="AP884"/>
          <cell r="AQ884"/>
          <cell r="AR884"/>
        </row>
        <row r="885">
          <cell r="W885"/>
          <cell r="X885"/>
          <cell r="Y885"/>
          <cell r="Z885"/>
          <cell r="AA885"/>
          <cell r="AB885"/>
          <cell r="AC885"/>
          <cell r="AD885"/>
          <cell r="AE885"/>
          <cell r="AF885"/>
          <cell r="AG885"/>
          <cell r="AH885"/>
          <cell r="AI885"/>
          <cell r="AJ885"/>
          <cell r="AK885"/>
          <cell r="AL885"/>
          <cell r="AM885"/>
          <cell r="AN885"/>
          <cell r="AO885"/>
          <cell r="AP885"/>
          <cell r="AQ885"/>
          <cell r="AR885"/>
        </row>
        <row r="886">
          <cell r="W886"/>
          <cell r="X886"/>
          <cell r="Y886"/>
          <cell r="Z886"/>
          <cell r="AA886"/>
          <cell r="AB886"/>
          <cell r="AC886"/>
          <cell r="AD886"/>
          <cell r="AE886"/>
          <cell r="AF886"/>
          <cell r="AG886"/>
          <cell r="AH886"/>
          <cell r="AI886"/>
          <cell r="AJ886"/>
          <cell r="AK886"/>
          <cell r="AL886"/>
          <cell r="AM886"/>
          <cell r="AN886"/>
          <cell r="AO886"/>
          <cell r="AP886"/>
          <cell r="AQ886"/>
          <cell r="AR886"/>
        </row>
        <row r="887">
          <cell r="W887"/>
          <cell r="X887"/>
          <cell r="Y887"/>
          <cell r="Z887"/>
          <cell r="AA887"/>
          <cell r="AB887"/>
          <cell r="AC887"/>
          <cell r="AD887"/>
          <cell r="AE887"/>
          <cell r="AF887"/>
          <cell r="AG887"/>
          <cell r="AH887"/>
          <cell r="AI887"/>
          <cell r="AJ887"/>
          <cell r="AK887"/>
          <cell r="AL887"/>
          <cell r="AM887"/>
          <cell r="AN887"/>
          <cell r="AO887"/>
          <cell r="AP887"/>
          <cell r="AQ887"/>
          <cell r="AR887"/>
        </row>
        <row r="888">
          <cell r="W888"/>
          <cell r="X888"/>
          <cell r="Y888"/>
          <cell r="Z888"/>
          <cell r="AA888"/>
          <cell r="AB888"/>
          <cell r="AC888"/>
          <cell r="AD888"/>
          <cell r="AE888"/>
          <cell r="AF888"/>
          <cell r="AG888"/>
          <cell r="AH888"/>
          <cell r="AI888"/>
          <cell r="AJ888"/>
          <cell r="AK888"/>
          <cell r="AL888"/>
          <cell r="AM888"/>
          <cell r="AN888"/>
          <cell r="AO888"/>
          <cell r="AP888"/>
          <cell r="AQ888"/>
          <cell r="AR888"/>
        </row>
        <row r="889">
          <cell r="W889"/>
          <cell r="X889"/>
          <cell r="Y889"/>
          <cell r="Z889"/>
          <cell r="AA889"/>
          <cell r="AB889"/>
          <cell r="AC889"/>
          <cell r="AD889"/>
          <cell r="AE889"/>
          <cell r="AF889"/>
          <cell r="AG889"/>
          <cell r="AH889"/>
          <cell r="AI889"/>
          <cell r="AJ889"/>
          <cell r="AK889"/>
          <cell r="AL889"/>
          <cell r="AM889"/>
          <cell r="AN889"/>
          <cell r="AO889"/>
          <cell r="AP889"/>
          <cell r="AQ889"/>
          <cell r="AR889"/>
        </row>
        <row r="890">
          <cell r="W890"/>
          <cell r="X890"/>
          <cell r="Y890"/>
          <cell r="Z890"/>
          <cell r="AA890"/>
          <cell r="AB890"/>
          <cell r="AC890"/>
          <cell r="AD890"/>
          <cell r="AE890"/>
          <cell r="AF890"/>
          <cell r="AG890"/>
          <cell r="AH890"/>
          <cell r="AI890"/>
          <cell r="AJ890"/>
          <cell r="AK890"/>
          <cell r="AL890"/>
          <cell r="AM890"/>
          <cell r="AN890"/>
          <cell r="AO890"/>
          <cell r="AP890"/>
          <cell r="AQ890"/>
          <cell r="AR890"/>
        </row>
        <row r="891">
          <cell r="W891"/>
          <cell r="X891"/>
          <cell r="Y891"/>
          <cell r="Z891"/>
          <cell r="AA891"/>
          <cell r="AB891"/>
          <cell r="AC891"/>
          <cell r="AD891"/>
          <cell r="AE891"/>
          <cell r="AF891"/>
          <cell r="AG891"/>
          <cell r="AH891"/>
          <cell r="AI891"/>
          <cell r="AJ891"/>
          <cell r="AK891"/>
          <cell r="AL891"/>
          <cell r="AM891"/>
          <cell r="AN891"/>
          <cell r="AO891"/>
          <cell r="AP891"/>
          <cell r="AQ891"/>
          <cell r="AR891"/>
        </row>
        <row r="892">
          <cell r="W892"/>
          <cell r="X892"/>
          <cell r="Y892"/>
          <cell r="Z892"/>
          <cell r="AA892"/>
          <cell r="AB892"/>
          <cell r="AC892"/>
          <cell r="AD892"/>
          <cell r="AE892"/>
          <cell r="AF892"/>
          <cell r="AG892"/>
          <cell r="AH892"/>
          <cell r="AI892"/>
          <cell r="AJ892"/>
          <cell r="AK892"/>
          <cell r="AL892"/>
          <cell r="AM892"/>
          <cell r="AN892"/>
          <cell r="AO892"/>
          <cell r="AP892"/>
          <cell r="AQ892"/>
          <cell r="AR892"/>
        </row>
        <row r="893">
          <cell r="W893"/>
          <cell r="X893"/>
          <cell r="Y893"/>
          <cell r="Z893"/>
          <cell r="AA893"/>
          <cell r="AB893"/>
          <cell r="AC893"/>
          <cell r="AD893"/>
          <cell r="AE893"/>
          <cell r="AF893"/>
          <cell r="AG893"/>
          <cell r="AH893"/>
          <cell r="AI893"/>
          <cell r="AJ893"/>
          <cell r="AK893"/>
          <cell r="AL893"/>
          <cell r="AM893"/>
          <cell r="AN893"/>
          <cell r="AO893"/>
          <cell r="AP893"/>
          <cell r="AQ893"/>
          <cell r="AR893"/>
        </row>
        <row r="894">
          <cell r="W894"/>
          <cell r="X894"/>
          <cell r="Y894"/>
          <cell r="Z894"/>
          <cell r="AA894"/>
          <cell r="AB894"/>
          <cell r="AC894"/>
          <cell r="AD894"/>
          <cell r="AE894"/>
          <cell r="AF894"/>
          <cell r="AG894"/>
          <cell r="AH894"/>
          <cell r="AI894"/>
          <cell r="AJ894"/>
          <cell r="AK894"/>
          <cell r="AL894"/>
          <cell r="AM894"/>
          <cell r="AN894"/>
          <cell r="AO894"/>
          <cell r="AP894"/>
          <cell r="AQ894"/>
          <cell r="AR894"/>
        </row>
        <row r="895">
          <cell r="W895"/>
          <cell r="X895"/>
          <cell r="Y895"/>
          <cell r="Z895"/>
          <cell r="AA895"/>
          <cell r="AB895"/>
          <cell r="AC895"/>
          <cell r="AD895"/>
          <cell r="AE895"/>
          <cell r="AF895"/>
          <cell r="AG895"/>
          <cell r="AH895"/>
          <cell r="AI895"/>
          <cell r="AJ895"/>
          <cell r="AK895"/>
          <cell r="AL895"/>
          <cell r="AM895"/>
          <cell r="AN895"/>
          <cell r="AO895"/>
          <cell r="AP895"/>
          <cell r="AQ895"/>
          <cell r="AR895"/>
        </row>
        <row r="896">
          <cell r="W896"/>
          <cell r="X896"/>
          <cell r="Y896"/>
          <cell r="Z896"/>
          <cell r="AA896"/>
          <cell r="AB896"/>
          <cell r="AC896"/>
          <cell r="AD896"/>
          <cell r="AE896"/>
          <cell r="AF896"/>
          <cell r="AG896"/>
          <cell r="AH896"/>
          <cell r="AI896"/>
          <cell r="AJ896"/>
          <cell r="AK896"/>
          <cell r="AL896"/>
          <cell r="AM896"/>
          <cell r="AN896"/>
          <cell r="AO896"/>
          <cell r="AP896"/>
          <cell r="AQ896"/>
          <cell r="AR896"/>
        </row>
        <row r="897">
          <cell r="W897"/>
          <cell r="X897"/>
          <cell r="Y897"/>
          <cell r="Z897"/>
          <cell r="AA897"/>
          <cell r="AB897"/>
          <cell r="AC897"/>
          <cell r="AD897"/>
          <cell r="AE897"/>
          <cell r="AF897"/>
          <cell r="AG897"/>
          <cell r="AH897"/>
          <cell r="AI897"/>
          <cell r="AJ897"/>
          <cell r="AK897"/>
          <cell r="AL897"/>
          <cell r="AM897"/>
          <cell r="AN897"/>
          <cell r="AO897"/>
          <cell r="AP897"/>
          <cell r="AQ897"/>
          <cell r="AR897"/>
        </row>
        <row r="898">
          <cell r="W898"/>
          <cell r="X898"/>
          <cell r="Y898"/>
          <cell r="Z898"/>
          <cell r="AA898"/>
          <cell r="AB898"/>
          <cell r="AC898"/>
          <cell r="AD898"/>
          <cell r="AE898"/>
          <cell r="AF898"/>
          <cell r="AG898"/>
          <cell r="AH898"/>
          <cell r="AI898"/>
          <cell r="AJ898"/>
          <cell r="AK898"/>
          <cell r="AL898"/>
          <cell r="AM898"/>
          <cell r="AN898"/>
          <cell r="AO898"/>
          <cell r="AP898"/>
          <cell r="AQ898"/>
          <cell r="AR898"/>
        </row>
        <row r="899">
          <cell r="W899"/>
          <cell r="X899"/>
          <cell r="Y899"/>
          <cell r="Z899"/>
          <cell r="AA899"/>
          <cell r="AB899"/>
          <cell r="AC899"/>
          <cell r="AD899"/>
          <cell r="AE899"/>
          <cell r="AF899"/>
          <cell r="AG899"/>
          <cell r="AH899"/>
          <cell r="AI899"/>
          <cell r="AJ899"/>
          <cell r="AK899"/>
          <cell r="AL899"/>
          <cell r="AM899"/>
          <cell r="AN899"/>
          <cell r="AO899"/>
          <cell r="AP899"/>
          <cell r="AQ899"/>
          <cell r="AR899"/>
        </row>
        <row r="900">
          <cell r="W900"/>
          <cell r="X900"/>
          <cell r="Y900"/>
          <cell r="Z900"/>
          <cell r="AA900"/>
          <cell r="AB900"/>
          <cell r="AC900"/>
          <cell r="AD900"/>
          <cell r="AE900"/>
          <cell r="AF900"/>
          <cell r="AG900"/>
          <cell r="AH900"/>
          <cell r="AI900"/>
          <cell r="AJ900"/>
          <cell r="AK900"/>
          <cell r="AL900"/>
          <cell r="AM900"/>
          <cell r="AN900"/>
          <cell r="AO900"/>
          <cell r="AP900"/>
          <cell r="AQ900"/>
          <cell r="AR900"/>
        </row>
        <row r="901">
          <cell r="W901"/>
          <cell r="X901"/>
          <cell r="Y901"/>
          <cell r="Z901"/>
          <cell r="AA901"/>
          <cell r="AB901"/>
          <cell r="AC901"/>
          <cell r="AD901"/>
          <cell r="AE901"/>
          <cell r="AF901"/>
          <cell r="AG901"/>
          <cell r="AH901"/>
          <cell r="AI901"/>
          <cell r="AJ901"/>
          <cell r="AK901"/>
          <cell r="AL901"/>
          <cell r="AM901"/>
          <cell r="AN901"/>
          <cell r="AO901"/>
          <cell r="AP901"/>
          <cell r="AQ901"/>
          <cell r="AR901"/>
        </row>
        <row r="902">
          <cell r="W902"/>
          <cell r="X902"/>
          <cell r="Y902"/>
          <cell r="Z902"/>
          <cell r="AA902"/>
          <cell r="AB902"/>
          <cell r="AC902"/>
          <cell r="AD902"/>
          <cell r="AE902"/>
          <cell r="AF902"/>
          <cell r="AG902"/>
          <cell r="AH902"/>
          <cell r="AI902"/>
          <cell r="AJ902"/>
          <cell r="AK902"/>
          <cell r="AL902"/>
          <cell r="AM902"/>
          <cell r="AN902"/>
          <cell r="AO902"/>
          <cell r="AP902"/>
          <cell r="AQ902"/>
          <cell r="AR902"/>
        </row>
        <row r="903">
          <cell r="W903"/>
          <cell r="X903"/>
          <cell r="Y903"/>
          <cell r="Z903"/>
          <cell r="AA903"/>
          <cell r="AB903"/>
          <cell r="AC903"/>
          <cell r="AD903"/>
          <cell r="AE903"/>
          <cell r="AF903"/>
          <cell r="AG903"/>
          <cell r="AH903"/>
          <cell r="AI903"/>
          <cell r="AJ903"/>
          <cell r="AK903"/>
          <cell r="AL903"/>
          <cell r="AM903"/>
          <cell r="AN903"/>
          <cell r="AO903"/>
          <cell r="AP903"/>
          <cell r="AQ903"/>
          <cell r="AR903"/>
        </row>
        <row r="904">
          <cell r="W904"/>
          <cell r="X904"/>
          <cell r="Y904"/>
          <cell r="Z904"/>
          <cell r="AA904"/>
          <cell r="AB904"/>
          <cell r="AC904"/>
          <cell r="AD904"/>
          <cell r="AE904"/>
          <cell r="AF904"/>
          <cell r="AG904"/>
          <cell r="AH904"/>
          <cell r="AI904"/>
          <cell r="AJ904"/>
          <cell r="AK904"/>
          <cell r="AL904"/>
          <cell r="AM904"/>
          <cell r="AN904"/>
          <cell r="AO904"/>
          <cell r="AP904"/>
          <cell r="AQ904"/>
          <cell r="AR904"/>
        </row>
        <row r="905">
          <cell r="W905"/>
          <cell r="X905"/>
          <cell r="Y905"/>
          <cell r="Z905"/>
          <cell r="AA905"/>
          <cell r="AB905"/>
          <cell r="AC905"/>
          <cell r="AD905"/>
          <cell r="AE905"/>
          <cell r="AF905"/>
          <cell r="AG905"/>
          <cell r="AH905"/>
          <cell r="AI905"/>
          <cell r="AJ905"/>
          <cell r="AK905"/>
          <cell r="AL905"/>
          <cell r="AM905"/>
          <cell r="AN905"/>
          <cell r="AO905"/>
          <cell r="AP905"/>
          <cell r="AQ905"/>
          <cell r="AR905"/>
        </row>
        <row r="906">
          <cell r="W906"/>
          <cell r="X906"/>
          <cell r="Y906"/>
          <cell r="Z906"/>
          <cell r="AA906"/>
          <cell r="AB906"/>
          <cell r="AC906"/>
          <cell r="AD906"/>
          <cell r="AE906"/>
          <cell r="AF906"/>
          <cell r="AG906"/>
          <cell r="AH906"/>
          <cell r="AI906"/>
          <cell r="AJ906"/>
          <cell r="AK906"/>
          <cell r="AL906"/>
          <cell r="AM906"/>
          <cell r="AN906"/>
          <cell r="AO906"/>
          <cell r="AP906"/>
          <cell r="AQ906"/>
          <cell r="AR906"/>
        </row>
        <row r="907">
          <cell r="W907"/>
          <cell r="X907"/>
          <cell r="Y907"/>
          <cell r="Z907"/>
          <cell r="AA907"/>
          <cell r="AB907"/>
          <cell r="AC907"/>
          <cell r="AD907"/>
          <cell r="AE907"/>
          <cell r="AF907"/>
          <cell r="AG907"/>
          <cell r="AH907"/>
          <cell r="AI907"/>
          <cell r="AJ907"/>
          <cell r="AK907"/>
          <cell r="AL907"/>
          <cell r="AM907"/>
          <cell r="AN907"/>
          <cell r="AO907"/>
          <cell r="AP907"/>
          <cell r="AQ907"/>
          <cell r="AR907"/>
        </row>
        <row r="908">
          <cell r="W908"/>
          <cell r="X908"/>
          <cell r="Y908"/>
          <cell r="Z908"/>
          <cell r="AA908"/>
          <cell r="AB908"/>
          <cell r="AC908"/>
          <cell r="AD908"/>
          <cell r="AE908"/>
          <cell r="AF908"/>
          <cell r="AG908"/>
          <cell r="AH908"/>
          <cell r="AI908"/>
          <cell r="AJ908"/>
          <cell r="AK908"/>
          <cell r="AL908"/>
          <cell r="AM908"/>
          <cell r="AN908"/>
          <cell r="AO908"/>
          <cell r="AP908"/>
          <cell r="AQ908"/>
          <cell r="AR908"/>
        </row>
        <row r="909">
          <cell r="W909"/>
          <cell r="X909"/>
          <cell r="Y909"/>
          <cell r="Z909"/>
          <cell r="AA909"/>
          <cell r="AB909"/>
          <cell r="AC909"/>
          <cell r="AD909"/>
          <cell r="AE909"/>
          <cell r="AF909"/>
          <cell r="AG909"/>
          <cell r="AH909"/>
          <cell r="AI909"/>
          <cell r="AJ909"/>
          <cell r="AK909"/>
          <cell r="AL909"/>
          <cell r="AM909"/>
          <cell r="AN909"/>
          <cell r="AO909"/>
          <cell r="AP909"/>
          <cell r="AQ909"/>
          <cell r="AR909"/>
        </row>
        <row r="910">
          <cell r="W910"/>
          <cell r="X910"/>
          <cell r="Y910"/>
          <cell r="Z910"/>
          <cell r="AA910"/>
          <cell r="AB910"/>
          <cell r="AC910"/>
          <cell r="AD910"/>
          <cell r="AE910"/>
          <cell r="AF910"/>
          <cell r="AG910"/>
          <cell r="AH910"/>
          <cell r="AI910"/>
          <cell r="AJ910"/>
          <cell r="AK910"/>
          <cell r="AL910"/>
          <cell r="AM910"/>
          <cell r="AN910"/>
          <cell r="AO910"/>
          <cell r="AP910"/>
          <cell r="AQ910"/>
          <cell r="AR910"/>
        </row>
        <row r="911">
          <cell r="W911"/>
          <cell r="X911"/>
          <cell r="Y911"/>
          <cell r="Z911"/>
          <cell r="AA911"/>
          <cell r="AB911"/>
          <cell r="AC911"/>
          <cell r="AD911"/>
          <cell r="AE911"/>
          <cell r="AF911"/>
          <cell r="AG911"/>
          <cell r="AH911"/>
          <cell r="AI911"/>
          <cell r="AJ911"/>
          <cell r="AK911"/>
          <cell r="AL911"/>
          <cell r="AM911"/>
          <cell r="AN911"/>
          <cell r="AO911"/>
          <cell r="AP911"/>
          <cell r="AQ911"/>
          <cell r="AR911"/>
        </row>
        <row r="912">
          <cell r="W912"/>
          <cell r="X912"/>
          <cell r="Y912"/>
          <cell r="Z912"/>
          <cell r="AA912"/>
          <cell r="AB912"/>
          <cell r="AC912"/>
          <cell r="AD912"/>
          <cell r="AE912"/>
          <cell r="AF912"/>
          <cell r="AG912"/>
          <cell r="AH912"/>
          <cell r="AI912"/>
          <cell r="AJ912"/>
          <cell r="AK912"/>
          <cell r="AL912"/>
          <cell r="AM912"/>
          <cell r="AN912"/>
          <cell r="AO912"/>
          <cell r="AP912"/>
          <cell r="AQ912"/>
          <cell r="AR912"/>
        </row>
        <row r="913">
          <cell r="W913"/>
          <cell r="X913"/>
          <cell r="Y913"/>
          <cell r="Z913"/>
          <cell r="AA913"/>
          <cell r="AB913"/>
          <cell r="AC913"/>
          <cell r="AD913"/>
          <cell r="AE913"/>
          <cell r="AF913"/>
          <cell r="AG913"/>
          <cell r="AH913"/>
          <cell r="AI913"/>
          <cell r="AJ913"/>
          <cell r="AK913"/>
          <cell r="AL913"/>
          <cell r="AM913"/>
          <cell r="AN913"/>
          <cell r="AO913"/>
          <cell r="AP913"/>
          <cell r="AQ913"/>
          <cell r="AR913"/>
        </row>
        <row r="914">
          <cell r="W914"/>
          <cell r="X914"/>
          <cell r="Y914"/>
          <cell r="Z914"/>
          <cell r="AA914"/>
          <cell r="AB914"/>
          <cell r="AC914"/>
          <cell r="AD914"/>
          <cell r="AE914"/>
          <cell r="AF914"/>
          <cell r="AG914"/>
          <cell r="AH914"/>
          <cell r="AI914"/>
          <cell r="AJ914"/>
          <cell r="AK914"/>
          <cell r="AL914"/>
          <cell r="AM914"/>
          <cell r="AN914"/>
          <cell r="AO914"/>
          <cell r="AP914"/>
          <cell r="AQ914"/>
          <cell r="AR914"/>
        </row>
        <row r="915">
          <cell r="W915"/>
          <cell r="X915"/>
          <cell r="Y915"/>
          <cell r="Z915"/>
          <cell r="AA915"/>
          <cell r="AB915"/>
          <cell r="AC915"/>
          <cell r="AD915"/>
          <cell r="AE915"/>
          <cell r="AF915"/>
          <cell r="AG915"/>
          <cell r="AH915"/>
          <cell r="AI915"/>
          <cell r="AJ915"/>
          <cell r="AK915"/>
          <cell r="AL915"/>
          <cell r="AM915"/>
          <cell r="AN915"/>
          <cell r="AO915"/>
          <cell r="AP915"/>
          <cell r="AQ915"/>
          <cell r="AR915"/>
        </row>
        <row r="916">
          <cell r="W916"/>
          <cell r="X916"/>
          <cell r="Y916"/>
          <cell r="Z916"/>
          <cell r="AA916"/>
          <cell r="AB916"/>
          <cell r="AC916"/>
          <cell r="AD916"/>
          <cell r="AE916"/>
          <cell r="AF916"/>
          <cell r="AG916"/>
          <cell r="AH916"/>
          <cell r="AI916"/>
          <cell r="AJ916"/>
          <cell r="AK916"/>
          <cell r="AL916"/>
          <cell r="AM916"/>
          <cell r="AN916"/>
          <cell r="AO916"/>
          <cell r="AP916"/>
          <cell r="AQ916"/>
          <cell r="AR916"/>
        </row>
        <row r="917">
          <cell r="W917"/>
          <cell r="X917"/>
          <cell r="Y917"/>
          <cell r="Z917"/>
          <cell r="AA917"/>
          <cell r="AB917"/>
          <cell r="AC917"/>
          <cell r="AD917"/>
          <cell r="AE917"/>
          <cell r="AF917"/>
          <cell r="AG917"/>
          <cell r="AH917"/>
          <cell r="AI917"/>
          <cell r="AJ917"/>
          <cell r="AK917"/>
          <cell r="AL917"/>
          <cell r="AM917"/>
          <cell r="AN917"/>
          <cell r="AO917"/>
          <cell r="AP917"/>
          <cell r="AQ917"/>
          <cell r="AR917"/>
        </row>
        <row r="918">
          <cell r="W918"/>
          <cell r="X918"/>
          <cell r="Y918"/>
          <cell r="Z918"/>
          <cell r="AA918"/>
          <cell r="AB918"/>
          <cell r="AC918"/>
          <cell r="AD918"/>
          <cell r="AE918"/>
          <cell r="AF918"/>
          <cell r="AG918"/>
          <cell r="AH918"/>
          <cell r="AI918"/>
          <cell r="AJ918"/>
          <cell r="AK918"/>
          <cell r="AL918"/>
          <cell r="AM918"/>
          <cell r="AN918"/>
          <cell r="AO918"/>
          <cell r="AP918"/>
          <cell r="AQ918"/>
          <cell r="AR918"/>
        </row>
        <row r="919">
          <cell r="W919"/>
          <cell r="X919"/>
          <cell r="Y919"/>
          <cell r="Z919"/>
          <cell r="AA919"/>
          <cell r="AB919"/>
          <cell r="AC919"/>
          <cell r="AD919"/>
          <cell r="AE919"/>
          <cell r="AF919"/>
          <cell r="AG919"/>
          <cell r="AH919"/>
          <cell r="AI919"/>
          <cell r="AJ919"/>
          <cell r="AK919"/>
          <cell r="AL919"/>
          <cell r="AM919"/>
          <cell r="AN919"/>
          <cell r="AO919"/>
          <cell r="AP919"/>
          <cell r="AQ919"/>
          <cell r="AR919"/>
        </row>
        <row r="920">
          <cell r="W920"/>
          <cell r="X920"/>
          <cell r="Y920"/>
          <cell r="Z920"/>
          <cell r="AA920"/>
          <cell r="AB920"/>
          <cell r="AC920"/>
          <cell r="AD920"/>
          <cell r="AE920"/>
          <cell r="AF920"/>
          <cell r="AG920"/>
          <cell r="AH920"/>
          <cell r="AI920"/>
          <cell r="AJ920"/>
          <cell r="AK920"/>
          <cell r="AL920"/>
          <cell r="AM920"/>
          <cell r="AN920"/>
          <cell r="AO920"/>
          <cell r="AP920"/>
          <cell r="AQ920"/>
          <cell r="AR920"/>
        </row>
        <row r="921">
          <cell r="W921"/>
          <cell r="X921"/>
          <cell r="Y921"/>
          <cell r="Z921"/>
          <cell r="AA921"/>
          <cell r="AB921"/>
          <cell r="AC921"/>
          <cell r="AD921"/>
          <cell r="AE921"/>
          <cell r="AF921"/>
          <cell r="AG921"/>
          <cell r="AH921"/>
          <cell r="AI921"/>
          <cell r="AJ921"/>
          <cell r="AK921"/>
          <cell r="AL921"/>
          <cell r="AM921"/>
          <cell r="AN921"/>
          <cell r="AO921"/>
          <cell r="AP921"/>
          <cell r="AQ921"/>
          <cell r="AR921"/>
        </row>
      </sheetData>
      <sheetData sheetId="1">
        <row r="4">
          <cell r="A4" t="str">
            <v>Blundell</v>
          </cell>
        </row>
      </sheetData>
      <sheetData sheetId="2">
        <row r="4">
          <cell r="A4">
            <v>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"/>
  <sheetViews>
    <sheetView showGridLines="0" tabSelected="1" zoomScale="85" zoomScaleNormal="85" workbookViewId="0">
      <selection activeCell="C35" sqref="C35"/>
    </sheetView>
  </sheetViews>
  <sheetFormatPr defaultColWidth="9.140625" defaultRowHeight="12.75" x14ac:dyDescent="0.2"/>
  <cols>
    <col min="1" max="1" width="9.140625" style="2"/>
    <col min="2" max="2" width="19.28515625" style="2" customWidth="1"/>
    <col min="3" max="3" width="15.7109375" style="2" customWidth="1"/>
    <col min="4" max="4" width="18.28515625" style="2" customWidth="1"/>
    <col min="5" max="5" width="16.5703125" style="2" bestFit="1" customWidth="1"/>
    <col min="6" max="9" width="12.7109375" style="2" customWidth="1"/>
    <col min="10" max="16384" width="9.140625" style="2"/>
  </cols>
  <sheetData>
    <row r="1" spans="1:17" x14ac:dyDescent="0.2">
      <c r="A1" s="3" t="s">
        <v>6</v>
      </c>
    </row>
    <row r="2" spans="1:17" x14ac:dyDescent="0.2">
      <c r="A2" s="99" t="s">
        <v>170</v>
      </c>
    </row>
    <row r="3" spans="1:17" x14ac:dyDescent="0.2">
      <c r="A3" s="3" t="s">
        <v>7</v>
      </c>
    </row>
    <row r="4" spans="1:17" x14ac:dyDescent="0.2">
      <c r="A4" s="3"/>
    </row>
    <row r="5" spans="1:17" x14ac:dyDescent="0.2">
      <c r="A5" s="3"/>
    </row>
    <row r="6" spans="1:17" x14ac:dyDescent="0.2">
      <c r="A6" s="3"/>
      <c r="B6" s="7" t="s">
        <v>97</v>
      </c>
      <c r="Q6" s="50"/>
    </row>
    <row r="7" spans="1:17" x14ac:dyDescent="0.2">
      <c r="A7" s="3"/>
    </row>
    <row r="8" spans="1:17" ht="14.45" customHeight="1" x14ac:dyDescent="0.2">
      <c r="A8" s="3"/>
      <c r="B8" s="126" t="s">
        <v>169</v>
      </c>
      <c r="C8" s="127"/>
      <c r="D8" s="127"/>
      <c r="E8" s="127"/>
      <c r="F8" s="128"/>
      <c r="G8" s="52"/>
      <c r="H8" s="52"/>
    </row>
    <row r="9" spans="1:17" ht="38.25" x14ac:dyDescent="0.2">
      <c r="A9" s="3"/>
      <c r="B9" s="17" t="s">
        <v>8</v>
      </c>
      <c r="C9" s="16" t="s">
        <v>13</v>
      </c>
      <c r="D9" s="16" t="s">
        <v>20</v>
      </c>
      <c r="E9" s="16" t="s">
        <v>150</v>
      </c>
      <c r="F9" s="16" t="s">
        <v>21</v>
      </c>
      <c r="G9" s="43"/>
      <c r="H9" s="43"/>
    </row>
    <row r="10" spans="1:17" x14ac:dyDescent="0.2">
      <c r="A10" s="3"/>
      <c r="B10" s="117" t="s">
        <v>9</v>
      </c>
      <c r="C10" s="100">
        <v>52661999.999999993</v>
      </c>
      <c r="D10" s="100">
        <v>4566257.3489999995</v>
      </c>
      <c r="E10" s="100">
        <v>104322308</v>
      </c>
      <c r="F10" s="72">
        <f>SUM(C10:E10)</f>
        <v>161550565.34899998</v>
      </c>
      <c r="G10" s="44"/>
      <c r="H10" s="44"/>
    </row>
    <row r="11" spans="1:17" x14ac:dyDescent="0.2">
      <c r="A11" s="3"/>
      <c r="B11" s="117" t="s">
        <v>98</v>
      </c>
      <c r="C11" s="100">
        <v>12685000</v>
      </c>
      <c r="D11" s="100">
        <v>880119.1719999999</v>
      </c>
      <c r="E11" s="100">
        <v>8700311</v>
      </c>
      <c r="F11" s="72">
        <f>SUM(C11:E11)</f>
        <v>22265430.171999998</v>
      </c>
      <c r="G11" s="44"/>
      <c r="H11" s="44"/>
    </row>
    <row r="15" spans="1:17" x14ac:dyDescent="0.2">
      <c r="B15" s="7" t="s">
        <v>99</v>
      </c>
      <c r="I15" s="42"/>
    </row>
    <row r="17" spans="2:9" ht="25.5" x14ac:dyDescent="0.2">
      <c r="B17" s="17" t="s">
        <v>8</v>
      </c>
      <c r="C17" s="16" t="s">
        <v>171</v>
      </c>
      <c r="D17" s="16" t="s">
        <v>172</v>
      </c>
    </row>
    <row r="18" spans="2:9" x14ac:dyDescent="0.2">
      <c r="B18" s="117" t="s">
        <v>9</v>
      </c>
      <c r="C18" s="5">
        <f>'CY2022 YTD'!B9</f>
        <v>-26337690.835445367</v>
      </c>
      <c r="D18" s="5">
        <f>'CY2022 YTD'!D9</f>
        <v>-63130036.418551572</v>
      </c>
      <c r="E18" s="45"/>
    </row>
    <row r="19" spans="2:9" x14ac:dyDescent="0.2">
      <c r="B19" s="117" t="s">
        <v>98</v>
      </c>
      <c r="C19" s="5">
        <f>'CY2022 YTD'!B29</f>
        <v>-8454637.1223736145</v>
      </c>
      <c r="D19" s="5">
        <f>'CY2022 YTD'!D29</f>
        <v>-8419421.1096573882</v>
      </c>
      <c r="E19" s="45"/>
    </row>
    <row r="23" spans="2:9" x14ac:dyDescent="0.2">
      <c r="B23" s="7" t="s">
        <v>10</v>
      </c>
      <c r="I23" s="42"/>
    </row>
    <row r="25" spans="2:9" ht="15" customHeight="1" x14ac:dyDescent="0.2">
      <c r="B25" s="17" t="s">
        <v>8</v>
      </c>
      <c r="C25" s="106" t="s">
        <v>175</v>
      </c>
      <c r="D25" s="19" t="s">
        <v>12</v>
      </c>
      <c r="E25" s="4"/>
    </row>
    <row r="26" spans="2:9" ht="15" x14ac:dyDescent="0.25">
      <c r="B26" s="117" t="s">
        <v>9</v>
      </c>
      <c r="C26" s="6">
        <f>'CY2022 YTD'!C16</f>
        <v>1001094.46</v>
      </c>
      <c r="D26" s="124" t="s">
        <v>146</v>
      </c>
      <c r="E26" s="125"/>
    </row>
    <row r="27" spans="2:9" ht="15" x14ac:dyDescent="0.25">
      <c r="B27" s="117" t="s">
        <v>98</v>
      </c>
      <c r="C27" s="6">
        <f>'CY2022 YTD'!C32</f>
        <v>617249.71</v>
      </c>
      <c r="D27" s="124" t="s">
        <v>17</v>
      </c>
      <c r="E27" s="125"/>
    </row>
    <row r="31" spans="2:9" x14ac:dyDescent="0.2">
      <c r="B31" s="7" t="s">
        <v>100</v>
      </c>
      <c r="I31" s="42"/>
    </row>
    <row r="33" spans="1:5" x14ac:dyDescent="0.2">
      <c r="B33" s="17" t="s">
        <v>8</v>
      </c>
      <c r="C33" s="18" t="s">
        <v>11</v>
      </c>
      <c r="D33" s="19" t="s">
        <v>12</v>
      </c>
      <c r="E33" s="4"/>
    </row>
    <row r="34" spans="1:5" ht="15" x14ac:dyDescent="0.25">
      <c r="B34" s="117" t="s">
        <v>9</v>
      </c>
      <c r="C34" s="6">
        <f>'ARO Cash Flows'!AK50</f>
        <v>-647749.67109000357</v>
      </c>
      <c r="D34" s="124" t="s">
        <v>92</v>
      </c>
      <c r="E34" s="125"/>
    </row>
    <row r="35" spans="1:5" ht="15" x14ac:dyDescent="0.25">
      <c r="B35" s="117" t="s">
        <v>98</v>
      </c>
      <c r="C35" s="6">
        <f>'ARO Cash Flows'!AK32</f>
        <v>-2739535.0682160007</v>
      </c>
      <c r="D35" s="124" t="s">
        <v>92</v>
      </c>
      <c r="E35" s="125"/>
    </row>
    <row r="38" spans="1:5" x14ac:dyDescent="0.2">
      <c r="A38" s="2" t="s">
        <v>94</v>
      </c>
      <c r="B38" s="62" t="s">
        <v>177</v>
      </c>
    </row>
    <row r="39" spans="1:5" x14ac:dyDescent="0.2">
      <c r="B39" s="62"/>
    </row>
    <row r="40" spans="1:5" x14ac:dyDescent="0.2">
      <c r="A40" s="2" t="s">
        <v>95</v>
      </c>
      <c r="B40" s="62" t="s">
        <v>176</v>
      </c>
    </row>
    <row r="42" spans="1:5" x14ac:dyDescent="0.2">
      <c r="A42" s="2" t="s">
        <v>96</v>
      </c>
      <c r="B42" s="2" t="s">
        <v>155</v>
      </c>
    </row>
    <row r="43" spans="1:5" x14ac:dyDescent="0.2">
      <c r="B43" s="2" t="s">
        <v>156</v>
      </c>
    </row>
  </sheetData>
  <mergeCells count="5">
    <mergeCell ref="D34:E34"/>
    <mergeCell ref="D35:E35"/>
    <mergeCell ref="D26:E26"/>
    <mergeCell ref="D27:E27"/>
    <mergeCell ref="B8:F8"/>
  </mergeCells>
  <pageMargins left="0.7" right="0.7" top="0.75" bottom="0.75" header="0.3" footer="0.3"/>
  <pageSetup scale="91" orientation="portrait" r:id="rId1"/>
  <headerFoot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8"/>
  <sheetViews>
    <sheetView zoomScale="90" zoomScaleNormal="90" workbookViewId="0">
      <selection activeCell="B29" sqref="B29"/>
    </sheetView>
  </sheetViews>
  <sheetFormatPr defaultRowHeight="15" x14ac:dyDescent="0.25"/>
  <cols>
    <col min="1" max="1" width="17" customWidth="1"/>
    <col min="2" max="2" width="21.28515625" bestFit="1" customWidth="1"/>
    <col min="3" max="4" width="14.28515625" customWidth="1"/>
  </cols>
  <sheetData>
    <row r="1" spans="1:4" x14ac:dyDescent="0.25">
      <c r="A1" s="105" t="s">
        <v>174</v>
      </c>
    </row>
    <row r="3" spans="1:4" x14ac:dyDescent="0.25">
      <c r="A3" s="89" t="s">
        <v>1</v>
      </c>
    </row>
    <row r="4" spans="1:4" x14ac:dyDescent="0.25">
      <c r="B4" s="68"/>
    </row>
    <row r="5" spans="1:4" x14ac:dyDescent="0.25">
      <c r="B5" s="68"/>
    </row>
    <row r="6" spans="1:4" x14ac:dyDescent="0.25">
      <c r="B6" s="68"/>
      <c r="C6" s="88"/>
      <c r="D6" s="88"/>
    </row>
    <row r="7" spans="1:4" x14ac:dyDescent="0.25">
      <c r="B7" s="68"/>
      <c r="D7" s="88"/>
    </row>
    <row r="8" spans="1:4" x14ac:dyDescent="0.25">
      <c r="A8" s="95" t="s">
        <v>2</v>
      </c>
      <c r="B8" s="95" t="s">
        <v>3</v>
      </c>
      <c r="C8" s="95" t="s">
        <v>4</v>
      </c>
      <c r="D8" s="95" t="s">
        <v>5</v>
      </c>
    </row>
    <row r="9" spans="1:4" x14ac:dyDescent="0.25">
      <c r="A9" s="94">
        <f>'Account data'!E19</f>
        <v>-38444650.863106206</v>
      </c>
      <c r="B9" s="94">
        <f>'Account data'!G19</f>
        <v>-26337690.835445367</v>
      </c>
      <c r="C9" s="94">
        <f>'Account data'!F19</f>
        <v>1652305.2799999998</v>
      </c>
      <c r="D9" s="94">
        <f>'Account data'!H19</f>
        <v>-63130036.418551572</v>
      </c>
    </row>
    <row r="11" spans="1:4" x14ac:dyDescent="0.25">
      <c r="A11" s="90"/>
      <c r="B11" s="67" t="s">
        <v>14</v>
      </c>
      <c r="C11" s="96">
        <v>8299.74</v>
      </c>
      <c r="D11" t="s">
        <v>16</v>
      </c>
    </row>
    <row r="12" spans="1:4" x14ac:dyDescent="0.25">
      <c r="A12" s="91"/>
      <c r="C12" s="96">
        <v>774878.08</v>
      </c>
      <c r="D12" t="s">
        <v>18</v>
      </c>
    </row>
    <row r="13" spans="1:4" x14ac:dyDescent="0.25">
      <c r="B13" s="87"/>
      <c r="C13" s="96">
        <v>145396.64000000001</v>
      </c>
      <c r="D13" t="s">
        <v>165</v>
      </c>
    </row>
    <row r="14" spans="1:4" x14ac:dyDescent="0.25">
      <c r="C14" s="96">
        <v>72520</v>
      </c>
      <c r="D14" t="s">
        <v>19</v>
      </c>
    </row>
    <row r="15" spans="1:4" x14ac:dyDescent="0.25">
      <c r="C15" s="61"/>
    </row>
    <row r="16" spans="1:4" x14ac:dyDescent="0.25">
      <c r="B16" s="87"/>
      <c r="C16" s="102">
        <f>SUM(C11:C15)</f>
        <v>1001094.46</v>
      </c>
    </row>
    <row r="17" spans="1:8" x14ac:dyDescent="0.25">
      <c r="B17" s="87"/>
    </row>
    <row r="18" spans="1:8" x14ac:dyDescent="0.25">
      <c r="A18" s="92"/>
      <c r="B18" s="87" t="s">
        <v>15</v>
      </c>
      <c r="C18" s="101">
        <f>-SUM('Account data'!E5:P5)</f>
        <v>796607.46000000008</v>
      </c>
      <c r="D18" s="93"/>
    </row>
    <row r="19" spans="1:8" x14ac:dyDescent="0.25">
      <c r="C19" s="104">
        <f>SUM(C16:C18)</f>
        <v>1797701.92</v>
      </c>
      <c r="D19" s="59"/>
    </row>
    <row r="20" spans="1:8" x14ac:dyDescent="0.25">
      <c r="C20" s="77">
        <f>C9-C19</f>
        <v>-145396.64000000013</v>
      </c>
      <c r="D20" s="103" t="s">
        <v>173</v>
      </c>
    </row>
    <row r="21" spans="1:8" x14ac:dyDescent="0.25">
      <c r="C21" s="77"/>
      <c r="D21" s="103"/>
    </row>
    <row r="22" spans="1:8" x14ac:dyDescent="0.25">
      <c r="C22" s="77"/>
      <c r="D22" s="103"/>
    </row>
    <row r="23" spans="1:8" x14ac:dyDescent="0.25">
      <c r="A23" s="89" t="s">
        <v>0</v>
      </c>
    </row>
    <row r="28" spans="1:8" x14ac:dyDescent="0.25">
      <c r="A28" s="95" t="s">
        <v>2</v>
      </c>
      <c r="B28" s="95" t="s">
        <v>3</v>
      </c>
      <c r="C28" s="95" t="s">
        <v>4</v>
      </c>
      <c r="D28" s="95" t="s">
        <v>5</v>
      </c>
    </row>
    <row r="29" spans="1:8" x14ac:dyDescent="0.25">
      <c r="A29" s="94">
        <f>'Account data'!E38</f>
        <v>-825765.69728377322</v>
      </c>
      <c r="B29" s="94">
        <f>'Account data'!G38</f>
        <v>-8454637.1223736145</v>
      </c>
      <c r="C29" s="94">
        <f>'Account data'!F38</f>
        <v>860981.71000000008</v>
      </c>
      <c r="D29" s="94">
        <f>'Account data'!H38</f>
        <v>-8419421.1096573882</v>
      </c>
    </row>
    <row r="30" spans="1:8" x14ac:dyDescent="0.25">
      <c r="A30" s="14"/>
      <c r="B30" s="14"/>
      <c r="C30" s="14"/>
      <c r="D30" s="14"/>
      <c r="E30" s="14"/>
      <c r="F30" s="14"/>
      <c r="G30" s="14"/>
      <c r="H30" s="14"/>
    </row>
    <row r="31" spans="1:8" x14ac:dyDescent="0.25">
      <c r="C31" s="65"/>
    </row>
    <row r="32" spans="1:8" x14ac:dyDescent="0.25">
      <c r="A32" s="90"/>
      <c r="B32" s="67" t="s">
        <v>14</v>
      </c>
      <c r="C32" s="96">
        <v>617249.71</v>
      </c>
      <c r="D32" t="s">
        <v>17</v>
      </c>
    </row>
    <row r="33" spans="1:9" x14ac:dyDescent="0.25">
      <c r="A33" s="91"/>
    </row>
    <row r="35" spans="1:9" x14ac:dyDescent="0.25">
      <c r="A35" s="92"/>
      <c r="B35" s="87" t="s">
        <v>15</v>
      </c>
      <c r="C35" s="101">
        <f>-SUM('Account data'!E24:P24)</f>
        <v>243732</v>
      </c>
      <c r="D35" s="93"/>
    </row>
    <row r="36" spans="1:9" x14ac:dyDescent="0.25">
      <c r="C36" s="104">
        <f>SUM(C32:C35)</f>
        <v>860981.71</v>
      </c>
      <c r="D36" s="59"/>
    </row>
    <row r="37" spans="1:9" x14ac:dyDescent="0.25">
      <c r="C37" s="77">
        <f>C29-C36</f>
        <v>0</v>
      </c>
      <c r="D37" s="103" t="s">
        <v>151</v>
      </c>
    </row>
    <row r="48" spans="1:9" x14ac:dyDescent="0.25">
      <c r="I48" s="63" t="s">
        <v>181</v>
      </c>
    </row>
  </sheetData>
  <pageMargins left="0.7" right="0.7" top="0.5" bottom="0.5" header="0.3" footer="0.3"/>
  <pageSetup scale="56" orientation="landscape" r:id="rId1"/>
  <headerFooter>
    <oddFooter>&amp;L&amp;Z&amp;F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Y123"/>
  <sheetViews>
    <sheetView zoomScale="90" zoomScaleNormal="90" workbookViewId="0">
      <pane ySplit="4" topLeftCell="A5" activePane="bottomLeft" state="frozen"/>
      <selection pane="bottomLeft" activeCell="B5" sqref="B5:B15"/>
    </sheetView>
  </sheetViews>
  <sheetFormatPr defaultColWidth="9.140625" defaultRowHeight="15" x14ac:dyDescent="0.25"/>
  <cols>
    <col min="1" max="1" width="19.85546875" style="26" bestFit="1" customWidth="1"/>
    <col min="2" max="2" width="7.42578125" style="26" bestFit="1" customWidth="1"/>
    <col min="3" max="3" width="9.28515625" bestFit="1" customWidth="1"/>
    <col min="4" max="4" width="16.140625" style="26" bestFit="1" customWidth="1"/>
    <col min="5" max="5" width="15.7109375" bestFit="1" customWidth="1"/>
    <col min="6" max="6" width="13.85546875" bestFit="1" customWidth="1"/>
    <col min="7" max="8" width="15.7109375" bestFit="1" customWidth="1"/>
    <col min="9" max="9" width="14.140625" bestFit="1" customWidth="1"/>
    <col min="10" max="10" width="14.42578125" bestFit="1" customWidth="1"/>
    <col min="11" max="16" width="13.85546875" bestFit="1" customWidth="1"/>
    <col min="17" max="17" width="16.140625" style="26" bestFit="1" customWidth="1"/>
    <col min="24" max="24" width="15.7109375" bestFit="1" customWidth="1"/>
    <col min="25" max="25" width="12.85546875" bestFit="1" customWidth="1"/>
  </cols>
  <sheetData>
    <row r="1" spans="1:25" x14ac:dyDescent="0.25">
      <c r="C1" s="120"/>
      <c r="D1" s="121">
        <v>2019</v>
      </c>
      <c r="E1" s="121">
        <v>2020</v>
      </c>
      <c r="F1" s="121" t="s">
        <v>184</v>
      </c>
      <c r="Q1"/>
    </row>
    <row r="2" spans="1:25" x14ac:dyDescent="0.25">
      <c r="C2" s="122" t="s">
        <v>183</v>
      </c>
      <c r="D2" s="123">
        <f>'[30]SG '!$D$53</f>
        <v>7.6724662968274293E-2</v>
      </c>
      <c r="E2" s="123">
        <f>'[30]SG '!$D$58</f>
        <v>8.1268700519883191E-2</v>
      </c>
      <c r="F2" s="123">
        <v>7.8629918803436838E-2</v>
      </c>
      <c r="Q2"/>
      <c r="R2" s="67"/>
    </row>
    <row r="4" spans="1:25" s="26" customFormat="1" x14ac:dyDescent="0.25">
      <c r="A4" s="24" t="s">
        <v>158</v>
      </c>
      <c r="B4" s="24"/>
      <c r="C4" s="24" t="s">
        <v>93</v>
      </c>
      <c r="D4" s="74">
        <v>44561</v>
      </c>
      <c r="E4" s="33" t="s">
        <v>103</v>
      </c>
      <c r="F4" s="33" t="s">
        <v>104</v>
      </c>
      <c r="G4" s="33" t="s">
        <v>105</v>
      </c>
      <c r="H4" s="33" t="s">
        <v>106</v>
      </c>
      <c r="I4" s="33" t="s">
        <v>107</v>
      </c>
      <c r="J4" s="33" t="s">
        <v>108</v>
      </c>
      <c r="K4" s="33" t="s">
        <v>109</v>
      </c>
      <c r="L4" s="33" t="s">
        <v>110</v>
      </c>
      <c r="M4" s="33" t="s">
        <v>111</v>
      </c>
      <c r="N4" s="33" t="s">
        <v>112</v>
      </c>
      <c r="O4" s="33" t="s">
        <v>113</v>
      </c>
      <c r="P4" s="33" t="s">
        <v>114</v>
      </c>
      <c r="Q4" s="60">
        <v>44926</v>
      </c>
    </row>
    <row r="5" spans="1:25" x14ac:dyDescent="0.25">
      <c r="A5" s="26" t="s">
        <v>168</v>
      </c>
      <c r="B5" t="s">
        <v>4</v>
      </c>
      <c r="C5" s="14" t="s">
        <v>115</v>
      </c>
      <c r="D5" s="78">
        <v>-30853549.430000003</v>
      </c>
      <c r="E5" s="79">
        <v>0</v>
      </c>
      <c r="F5" s="79">
        <v>-219.90000000000146</v>
      </c>
      <c r="G5" s="79">
        <v>-43468.28</v>
      </c>
      <c r="H5" s="79">
        <v>-6561</v>
      </c>
      <c r="I5" s="79">
        <v>-69318.349999999991</v>
      </c>
      <c r="J5" s="79">
        <v>-353744.86</v>
      </c>
      <c r="K5" s="79">
        <v>-119339.99</v>
      </c>
      <c r="L5" s="79">
        <v>-57542.159999999996</v>
      </c>
      <c r="M5" s="79">
        <v>-47475.61</v>
      </c>
      <c r="N5" s="79">
        <v>-99198.310000000027</v>
      </c>
      <c r="O5" s="79">
        <v>-4898.8200000000015</v>
      </c>
      <c r="P5" s="79">
        <v>5159.8199999999852</v>
      </c>
      <c r="Q5" s="28">
        <f>SUM(D5:P5)</f>
        <v>-31650156.890000001</v>
      </c>
    </row>
    <row r="6" spans="1:25" x14ac:dyDescent="0.25">
      <c r="B6"/>
      <c r="C6" s="14"/>
      <c r="D6" s="78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28"/>
      <c r="X6" s="25" t="s">
        <v>185</v>
      </c>
      <c r="Y6" s="25" t="s">
        <v>186</v>
      </c>
    </row>
    <row r="7" spans="1:25" x14ac:dyDescent="0.25">
      <c r="B7" t="s">
        <v>3</v>
      </c>
      <c r="C7" s="14" t="s">
        <v>116</v>
      </c>
      <c r="D7" s="78">
        <f>50409348.44</f>
        <v>50409348.439999998</v>
      </c>
      <c r="E7" s="81">
        <v>458603.30999999994</v>
      </c>
      <c r="F7" s="81">
        <v>458628.57</v>
      </c>
      <c r="G7" s="81">
        <v>458628.57</v>
      </c>
      <c r="H7" s="81">
        <v>458693.25</v>
      </c>
      <c r="I7" s="81">
        <v>458920.51</v>
      </c>
      <c r="J7" s="81">
        <v>459503.76</v>
      </c>
      <c r="K7" s="81">
        <v>459957.62000000005</v>
      </c>
      <c r="L7" s="81">
        <v>460543.74</v>
      </c>
      <c r="M7" s="81">
        <v>460698.17000000004</v>
      </c>
      <c r="N7" s="81">
        <v>460872.46</v>
      </c>
      <c r="O7" s="81">
        <v>460936.36</v>
      </c>
      <c r="P7" s="81">
        <v>412197.68999999994</v>
      </c>
      <c r="Q7" s="28">
        <f>SUM(D7:P7)</f>
        <v>55877532.449999996</v>
      </c>
      <c r="X7" s="119">
        <f>SUM(E7:P7)</f>
        <v>5468184.0099999998</v>
      </c>
    </row>
    <row r="8" spans="1:25" x14ac:dyDescent="0.25">
      <c r="B8" t="s">
        <v>3</v>
      </c>
      <c r="C8" s="14" t="s">
        <v>116</v>
      </c>
      <c r="D8" s="82">
        <f>735729.84/$D$2</f>
        <v>9589222.1814545449</v>
      </c>
      <c r="E8" s="83">
        <f t="shared" ref="E8:P8" si="0">71341/$E$2</f>
        <v>877841.03281614208</v>
      </c>
      <c r="F8" s="83">
        <f t="shared" si="0"/>
        <v>877841.03281614208</v>
      </c>
      <c r="G8" s="83">
        <f t="shared" si="0"/>
        <v>877841.03281614208</v>
      </c>
      <c r="H8" s="83">
        <f t="shared" si="0"/>
        <v>877841.03281614208</v>
      </c>
      <c r="I8" s="83">
        <f t="shared" si="0"/>
        <v>877841.03281614208</v>
      </c>
      <c r="J8" s="83">
        <f t="shared" si="0"/>
        <v>877841.03281614208</v>
      </c>
      <c r="K8" s="83">
        <f t="shared" si="0"/>
        <v>877841.03281614208</v>
      </c>
      <c r="L8" s="83">
        <f t="shared" si="0"/>
        <v>877841.03281614208</v>
      </c>
      <c r="M8" s="83">
        <f t="shared" si="0"/>
        <v>877841.03281614208</v>
      </c>
      <c r="N8" s="83">
        <f t="shared" si="0"/>
        <v>877841.03281614208</v>
      </c>
      <c r="O8" s="83">
        <f t="shared" si="0"/>
        <v>877841.03281614208</v>
      </c>
      <c r="P8" s="83">
        <f t="shared" si="0"/>
        <v>877841.03281614208</v>
      </c>
      <c r="Q8" s="84">
        <f>SUM(D8:P8)</f>
        <v>20123314.575248249</v>
      </c>
      <c r="X8" s="11">
        <f>SUM(E8:P8)</f>
        <v>10534092.393793704</v>
      </c>
      <c r="Y8" s="119">
        <f>X8*$E$2</f>
        <v>856092</v>
      </c>
    </row>
    <row r="9" spans="1:25" x14ac:dyDescent="0.25">
      <c r="B9"/>
      <c r="C9" s="14"/>
      <c r="D9" s="78">
        <f>SUM(D7:D8)</f>
        <v>59998570.621454544</v>
      </c>
      <c r="E9" s="85">
        <f>SUM(E7:E8)</f>
        <v>1336444.3428161419</v>
      </c>
      <c r="F9" s="85">
        <f t="shared" ref="F9:P9" si="1">SUM(F7:F8)</f>
        <v>1336469.6028161421</v>
      </c>
      <c r="G9" s="85">
        <f t="shared" si="1"/>
        <v>1336469.6028161421</v>
      </c>
      <c r="H9" s="85">
        <f t="shared" si="1"/>
        <v>1336534.2828161421</v>
      </c>
      <c r="I9" s="85">
        <f t="shared" si="1"/>
        <v>1336761.5428161421</v>
      </c>
      <c r="J9" s="85">
        <f t="shared" si="1"/>
        <v>1337344.7928161421</v>
      </c>
      <c r="K9" s="85">
        <f t="shared" si="1"/>
        <v>1337798.6528161422</v>
      </c>
      <c r="L9" s="85">
        <f t="shared" si="1"/>
        <v>1338384.7728161421</v>
      </c>
      <c r="M9" s="85">
        <f t="shared" si="1"/>
        <v>1338539.2028161422</v>
      </c>
      <c r="N9" s="85">
        <f t="shared" si="1"/>
        <v>1338713.492816142</v>
      </c>
      <c r="O9" s="85">
        <f t="shared" si="1"/>
        <v>1338777.3928161422</v>
      </c>
      <c r="P9" s="85">
        <f t="shared" si="1"/>
        <v>1290038.722816142</v>
      </c>
      <c r="Q9" s="28">
        <f>SUM(Q7:Q8)</f>
        <v>76000847.025248244</v>
      </c>
    </row>
    <row r="10" spans="1:25" x14ac:dyDescent="0.25">
      <c r="B10"/>
      <c r="C10" s="14"/>
      <c r="D10" s="78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28"/>
    </row>
    <row r="11" spans="1:25" x14ac:dyDescent="0.25">
      <c r="B11" t="s">
        <v>4</v>
      </c>
      <c r="C11" s="14" t="s">
        <v>117</v>
      </c>
      <c r="D11" s="78">
        <v>-21458255.759999987</v>
      </c>
      <c r="E11" s="81">
        <v>-64099.27</v>
      </c>
      <c r="F11" s="81">
        <v>-61642.68</v>
      </c>
      <c r="G11" s="81">
        <v>-69837.16</v>
      </c>
      <c r="H11" s="81">
        <v>-66322.899999999994</v>
      </c>
      <c r="I11" s="81">
        <v>-67854.83</v>
      </c>
      <c r="J11" s="81">
        <v>-55875.8</v>
      </c>
      <c r="K11" s="81">
        <v>-91897.919999999998</v>
      </c>
      <c r="L11" s="81">
        <v>-94307.33</v>
      </c>
      <c r="M11" s="81">
        <v>-152050.26999999999</v>
      </c>
      <c r="N11" s="81">
        <v>-139653.66999999998</v>
      </c>
      <c r="O11" s="81">
        <v>-65521.94</v>
      </c>
      <c r="P11" s="81">
        <v>73365.950000000026</v>
      </c>
      <c r="Q11" s="28">
        <f>SUM(D11:P11)</f>
        <v>-22313953.579999987</v>
      </c>
    </row>
    <row r="12" spans="1:25" x14ac:dyDescent="0.25">
      <c r="B12" t="s">
        <v>3</v>
      </c>
      <c r="C12" s="14" t="s">
        <v>118</v>
      </c>
      <c r="D12" s="78">
        <v>20325661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-96810</v>
      </c>
      <c r="Q12" s="28">
        <f>SUM(D12:P12)</f>
        <v>20228851</v>
      </c>
      <c r="X12" s="119">
        <f>SUM(E12:P12)</f>
        <v>-96810</v>
      </c>
      <c r="Y12" s="11"/>
    </row>
    <row r="13" spans="1:25" x14ac:dyDescent="0.25">
      <c r="B13"/>
      <c r="C13" s="14"/>
      <c r="D13" s="78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28"/>
    </row>
    <row r="14" spans="1:25" x14ac:dyDescent="0.25">
      <c r="B14" t="s">
        <v>3</v>
      </c>
      <c r="C14" s="47" t="s">
        <v>154</v>
      </c>
      <c r="D14" s="78">
        <f>-820284.96/$F$2</f>
        <v>-10432224.431651659</v>
      </c>
      <c r="E14" s="79">
        <f t="shared" ref="E14:P14" si="2">-68357.08/$F$2</f>
        <v>-869352.03597097169</v>
      </c>
      <c r="F14" s="79">
        <f t="shared" si="2"/>
        <v>-869352.03597097169</v>
      </c>
      <c r="G14" s="79">
        <f t="shared" si="2"/>
        <v>-869352.03597097169</v>
      </c>
      <c r="H14" s="79">
        <f t="shared" si="2"/>
        <v>-869352.03597097169</v>
      </c>
      <c r="I14" s="79">
        <f t="shared" si="2"/>
        <v>-869352.03597097169</v>
      </c>
      <c r="J14" s="79">
        <f t="shared" si="2"/>
        <v>-869352.03597097169</v>
      </c>
      <c r="K14" s="79">
        <f t="shared" si="2"/>
        <v>-869352.03597097169</v>
      </c>
      <c r="L14" s="79">
        <f t="shared" si="2"/>
        <v>-869352.03597097169</v>
      </c>
      <c r="M14" s="79">
        <f t="shared" si="2"/>
        <v>-869352.03597097169</v>
      </c>
      <c r="N14" s="79">
        <f t="shared" si="2"/>
        <v>-869352.03597097169</v>
      </c>
      <c r="O14" s="79">
        <f t="shared" si="2"/>
        <v>-869352.03597097169</v>
      </c>
      <c r="P14" s="79">
        <f t="shared" si="2"/>
        <v>-869352.03597097169</v>
      </c>
      <c r="Q14" s="28">
        <f>SUM(D14:P14)</f>
        <v>-20864448.863303311</v>
      </c>
      <c r="X14" s="11">
        <f>SUM(E14:P14)</f>
        <v>-10432224.431651659</v>
      </c>
      <c r="Y14" s="119">
        <f>X14*$F$2</f>
        <v>-820284.96</v>
      </c>
    </row>
    <row r="15" spans="1:25" x14ac:dyDescent="0.25">
      <c r="C15" s="14"/>
      <c r="D15" s="73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27"/>
    </row>
    <row r="16" spans="1:25" x14ac:dyDescent="0.25">
      <c r="J16" s="21"/>
    </row>
    <row r="17" spans="1:25" x14ac:dyDescent="0.25">
      <c r="F17" s="14"/>
      <c r="G17" s="71"/>
    </row>
    <row r="18" spans="1:25" x14ac:dyDescent="0.25">
      <c r="E18" s="75" t="s">
        <v>2</v>
      </c>
      <c r="F18" s="75" t="s">
        <v>4</v>
      </c>
      <c r="G18" s="75" t="s">
        <v>3</v>
      </c>
      <c r="H18" s="75" t="s">
        <v>5</v>
      </c>
    </row>
    <row r="19" spans="1:25" s="26" customFormat="1" x14ac:dyDescent="0.25">
      <c r="A19" s="107" t="s">
        <v>178</v>
      </c>
      <c r="B19" s="107"/>
      <c r="E19" s="86">
        <f>D14-D9-D5-D12-D11</f>
        <v>-38444650.863106206</v>
      </c>
      <c r="F19" s="118">
        <f>-SUM(E5:P5)-SUM(E11:P11)</f>
        <v>1652305.2799999998</v>
      </c>
      <c r="G19" s="118">
        <f>-SUM(E9:P9)-SUM(E12:P12)+SUM(E14:P14)</f>
        <v>-26337690.835445367</v>
      </c>
      <c r="H19" s="86">
        <f>SUM(E19:G19)</f>
        <v>-63130036.418551572</v>
      </c>
    </row>
    <row r="20" spans="1:25" s="26" customFormat="1" x14ac:dyDescent="0.25">
      <c r="E20" s="28"/>
      <c r="F20" s="28"/>
      <c r="G20" s="28"/>
      <c r="H20" s="77">
        <f>H19-(Q14-Q9-Q5-Q12-Q11)</f>
        <v>0</v>
      </c>
      <c r="I20" s="76" t="s">
        <v>151</v>
      </c>
    </row>
    <row r="21" spans="1:25" s="31" customFormat="1" ht="15.75" thickBot="1" x14ac:dyDescent="0.3">
      <c r="A21" s="30"/>
      <c r="B21" s="30"/>
      <c r="D21" s="30"/>
      <c r="E21" s="32"/>
      <c r="F21" s="69"/>
      <c r="G21" s="32"/>
      <c r="H21" s="32"/>
      <c r="Q21" s="30"/>
    </row>
    <row r="22" spans="1:25" x14ac:dyDescent="0.25">
      <c r="E22" s="21"/>
      <c r="F22" s="21"/>
      <c r="G22" s="21"/>
      <c r="I22" s="21"/>
    </row>
    <row r="23" spans="1:25" s="26" customFormat="1" x14ac:dyDescent="0.25">
      <c r="C23" s="24" t="s">
        <v>93</v>
      </c>
      <c r="D23" s="74">
        <v>44561</v>
      </c>
      <c r="E23" s="33" t="s">
        <v>103</v>
      </c>
      <c r="F23" s="33" t="s">
        <v>104</v>
      </c>
      <c r="G23" s="33" t="s">
        <v>105</v>
      </c>
      <c r="H23" s="33" t="s">
        <v>106</v>
      </c>
      <c r="I23" s="33" t="s">
        <v>107</v>
      </c>
      <c r="J23" s="33" t="s">
        <v>108</v>
      </c>
      <c r="K23" s="33" t="s">
        <v>109</v>
      </c>
      <c r="L23" s="33" t="s">
        <v>110</v>
      </c>
      <c r="M23" s="33" t="s">
        <v>111</v>
      </c>
      <c r="N23" s="33" t="s">
        <v>112</v>
      </c>
      <c r="O23" s="33" t="s">
        <v>113</v>
      </c>
      <c r="P23" s="33" t="s">
        <v>114</v>
      </c>
      <c r="Q23" s="60">
        <v>44926</v>
      </c>
    </row>
    <row r="24" spans="1:25" x14ac:dyDescent="0.25">
      <c r="A24" s="26" t="s">
        <v>179</v>
      </c>
      <c r="C24" s="14" t="s">
        <v>115</v>
      </c>
      <c r="D24" s="78">
        <v>-340303.09000000014</v>
      </c>
      <c r="E24" s="79">
        <v>0</v>
      </c>
      <c r="F24" s="79">
        <v>0</v>
      </c>
      <c r="G24" s="79">
        <v>0</v>
      </c>
      <c r="H24" s="79">
        <v>0</v>
      </c>
      <c r="I24" s="79">
        <v>-161824.15</v>
      </c>
      <c r="J24" s="79">
        <v>9547.1499999999942</v>
      </c>
      <c r="K24" s="79">
        <v>0</v>
      </c>
      <c r="L24" s="79">
        <v>-39614.999999999993</v>
      </c>
      <c r="M24" s="79">
        <v>0</v>
      </c>
      <c r="N24" s="79">
        <v>-51840</v>
      </c>
      <c r="O24" s="79">
        <v>0</v>
      </c>
      <c r="P24" s="79">
        <v>0</v>
      </c>
      <c r="Q24" s="28">
        <f>SUM(D24:P24)</f>
        <v>-584035.09000000008</v>
      </c>
    </row>
    <row r="25" spans="1:25" x14ac:dyDescent="0.25">
      <c r="C25" s="14"/>
      <c r="D25" s="78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28"/>
      <c r="X25" s="25" t="s">
        <v>185</v>
      </c>
      <c r="Y25" s="25" t="s">
        <v>186</v>
      </c>
    </row>
    <row r="26" spans="1:25" x14ac:dyDescent="0.25">
      <c r="C26" s="14" t="s">
        <v>116</v>
      </c>
      <c r="D26" s="78">
        <v>-782351.34999999905</v>
      </c>
      <c r="E26" s="81">
        <v>269655.8</v>
      </c>
      <c r="F26" s="81">
        <v>271669.51</v>
      </c>
      <c r="G26" s="81">
        <v>271669.51</v>
      </c>
      <c r="H26" s="81">
        <v>271684.32</v>
      </c>
      <c r="I26" s="81">
        <v>272521.32</v>
      </c>
      <c r="J26" s="81">
        <v>271927.13</v>
      </c>
      <c r="K26" s="81">
        <v>271925.09999999998</v>
      </c>
      <c r="L26" s="81">
        <v>272634.26</v>
      </c>
      <c r="M26" s="81">
        <v>273632.03999999998</v>
      </c>
      <c r="N26" s="81">
        <v>273704.25</v>
      </c>
      <c r="O26" s="81">
        <v>273860.95</v>
      </c>
      <c r="P26" s="81">
        <v>279729.60000000003</v>
      </c>
      <c r="Q26" s="28">
        <f>SUM(D26:P26)</f>
        <v>2492262.4400000013</v>
      </c>
      <c r="X26" s="119">
        <f>SUM(E26:P26)</f>
        <v>3274613.7900000005</v>
      </c>
    </row>
    <row r="27" spans="1:25" x14ac:dyDescent="0.25">
      <c r="C27" s="14" t="s">
        <v>116</v>
      </c>
      <c r="D27" s="82">
        <f>275305.44/$D$2</f>
        <v>3588226.1237672563</v>
      </c>
      <c r="E27" s="83">
        <f>29189/$E$2</f>
        <v>359166.56490475842</v>
      </c>
      <c r="F27" s="83">
        <f t="shared" ref="F27:P27" si="3">29189/0.0812687005198832</f>
        <v>359166.56490475836</v>
      </c>
      <c r="G27" s="83">
        <f t="shared" si="3"/>
        <v>359166.56490475836</v>
      </c>
      <c r="H27" s="83">
        <f t="shared" si="3"/>
        <v>359166.56490475836</v>
      </c>
      <c r="I27" s="83">
        <f t="shared" si="3"/>
        <v>359166.56490475836</v>
      </c>
      <c r="J27" s="83">
        <f t="shared" si="3"/>
        <v>359166.56490475836</v>
      </c>
      <c r="K27" s="83">
        <f t="shared" si="3"/>
        <v>359166.56490475836</v>
      </c>
      <c r="L27" s="83">
        <f t="shared" si="3"/>
        <v>359166.56490475836</v>
      </c>
      <c r="M27" s="83">
        <f t="shared" si="3"/>
        <v>359166.56490475836</v>
      </c>
      <c r="N27" s="83">
        <f t="shared" si="3"/>
        <v>359166.56490475836</v>
      </c>
      <c r="O27" s="83">
        <f t="shared" si="3"/>
        <v>359166.56490475836</v>
      </c>
      <c r="P27" s="83">
        <f t="shared" si="3"/>
        <v>359166.56490475836</v>
      </c>
      <c r="Q27" s="28">
        <f>SUM(D27:P27)</f>
        <v>7898224.9026243603</v>
      </c>
      <c r="X27" s="11">
        <f>SUM(E27:P27)</f>
        <v>4309998.7788570998</v>
      </c>
      <c r="Y27" s="119">
        <f>X27*$E$2</f>
        <v>350267.99999999988</v>
      </c>
    </row>
    <row r="28" spans="1:25" x14ac:dyDescent="0.25">
      <c r="C28" s="14"/>
      <c r="D28" s="78">
        <f t="shared" ref="D28:P28" si="4">SUM(D26:D27)</f>
        <v>2805874.7737672571</v>
      </c>
      <c r="E28" s="108">
        <f t="shared" si="4"/>
        <v>628822.3649047584</v>
      </c>
      <c r="F28" s="108">
        <f t="shared" si="4"/>
        <v>630836.07490475837</v>
      </c>
      <c r="G28" s="108">
        <f t="shared" si="4"/>
        <v>630836.07490475837</v>
      </c>
      <c r="H28" s="108">
        <f t="shared" si="4"/>
        <v>630850.88490475831</v>
      </c>
      <c r="I28" s="108">
        <f t="shared" si="4"/>
        <v>631687.88490475831</v>
      </c>
      <c r="J28" s="108">
        <f t="shared" si="4"/>
        <v>631093.69490475836</v>
      </c>
      <c r="K28" s="108">
        <f t="shared" si="4"/>
        <v>631091.66490475833</v>
      </c>
      <c r="L28" s="108">
        <f t="shared" si="4"/>
        <v>631800.82490475837</v>
      </c>
      <c r="M28" s="108">
        <f t="shared" si="4"/>
        <v>632798.60490475828</v>
      </c>
      <c r="N28" s="108">
        <f t="shared" si="4"/>
        <v>632870.81490475836</v>
      </c>
      <c r="O28" s="108">
        <f t="shared" si="4"/>
        <v>633027.51490475843</v>
      </c>
      <c r="P28" s="108">
        <f t="shared" si="4"/>
        <v>638896.16490475833</v>
      </c>
      <c r="Q28" s="108">
        <f>SUM(Q26:Q27)</f>
        <v>10390487.342624363</v>
      </c>
    </row>
    <row r="29" spans="1:25" x14ac:dyDescent="0.25">
      <c r="C29" s="14"/>
      <c r="D29" s="78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28"/>
    </row>
    <row r="30" spans="1:25" x14ac:dyDescent="0.25">
      <c r="C30" s="14" t="s">
        <v>117</v>
      </c>
      <c r="D30" s="78">
        <v>-2778193.7899999991</v>
      </c>
      <c r="E30" s="81">
        <v>-159415.70000000001</v>
      </c>
      <c r="F30" s="81">
        <v>-5401.16</v>
      </c>
      <c r="G30" s="81">
        <v>-30291.43</v>
      </c>
      <c r="H30" s="81">
        <v>-61712.17</v>
      </c>
      <c r="I30" s="81">
        <v>-134800.54</v>
      </c>
      <c r="J30" s="81">
        <v>-86090.44</v>
      </c>
      <c r="K30" s="81">
        <v>-41814.089999999997</v>
      </c>
      <c r="L30" s="81">
        <v>-38610.21</v>
      </c>
      <c r="M30" s="81">
        <v>-43722.42</v>
      </c>
      <c r="N30" s="81">
        <v>-533.55999999999995</v>
      </c>
      <c r="O30" s="81">
        <v>-4800.4799999999996</v>
      </c>
      <c r="P30" s="81">
        <v>-10057.51</v>
      </c>
      <c r="Q30" s="28">
        <f>SUM(D30:P30)</f>
        <v>-3395443.4999999991</v>
      </c>
    </row>
    <row r="31" spans="1:25" x14ac:dyDescent="0.25">
      <c r="C31" s="14" t="s">
        <v>118</v>
      </c>
      <c r="D31" s="78">
        <v>268363.25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28">
        <f>SUM(D31:P31)</f>
        <v>268363.25</v>
      </c>
      <c r="X31" s="119">
        <f>SUM(E31:P31)</f>
        <v>0</v>
      </c>
    </row>
    <row r="32" spans="1:25" x14ac:dyDescent="0.25">
      <c r="C32" s="14"/>
      <c r="D32" s="78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28"/>
    </row>
    <row r="33" spans="1:25" x14ac:dyDescent="0.25">
      <c r="C33" s="47" t="s">
        <v>154</v>
      </c>
      <c r="D33" s="78">
        <f>-68409.96/$F$2</f>
        <v>-870024.55351651553</v>
      </c>
      <c r="E33" s="79">
        <f t="shared" ref="E33:P33" si="5">-5700.83/$F$2</f>
        <v>-72502.046126376285</v>
      </c>
      <c r="F33" s="79">
        <f t="shared" si="5"/>
        <v>-72502.046126376285</v>
      </c>
      <c r="G33" s="79">
        <f t="shared" si="5"/>
        <v>-72502.046126376285</v>
      </c>
      <c r="H33" s="79">
        <f t="shared" si="5"/>
        <v>-72502.046126376285</v>
      </c>
      <c r="I33" s="79">
        <f t="shared" si="5"/>
        <v>-72502.046126376285</v>
      </c>
      <c r="J33" s="79">
        <f t="shared" si="5"/>
        <v>-72502.046126376285</v>
      </c>
      <c r="K33" s="79">
        <f t="shared" si="5"/>
        <v>-72502.046126376285</v>
      </c>
      <c r="L33" s="79">
        <f t="shared" si="5"/>
        <v>-72502.046126376285</v>
      </c>
      <c r="M33" s="79">
        <f t="shared" si="5"/>
        <v>-72502.046126376285</v>
      </c>
      <c r="N33" s="79">
        <f t="shared" si="5"/>
        <v>-72502.046126376285</v>
      </c>
      <c r="O33" s="79">
        <f t="shared" si="5"/>
        <v>-72502.046126376285</v>
      </c>
      <c r="P33" s="79">
        <f t="shared" si="5"/>
        <v>-72502.046126376285</v>
      </c>
      <c r="Q33" s="28">
        <f>SUM(D33:P33)</f>
        <v>-1740049.1070330318</v>
      </c>
      <c r="X33" s="11">
        <f>SUM(E33:P33)</f>
        <v>-870024.55351651518</v>
      </c>
      <c r="Y33" s="119">
        <f>X33*$F$2</f>
        <v>-68409.959999999977</v>
      </c>
    </row>
    <row r="37" spans="1:25" x14ac:dyDescent="0.25">
      <c r="E37" s="75" t="s">
        <v>2</v>
      </c>
      <c r="F37" s="75" t="s">
        <v>4</v>
      </c>
      <c r="G37" s="75" t="s">
        <v>3</v>
      </c>
      <c r="H37" s="75" t="s">
        <v>5</v>
      </c>
    </row>
    <row r="38" spans="1:25" x14ac:dyDescent="0.25">
      <c r="A38" s="107" t="s">
        <v>180</v>
      </c>
      <c r="B38" s="107"/>
      <c r="E38" s="86">
        <f>D33-D28-D24-D31-D30</f>
        <v>-825765.69728377322</v>
      </c>
      <c r="F38" s="118">
        <f>-SUM(E24:P24)-SUM(E30:P30)</f>
        <v>860981.71000000008</v>
      </c>
      <c r="G38" s="118">
        <f>-SUM(E28:P28)-SUM(E31:P31)+SUM(E33:P33)</f>
        <v>-8454637.1223736145</v>
      </c>
      <c r="H38" s="86">
        <f>SUM(E38:G38)</f>
        <v>-8419421.1096573882</v>
      </c>
    </row>
    <row r="39" spans="1:25" x14ac:dyDescent="0.25">
      <c r="H39" s="77">
        <f>H38-(Q33-Q28-Q24-Q31-Q30)</f>
        <v>0</v>
      </c>
      <c r="I39" s="76" t="s">
        <v>151</v>
      </c>
    </row>
    <row r="45" spans="1:25" x14ac:dyDescent="0.25">
      <c r="E45" s="63" t="s">
        <v>182</v>
      </c>
    </row>
    <row r="49" spans="3:16" s="26" customFormat="1" x14ac:dyDescent="0.25">
      <c r="C49"/>
      <c r="E49"/>
      <c r="F49"/>
      <c r="G49"/>
      <c r="H49"/>
      <c r="I49"/>
      <c r="N49"/>
    </row>
    <row r="50" spans="3:16" s="26" customFormat="1" x14ac:dyDescent="0.25">
      <c r="C50"/>
      <c r="E50"/>
      <c r="F50"/>
      <c r="G50"/>
      <c r="H50"/>
      <c r="I50"/>
      <c r="N50"/>
    </row>
    <row r="52" spans="3:16" x14ac:dyDescent="0.25">
      <c r="E52" s="46"/>
    </row>
    <row r="53" spans="3:16" x14ac:dyDescent="0.25">
      <c r="E53" s="46"/>
    </row>
    <row r="54" spans="3:16" x14ac:dyDescent="0.25">
      <c r="E54" s="26"/>
      <c r="F54" s="26"/>
      <c r="G54" s="26"/>
      <c r="H54" s="26"/>
      <c r="I54" s="26"/>
      <c r="J54" s="26"/>
      <c r="K54" s="26"/>
      <c r="L54" s="26"/>
      <c r="M54" s="26"/>
      <c r="O54" s="26"/>
      <c r="P54" s="26"/>
    </row>
    <row r="55" spans="3:16" x14ac:dyDescent="0.25"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3:16" x14ac:dyDescent="0.25"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3:16" x14ac:dyDescent="0.25"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3:16" x14ac:dyDescent="0.25"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3:16" x14ac:dyDescent="0.25"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3:16" x14ac:dyDescent="0.25"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3:16" x14ac:dyDescent="0.25"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</row>
    <row r="62" spans="3:16" x14ac:dyDescent="0.25"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</row>
    <row r="63" spans="3:16" x14ac:dyDescent="0.25"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</row>
    <row r="64" spans="3:16" x14ac:dyDescent="0.25"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  <row r="65" spans="5:16" x14ac:dyDescent="0.25"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</row>
    <row r="66" spans="5:16" x14ac:dyDescent="0.25"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5:16" x14ac:dyDescent="0.25"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5:16" x14ac:dyDescent="0.25"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5:16" x14ac:dyDescent="0.25"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5:16" x14ac:dyDescent="0.25"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5:16" x14ac:dyDescent="0.25"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5:16" x14ac:dyDescent="0.25"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5:16" x14ac:dyDescent="0.25"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5:16" x14ac:dyDescent="0.25"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5:16" x14ac:dyDescent="0.25"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5:16" x14ac:dyDescent="0.25"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5:16" x14ac:dyDescent="0.25"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5:16" x14ac:dyDescent="0.25"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5:16" x14ac:dyDescent="0.25"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5:16" x14ac:dyDescent="0.25"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5:16" x14ac:dyDescent="0.25"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5:16" x14ac:dyDescent="0.25"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5:16" x14ac:dyDescent="0.25"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5:16" x14ac:dyDescent="0.25"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5:16" x14ac:dyDescent="0.25"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5:16" x14ac:dyDescent="0.25"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5:16" x14ac:dyDescent="0.25"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5:16" x14ac:dyDescent="0.25"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5:16" x14ac:dyDescent="0.25"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5:16" x14ac:dyDescent="0.25"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5:16" x14ac:dyDescent="0.25"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5:16" x14ac:dyDescent="0.25"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5:16" x14ac:dyDescent="0.25"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5:16" x14ac:dyDescent="0.25"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5:16" x14ac:dyDescent="0.25"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5:16" x14ac:dyDescent="0.25"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5:16" x14ac:dyDescent="0.25"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5:16" x14ac:dyDescent="0.25"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5:16" x14ac:dyDescent="0.25"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5:16" x14ac:dyDescent="0.25"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5:16" x14ac:dyDescent="0.25"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5:16" x14ac:dyDescent="0.25"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5:16" x14ac:dyDescent="0.25"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5:16" x14ac:dyDescent="0.25"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5:16" x14ac:dyDescent="0.25"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5:16" x14ac:dyDescent="0.25"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5:16" x14ac:dyDescent="0.25"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5:16" x14ac:dyDescent="0.25"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5:16" x14ac:dyDescent="0.25"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5:16" x14ac:dyDescent="0.25"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5:16" x14ac:dyDescent="0.25"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5:16" x14ac:dyDescent="0.25"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5:16" x14ac:dyDescent="0.25"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  <row r="114" spans="5:16" x14ac:dyDescent="0.25"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5:16" x14ac:dyDescent="0.25"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5:16" x14ac:dyDescent="0.25"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5:16" x14ac:dyDescent="0.25"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5:16" x14ac:dyDescent="0.25"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5:16" x14ac:dyDescent="0.25"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5:16" x14ac:dyDescent="0.25"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</row>
    <row r="121" spans="5:16" x14ac:dyDescent="0.25"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5:16" x14ac:dyDescent="0.25"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5:16" x14ac:dyDescent="0.25"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</sheetData>
  <pageMargins left="0.25" right="0.25" top="0.75" bottom="0.75" header="0.3" footer="0.3"/>
  <pageSetup scale="60" orientation="landscape" r:id="rId1"/>
  <headerFooter>
    <oddFooter>&amp;L&amp;F&amp;C&amp;A&amp;R&amp;D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P56"/>
  <sheetViews>
    <sheetView showGridLines="0" zoomScale="90" zoomScaleNormal="90" workbookViewId="0">
      <pane ySplit="2" topLeftCell="A18" activePane="bottomLeft" state="frozen"/>
      <selection pane="bottomLeft" activeCell="AQ41" sqref="AQ41"/>
    </sheetView>
  </sheetViews>
  <sheetFormatPr defaultRowHeight="15" outlineLevelCol="1" x14ac:dyDescent="0.25"/>
  <cols>
    <col min="1" max="1" width="11.140625" bestFit="1" customWidth="1"/>
    <col min="2" max="2" width="43" bestFit="1" customWidth="1"/>
    <col min="3" max="3" width="8.7109375" bestFit="1" customWidth="1"/>
    <col min="4" max="4" width="15.7109375" style="1" hidden="1" customWidth="1" outlineLevel="1"/>
    <col min="5" max="5" width="15.7109375" hidden="1" customWidth="1" outlineLevel="1"/>
    <col min="6" max="6" width="14.5703125" hidden="1" customWidth="1" outlineLevel="1"/>
    <col min="7" max="7" width="2.42578125" hidden="1" customWidth="1" outlineLevel="1"/>
    <col min="8" max="8" width="39" hidden="1" customWidth="1" outlineLevel="1"/>
    <col min="9" max="9" width="15.7109375" hidden="1" customWidth="1" outlineLevel="1"/>
    <col min="10" max="10" width="14.5703125" hidden="1" customWidth="1" outlineLevel="1"/>
    <col min="11" max="11" width="39" hidden="1" customWidth="1" outlineLevel="1"/>
    <col min="12" max="12" width="15.7109375" hidden="1" customWidth="1" outlineLevel="1"/>
    <col min="13" max="13" width="14.5703125" hidden="1" customWidth="1" outlineLevel="1"/>
    <col min="14" max="14" width="39" hidden="1" customWidth="1" outlineLevel="1"/>
    <col min="15" max="15" width="15.7109375" hidden="1" customWidth="1" outlineLevel="1"/>
    <col min="16" max="16" width="14.5703125" hidden="1" customWidth="1" outlineLevel="1"/>
    <col min="17" max="17" width="46" hidden="1" customWidth="1" outlineLevel="1"/>
    <col min="18" max="18" width="15.7109375" hidden="1" customWidth="1" outlineLevel="1"/>
    <col min="19" max="19" width="14.5703125" hidden="1" customWidth="1" outlineLevel="1"/>
    <col min="20" max="20" width="46" hidden="1" customWidth="1" outlineLevel="1"/>
    <col min="21" max="21" width="15.7109375" hidden="1" customWidth="1" outlineLevel="1"/>
    <col min="22" max="22" width="14.5703125" hidden="1" customWidth="1" outlineLevel="1"/>
    <col min="23" max="23" width="46" hidden="1" customWidth="1" outlineLevel="1"/>
    <col min="24" max="24" width="15.7109375" hidden="1" customWidth="1" outlineLevel="1"/>
    <col min="25" max="25" width="14.5703125" hidden="1" customWidth="1" outlineLevel="1"/>
    <col min="26" max="26" width="46" hidden="1" customWidth="1" outlineLevel="1"/>
    <col min="27" max="27" width="15.7109375" hidden="1" customWidth="1" outlineLevel="1"/>
    <col min="28" max="28" width="14.5703125" hidden="1" customWidth="1" outlineLevel="1"/>
    <col min="29" max="29" width="47.85546875" hidden="1" customWidth="1" outlineLevel="1"/>
    <col min="30" max="30" width="15.7109375" hidden="1" customWidth="1" outlineLevel="1"/>
    <col min="31" max="31" width="14.5703125" hidden="1" customWidth="1" outlineLevel="1"/>
    <col min="32" max="32" width="46" bestFit="1" customWidth="1" collapsed="1"/>
    <col min="33" max="33" width="15.7109375" bestFit="1" customWidth="1"/>
    <col min="34" max="34" width="14.5703125" bestFit="1" customWidth="1"/>
    <col min="35" max="35" width="46" bestFit="1" customWidth="1"/>
    <col min="36" max="36" width="15.7109375" bestFit="1" customWidth="1"/>
    <col min="37" max="37" width="14.5703125" bestFit="1" customWidth="1"/>
    <col min="41" max="41" width="16" customWidth="1"/>
  </cols>
  <sheetData>
    <row r="1" spans="1:42" x14ac:dyDescent="0.25">
      <c r="D1" s="130" t="s">
        <v>22</v>
      </c>
      <c r="E1" s="130"/>
      <c r="H1" s="132" t="s">
        <v>120</v>
      </c>
      <c r="I1" s="132"/>
      <c r="J1" s="132"/>
      <c r="K1" s="131" t="s">
        <v>101</v>
      </c>
      <c r="L1" s="131"/>
      <c r="M1" s="131"/>
      <c r="N1" s="132" t="s">
        <v>102</v>
      </c>
      <c r="O1" s="132"/>
      <c r="P1" s="132"/>
      <c r="Q1" s="131" t="s">
        <v>122</v>
      </c>
      <c r="R1" s="131"/>
      <c r="S1" s="131"/>
      <c r="T1" s="132" t="s">
        <v>138</v>
      </c>
      <c r="U1" s="132"/>
      <c r="V1" s="132"/>
      <c r="W1" s="131" t="s">
        <v>140</v>
      </c>
      <c r="X1" s="131"/>
      <c r="Y1" s="131"/>
      <c r="Z1" s="131" t="s">
        <v>141</v>
      </c>
      <c r="AA1" s="131"/>
      <c r="AB1" s="131"/>
      <c r="AC1" s="131" t="s">
        <v>143</v>
      </c>
      <c r="AD1" s="131"/>
      <c r="AE1" s="131"/>
      <c r="AF1" s="133" t="s">
        <v>147</v>
      </c>
      <c r="AG1" s="133"/>
      <c r="AH1" s="133"/>
      <c r="AI1" s="129" t="s">
        <v>162</v>
      </c>
      <c r="AJ1" s="129"/>
      <c r="AK1" s="129"/>
    </row>
    <row r="2" spans="1:42" x14ac:dyDescent="0.25">
      <c r="A2" s="8" t="s">
        <v>8</v>
      </c>
      <c r="B2" s="8" t="s">
        <v>12</v>
      </c>
      <c r="C2" s="8" t="s">
        <v>23</v>
      </c>
      <c r="D2" s="9">
        <v>42369</v>
      </c>
      <c r="E2" s="9">
        <v>42735</v>
      </c>
      <c r="F2" s="10" t="s">
        <v>24</v>
      </c>
      <c r="H2" s="8" t="s">
        <v>25</v>
      </c>
      <c r="I2" s="10" t="s">
        <v>26</v>
      </c>
      <c r="J2" s="10" t="s">
        <v>24</v>
      </c>
      <c r="K2" s="8" t="s">
        <v>25</v>
      </c>
      <c r="L2" s="10" t="s">
        <v>26</v>
      </c>
      <c r="M2" s="10" t="s">
        <v>24</v>
      </c>
      <c r="N2" s="8" t="s">
        <v>25</v>
      </c>
      <c r="O2" s="10" t="s">
        <v>26</v>
      </c>
      <c r="P2" s="10" t="s">
        <v>24</v>
      </c>
      <c r="Q2" s="8" t="s">
        <v>25</v>
      </c>
      <c r="R2" s="10" t="s">
        <v>26</v>
      </c>
      <c r="S2" s="10" t="s">
        <v>24</v>
      </c>
      <c r="T2" s="8" t="s">
        <v>25</v>
      </c>
      <c r="U2" s="10" t="s">
        <v>26</v>
      </c>
      <c r="V2" s="10" t="s">
        <v>24</v>
      </c>
      <c r="W2" s="8" t="s">
        <v>25</v>
      </c>
      <c r="X2" s="10" t="s">
        <v>26</v>
      </c>
      <c r="Y2" s="10" t="s">
        <v>24</v>
      </c>
      <c r="Z2" s="8" t="s">
        <v>25</v>
      </c>
      <c r="AA2" s="10" t="s">
        <v>26</v>
      </c>
      <c r="AB2" s="10" t="s">
        <v>24</v>
      </c>
      <c r="AC2" s="8" t="s">
        <v>25</v>
      </c>
      <c r="AD2" s="10" t="s">
        <v>26</v>
      </c>
      <c r="AE2" s="10" t="s">
        <v>24</v>
      </c>
      <c r="AF2" s="35" t="s">
        <v>25</v>
      </c>
      <c r="AG2" s="10" t="s">
        <v>26</v>
      </c>
      <c r="AH2" s="37" t="s">
        <v>24</v>
      </c>
      <c r="AI2" s="35" t="s">
        <v>25</v>
      </c>
      <c r="AJ2" s="10" t="s">
        <v>26</v>
      </c>
      <c r="AK2" s="37" t="s">
        <v>24</v>
      </c>
    </row>
    <row r="3" spans="1:42" x14ac:dyDescent="0.25">
      <c r="A3" t="s">
        <v>0</v>
      </c>
      <c r="B3" t="s">
        <v>27</v>
      </c>
      <c r="C3" t="s">
        <v>28</v>
      </c>
      <c r="D3" s="1">
        <v>0</v>
      </c>
      <c r="E3" s="1">
        <v>0</v>
      </c>
      <c r="F3" s="11">
        <f t="shared" ref="F3:F17" si="0">E3-D3</f>
        <v>0</v>
      </c>
      <c r="H3" t="s">
        <v>29</v>
      </c>
      <c r="I3" s="1">
        <v>0</v>
      </c>
      <c r="K3" t="s">
        <v>29</v>
      </c>
      <c r="L3" s="1">
        <v>0</v>
      </c>
      <c r="N3" t="s">
        <v>29</v>
      </c>
      <c r="O3" s="1">
        <v>0</v>
      </c>
      <c r="Q3" t="s">
        <v>29</v>
      </c>
      <c r="R3" s="1">
        <v>0</v>
      </c>
      <c r="S3" s="11">
        <f>R3-L3</f>
        <v>0</v>
      </c>
      <c r="T3" t="s">
        <v>29</v>
      </c>
      <c r="U3" s="1">
        <v>0</v>
      </c>
      <c r="V3" s="11">
        <f>U3-R3</f>
        <v>0</v>
      </c>
      <c r="W3" t="s">
        <v>29</v>
      </c>
      <c r="X3" s="1">
        <v>0</v>
      </c>
      <c r="Y3" s="11">
        <f>X3-R3</f>
        <v>0</v>
      </c>
      <c r="Z3" t="s">
        <v>29</v>
      </c>
      <c r="AA3" s="1">
        <v>0</v>
      </c>
      <c r="AB3" s="11">
        <f>AA3-U3</f>
        <v>0</v>
      </c>
      <c r="AC3" t="s">
        <v>29</v>
      </c>
      <c r="AD3" s="1">
        <v>0</v>
      </c>
      <c r="AE3" s="11">
        <f>AD3-X3</f>
        <v>0</v>
      </c>
      <c r="AF3" s="36" t="s">
        <v>29</v>
      </c>
      <c r="AG3" s="40"/>
      <c r="AH3" s="38">
        <f>AG3-AD3</f>
        <v>0</v>
      </c>
      <c r="AI3" s="36" t="s">
        <v>29</v>
      </c>
      <c r="AJ3" s="40"/>
      <c r="AK3" s="38">
        <f>AJ3-AG3</f>
        <v>0</v>
      </c>
    </row>
    <row r="4" spans="1:42" x14ac:dyDescent="0.25">
      <c r="A4" t="s">
        <v>0</v>
      </c>
      <c r="B4" t="s">
        <v>30</v>
      </c>
      <c r="C4" t="s">
        <v>31</v>
      </c>
      <c r="D4" s="1">
        <v>39248.3652</v>
      </c>
      <c r="E4" s="1">
        <v>37698.606</v>
      </c>
      <c r="F4" s="11">
        <f t="shared" si="0"/>
        <v>-1549.7592000000004</v>
      </c>
      <c r="H4" t="s">
        <v>32</v>
      </c>
      <c r="I4" s="1">
        <v>449640.38020000001</v>
      </c>
      <c r="K4" t="s">
        <v>32</v>
      </c>
      <c r="L4" s="1">
        <v>449640.38020000001</v>
      </c>
      <c r="M4" s="11">
        <f>L4-I4</f>
        <v>0</v>
      </c>
      <c r="N4" t="s">
        <v>32</v>
      </c>
      <c r="O4" s="1">
        <v>0</v>
      </c>
      <c r="P4" s="11">
        <f>O4-L4</f>
        <v>-449640.38020000001</v>
      </c>
      <c r="Q4" t="s">
        <v>32</v>
      </c>
      <c r="R4" s="1">
        <v>0</v>
      </c>
      <c r="S4" s="11">
        <f t="shared" ref="S4:S28" si="1">R4-L4</f>
        <v>-449640.38020000001</v>
      </c>
      <c r="T4" t="s">
        <v>32</v>
      </c>
      <c r="U4" s="1">
        <v>0</v>
      </c>
      <c r="V4" s="11">
        <f t="shared" ref="V4:V29" si="2">U4-R4</f>
        <v>0</v>
      </c>
      <c r="W4" t="s">
        <v>32</v>
      </c>
      <c r="X4" s="1">
        <f>VLOOKUP(W4,'[31]Reported to Corp Acctg'!$G$55:$AR$79,38,FALSE)</f>
        <v>0</v>
      </c>
      <c r="Y4" s="11">
        <f t="shared" ref="Y4:Y29" si="3">X4-R4</f>
        <v>0</v>
      </c>
      <c r="Z4" t="s">
        <v>32</v>
      </c>
      <c r="AA4" s="1">
        <f>VLOOKUP(Z4,'[31]Reported to Corp Acctg'!$G$55:$AR$79,38,FALSE)</f>
        <v>0</v>
      </c>
      <c r="AB4" s="11">
        <f t="shared" ref="AB4:AB29" si="4">AA4-U4</f>
        <v>0</v>
      </c>
      <c r="AC4" t="s">
        <v>32</v>
      </c>
      <c r="AD4" s="1">
        <f>VLOOKUP(AC4,'[32]Reported to Corp Acctg'!$G:$AR,38,FALSE)</f>
        <v>0</v>
      </c>
      <c r="AE4" s="11">
        <f t="shared" ref="AE4:AE30" si="5">AD4-X4</f>
        <v>0</v>
      </c>
      <c r="AF4" s="36" t="s">
        <v>32</v>
      </c>
      <c r="AG4" s="40">
        <f>VLOOKUP(AF4,'[33]Reported to Corp Acctg'!$G:$AR,38,FALSE)</f>
        <v>0</v>
      </c>
      <c r="AH4" s="38">
        <f t="shared" ref="AH4:AH30" si="6">AG4-AD4</f>
        <v>0</v>
      </c>
      <c r="AI4" s="36" t="s">
        <v>32</v>
      </c>
      <c r="AJ4" s="40">
        <f>VLOOKUP(AI4,'[34]Reported to Corp Acctg'!$G:$AR,38,FALSE)</f>
        <v>0</v>
      </c>
      <c r="AK4" s="38">
        <f t="shared" ref="AK4:AK30" si="7">AJ4-AG4</f>
        <v>0</v>
      </c>
      <c r="AO4" s="55" t="s">
        <v>161</v>
      </c>
      <c r="AP4" s="56"/>
    </row>
    <row r="5" spans="1:42" x14ac:dyDescent="0.25">
      <c r="A5" t="s">
        <v>0</v>
      </c>
      <c r="B5" t="s">
        <v>33</v>
      </c>
      <c r="C5" t="s">
        <v>34</v>
      </c>
      <c r="D5" s="1">
        <v>181414.98980000001</v>
      </c>
      <c r="E5" s="1">
        <v>243032.03210000001</v>
      </c>
      <c r="F5" s="11">
        <f t="shared" si="0"/>
        <v>61617.042300000001</v>
      </c>
      <c r="H5" t="s">
        <v>35</v>
      </c>
      <c r="I5" s="1">
        <v>475640</v>
      </c>
      <c r="K5" t="s">
        <v>35</v>
      </c>
      <c r="L5" s="1">
        <v>475640</v>
      </c>
      <c r="M5" s="11">
        <f t="shared" ref="M5:M15" si="8">L5-I5</f>
        <v>0</v>
      </c>
      <c r="N5" t="s">
        <v>35</v>
      </c>
      <c r="O5" s="1">
        <v>0</v>
      </c>
      <c r="P5" s="11">
        <f t="shared" ref="P5:P15" si="9">O5-L5</f>
        <v>-475640</v>
      </c>
      <c r="Q5" t="s">
        <v>35</v>
      </c>
      <c r="R5" s="1">
        <v>0</v>
      </c>
      <c r="S5" s="11">
        <f t="shared" si="1"/>
        <v>-475640</v>
      </c>
      <c r="T5" t="s">
        <v>35</v>
      </c>
      <c r="U5" s="1">
        <v>0</v>
      </c>
      <c r="V5" s="11">
        <f t="shared" si="2"/>
        <v>0</v>
      </c>
      <c r="W5" t="s">
        <v>35</v>
      </c>
      <c r="X5" s="1">
        <f>VLOOKUP(W5,'[31]Reported to Corp Acctg'!$G$55:$AR$79,38,FALSE)</f>
        <v>0</v>
      </c>
      <c r="Y5" s="11">
        <f t="shared" si="3"/>
        <v>0</v>
      </c>
      <c r="Z5" t="s">
        <v>35</v>
      </c>
      <c r="AA5" s="1">
        <f>VLOOKUP(Z5,'[31]Reported to Corp Acctg'!$G$55:$AR$79,38,FALSE)</f>
        <v>0</v>
      </c>
      <c r="AB5" s="11">
        <f t="shared" si="4"/>
        <v>0</v>
      </c>
      <c r="AC5" t="s">
        <v>35</v>
      </c>
      <c r="AD5" s="1">
        <f>VLOOKUP(AC5,'[32]Reported to Corp Acctg'!$G:$AR,38,FALSE)</f>
        <v>0</v>
      </c>
      <c r="AE5" s="11">
        <f t="shared" si="5"/>
        <v>0</v>
      </c>
      <c r="AF5" s="36" t="s">
        <v>35</v>
      </c>
      <c r="AG5" s="40">
        <f>VLOOKUP(AF5,'[33]Reported to Corp Acctg'!$G:$AR,38,FALSE)</f>
        <v>0</v>
      </c>
      <c r="AH5" s="38">
        <f t="shared" si="6"/>
        <v>0</v>
      </c>
      <c r="AI5" s="36" t="s">
        <v>35</v>
      </c>
      <c r="AJ5" s="40">
        <f>VLOOKUP(AI5,'[34]Reported to Corp Acctg'!$G:$AR,38,FALSE)</f>
        <v>0</v>
      </c>
      <c r="AK5" s="38">
        <f t="shared" si="7"/>
        <v>0</v>
      </c>
      <c r="AM5" s="47"/>
      <c r="AN5" s="47"/>
      <c r="AO5" s="57" t="s">
        <v>159</v>
      </c>
      <c r="AP5" s="58" t="s">
        <v>152</v>
      </c>
    </row>
    <row r="6" spans="1:42" x14ac:dyDescent="0.25">
      <c r="A6" t="s">
        <v>0</v>
      </c>
      <c r="B6" t="s">
        <v>36</v>
      </c>
      <c r="C6" t="s">
        <v>37</v>
      </c>
      <c r="D6" s="1">
        <v>136836.76820000002</v>
      </c>
      <c r="E6" s="1">
        <v>2585</v>
      </c>
      <c r="F6" s="11">
        <f t="shared" si="0"/>
        <v>-134251.76820000002</v>
      </c>
      <c r="H6" t="s">
        <v>38</v>
      </c>
      <c r="I6" s="1">
        <v>107536</v>
      </c>
      <c r="K6" t="s">
        <v>38</v>
      </c>
      <c r="L6" s="1">
        <v>107536</v>
      </c>
      <c r="M6" s="11">
        <f t="shared" si="8"/>
        <v>0</v>
      </c>
      <c r="N6" t="s">
        <v>38</v>
      </c>
      <c r="O6" s="1">
        <v>53768</v>
      </c>
      <c r="P6" s="11">
        <f t="shared" si="9"/>
        <v>-53768</v>
      </c>
      <c r="Q6" t="s">
        <v>38</v>
      </c>
      <c r="R6" s="1">
        <v>181984</v>
      </c>
      <c r="S6" s="11">
        <f t="shared" si="1"/>
        <v>74448</v>
      </c>
      <c r="T6" t="s">
        <v>38</v>
      </c>
      <c r="U6" s="1">
        <v>128216</v>
      </c>
      <c r="V6" s="11">
        <f t="shared" si="2"/>
        <v>-53768</v>
      </c>
      <c r="W6" t="s">
        <v>38</v>
      </c>
      <c r="X6" s="1">
        <f>VLOOKUP(W6,'[31]Reported to Corp Acctg'!$G$55:$AR$79,38,FALSE)</f>
        <v>128216</v>
      </c>
      <c r="Y6" s="11">
        <f t="shared" si="3"/>
        <v>-53768</v>
      </c>
      <c r="Z6" t="s">
        <v>38</v>
      </c>
      <c r="AA6" s="1">
        <v>93060</v>
      </c>
      <c r="AB6" s="11">
        <f t="shared" si="4"/>
        <v>-35156</v>
      </c>
      <c r="AC6" t="s">
        <v>38</v>
      </c>
      <c r="AD6" s="1">
        <f>VLOOKUP(AC6,'[32]Reported to Corp Acctg'!$G:$AR,38,FALSE)</f>
        <v>93060</v>
      </c>
      <c r="AE6" s="11">
        <f t="shared" si="5"/>
        <v>-35156</v>
      </c>
      <c r="AF6" s="36" t="s">
        <v>38</v>
      </c>
      <c r="AG6" s="40">
        <f>VLOOKUP(AF6,'[33]Reported to Corp Acctg'!$G:$AR,38,FALSE)</f>
        <v>62040</v>
      </c>
      <c r="AH6" s="38">
        <f t="shared" si="6"/>
        <v>-31020</v>
      </c>
      <c r="AI6" s="36" t="s">
        <v>38</v>
      </c>
      <c r="AJ6" s="40">
        <f>VLOOKUP(AI6,'[34]Reported to Corp Acctg'!$G:$AR,38,FALSE)</f>
        <v>287966.7</v>
      </c>
      <c r="AK6" s="38">
        <f t="shared" si="7"/>
        <v>225926.7</v>
      </c>
      <c r="AM6" s="47"/>
      <c r="AN6" s="47"/>
      <c r="AO6" s="57" t="s">
        <v>160</v>
      </c>
      <c r="AP6" s="58" t="s">
        <v>153</v>
      </c>
    </row>
    <row r="7" spans="1:42" x14ac:dyDescent="0.25">
      <c r="A7" t="s">
        <v>0</v>
      </c>
      <c r="B7" t="s">
        <v>39</v>
      </c>
      <c r="C7" t="s">
        <v>40</v>
      </c>
      <c r="D7" s="1">
        <v>330701.32480000006</v>
      </c>
      <c r="E7" s="1">
        <v>217140</v>
      </c>
      <c r="F7" s="11">
        <f t="shared" si="0"/>
        <v>-113561.32480000006</v>
      </c>
      <c r="H7" t="s">
        <v>41</v>
      </c>
      <c r="I7" s="1">
        <v>382580</v>
      </c>
      <c r="K7" t="s">
        <v>41</v>
      </c>
      <c r="L7" s="1">
        <v>382580</v>
      </c>
      <c r="M7" s="11">
        <f t="shared" si="8"/>
        <v>0</v>
      </c>
      <c r="N7" t="s">
        <v>41</v>
      </c>
      <c r="O7" s="1">
        <v>351560</v>
      </c>
      <c r="P7" s="11">
        <f t="shared" si="9"/>
        <v>-31020</v>
      </c>
      <c r="Q7" t="s">
        <v>41</v>
      </c>
      <c r="R7" s="1">
        <v>545952</v>
      </c>
      <c r="S7" s="11">
        <f t="shared" si="1"/>
        <v>163372</v>
      </c>
      <c r="T7" t="s">
        <v>41</v>
      </c>
      <c r="U7" s="1">
        <v>545952</v>
      </c>
      <c r="V7" s="11">
        <f t="shared" si="2"/>
        <v>0</v>
      </c>
      <c r="W7" t="s">
        <v>41</v>
      </c>
      <c r="X7" s="1">
        <f>VLOOKUP(W7,'[31]Reported to Corp Acctg'!$G$55:$AR$79,38,FALSE)</f>
        <v>545952</v>
      </c>
      <c r="Y7" s="11">
        <f t="shared" si="3"/>
        <v>0</v>
      </c>
      <c r="Z7" t="s">
        <v>41</v>
      </c>
      <c r="AA7" s="1">
        <f>VLOOKUP(Z7,'[31]Reported to Corp Acctg'!$G$55:$AR$79,38,FALSE)</f>
        <v>545952</v>
      </c>
      <c r="AB7" s="11">
        <f t="shared" si="4"/>
        <v>0</v>
      </c>
      <c r="AC7" t="s">
        <v>41</v>
      </c>
      <c r="AD7" s="1">
        <f>VLOOKUP(AC7,'[32]Reported to Corp Acctg'!$G:$AR,38,FALSE)</f>
        <v>545952</v>
      </c>
      <c r="AE7" s="11">
        <f t="shared" si="5"/>
        <v>0</v>
      </c>
      <c r="AF7" s="36" t="s">
        <v>41</v>
      </c>
      <c r="AG7" s="40">
        <f>VLOOKUP(AF7,'[33]Reported to Corp Acctg'!$G:$AR,38,FALSE)</f>
        <v>545952</v>
      </c>
      <c r="AH7" s="38">
        <f t="shared" si="6"/>
        <v>0</v>
      </c>
      <c r="AI7" s="36" t="s">
        <v>41</v>
      </c>
      <c r="AJ7" s="40">
        <f>VLOOKUP(AI7,'[34]Reported to Corp Acctg'!$G:$AR,38,FALSE)</f>
        <v>562752.20000000007</v>
      </c>
      <c r="AK7" s="38">
        <f t="shared" si="7"/>
        <v>16800.20000000007</v>
      </c>
      <c r="AO7" s="57" t="s">
        <v>166</v>
      </c>
      <c r="AP7" s="58" t="s">
        <v>167</v>
      </c>
    </row>
    <row r="8" spans="1:42" x14ac:dyDescent="0.25">
      <c r="A8" t="s">
        <v>0</v>
      </c>
      <c r="B8" t="s">
        <v>42</v>
      </c>
      <c r="C8" t="s">
        <v>43</v>
      </c>
      <c r="D8" s="1">
        <v>630172.12719999999</v>
      </c>
      <c r="E8" s="1">
        <v>1137400</v>
      </c>
      <c r="F8" s="11">
        <f t="shared" si="0"/>
        <v>507227.87280000001</v>
      </c>
      <c r="H8" t="s">
        <v>44</v>
      </c>
      <c r="I8" s="1">
        <v>589380</v>
      </c>
      <c r="K8" t="s">
        <v>44</v>
      </c>
      <c r="L8" s="1">
        <v>589380</v>
      </c>
      <c r="M8" s="11">
        <f t="shared" si="8"/>
        <v>0</v>
      </c>
      <c r="N8" t="s">
        <v>44</v>
      </c>
      <c r="O8" s="1">
        <v>589380</v>
      </c>
      <c r="P8" s="11">
        <f t="shared" si="9"/>
        <v>0</v>
      </c>
      <c r="Q8" t="s">
        <v>44</v>
      </c>
      <c r="R8" s="1">
        <v>589380</v>
      </c>
      <c r="S8" s="11">
        <f t="shared" si="1"/>
        <v>0</v>
      </c>
      <c r="T8" t="s">
        <v>44</v>
      </c>
      <c r="U8" s="1">
        <v>816860</v>
      </c>
      <c r="V8" s="11">
        <f t="shared" si="2"/>
        <v>227480</v>
      </c>
      <c r="W8" t="s">
        <v>44</v>
      </c>
      <c r="X8" s="1">
        <f>VLOOKUP(W8,'[31]Reported to Corp Acctg'!$G$55:$AR$79,38,FALSE)</f>
        <v>816860</v>
      </c>
      <c r="Y8" s="11">
        <f t="shared" si="3"/>
        <v>227480</v>
      </c>
      <c r="Z8" t="s">
        <v>44</v>
      </c>
      <c r="AA8" s="1">
        <f>VLOOKUP(Z8,'[31]Reported to Corp Acctg'!$G$55:$AR$79,38,FALSE)</f>
        <v>816860</v>
      </c>
      <c r="AB8" s="11">
        <f t="shared" si="4"/>
        <v>0</v>
      </c>
      <c r="AC8" t="s">
        <v>44</v>
      </c>
      <c r="AD8" s="1">
        <f>VLOOKUP(AC8,'[32]Reported to Corp Acctg'!$G:$AR,38,FALSE)</f>
        <v>816860</v>
      </c>
      <c r="AE8" s="11">
        <f t="shared" si="5"/>
        <v>0</v>
      </c>
      <c r="AF8" s="36" t="s">
        <v>44</v>
      </c>
      <c r="AG8" s="40">
        <f>VLOOKUP(AF8,'[33]Reported to Corp Acctg'!$G:$AR,38,FALSE)</f>
        <v>816860</v>
      </c>
      <c r="AH8" s="38">
        <f t="shared" si="6"/>
        <v>0</v>
      </c>
      <c r="AI8" s="36" t="s">
        <v>44</v>
      </c>
      <c r="AJ8" s="40">
        <f>VLOOKUP(AI8,'[34]Reported to Corp Acctg'!$G:$AR,38,FALSE)</f>
        <v>488873.7</v>
      </c>
      <c r="AK8" s="38">
        <f t="shared" si="7"/>
        <v>-327986.3</v>
      </c>
    </row>
    <row r="9" spans="1:42" x14ac:dyDescent="0.25">
      <c r="A9" t="s">
        <v>0</v>
      </c>
      <c r="B9" t="s">
        <v>45</v>
      </c>
      <c r="C9" t="s">
        <v>46</v>
      </c>
      <c r="D9" s="1">
        <v>1184149.3999999978</v>
      </c>
      <c r="E9" s="1">
        <v>1188221.1000000001</v>
      </c>
      <c r="F9" s="11">
        <f t="shared" si="0"/>
        <v>4071.7000000022817</v>
      </c>
      <c r="H9" t="s">
        <v>47</v>
      </c>
      <c r="I9" s="1">
        <v>2847387.8399999989</v>
      </c>
      <c r="K9" t="s">
        <v>47</v>
      </c>
      <c r="L9" s="1">
        <v>2847387.8399999989</v>
      </c>
      <c r="M9" s="11">
        <f t="shared" si="8"/>
        <v>0</v>
      </c>
      <c r="N9" t="s">
        <v>47</v>
      </c>
      <c r="O9" s="1">
        <v>2847387.8399999989</v>
      </c>
      <c r="P9" s="11">
        <f t="shared" si="9"/>
        <v>0</v>
      </c>
      <c r="Q9" t="s">
        <v>47</v>
      </c>
      <c r="R9" s="1">
        <v>1044164.2200000006</v>
      </c>
      <c r="S9" s="11">
        <f t="shared" si="1"/>
        <v>-1803223.6199999982</v>
      </c>
      <c r="T9" t="s">
        <v>47</v>
      </c>
      <c r="U9" s="1">
        <v>1138154.820000001</v>
      </c>
      <c r="V9" s="11">
        <f t="shared" si="2"/>
        <v>93990.600000000442</v>
      </c>
      <c r="W9" t="s">
        <v>47</v>
      </c>
      <c r="X9" s="1">
        <f>VLOOKUP(W9,'[31]Reported to Corp Acctg'!$G$55:$AR$79,38,FALSE)</f>
        <v>1138154.820000001</v>
      </c>
      <c r="Y9" s="11">
        <f t="shared" si="3"/>
        <v>93990.600000000442</v>
      </c>
      <c r="Z9" t="s">
        <v>47</v>
      </c>
      <c r="AA9" s="1">
        <v>1162350</v>
      </c>
      <c r="AB9" s="11">
        <f t="shared" si="4"/>
        <v>24195.179999999003</v>
      </c>
      <c r="AC9" t="s">
        <v>47</v>
      </c>
      <c r="AD9" s="1">
        <f>VLOOKUP(AC9,'[32]Reported to Corp Acctg'!$G:$AR,38,FALSE)</f>
        <v>1162350.4200000009</v>
      </c>
      <c r="AE9" s="11">
        <f t="shared" si="5"/>
        <v>24195.59999999986</v>
      </c>
      <c r="AF9" s="36" t="s">
        <v>47</v>
      </c>
      <c r="AG9" s="40">
        <f>VLOOKUP(AF9,'[33]Reported to Corp Acctg'!$G:$AR,38,FALSE)</f>
        <v>1158410.8800000008</v>
      </c>
      <c r="AH9" s="38">
        <f t="shared" si="6"/>
        <v>-3939.5400000000373</v>
      </c>
      <c r="AI9" s="36" t="s">
        <v>47</v>
      </c>
      <c r="AJ9" s="40">
        <f>VLOOKUP(AI9,'[34]Reported to Corp Acctg'!$G:$AR,38,FALSE)</f>
        <v>1049085.33</v>
      </c>
      <c r="AK9" s="38">
        <f t="shared" si="7"/>
        <v>-109325.55000000075</v>
      </c>
    </row>
    <row r="10" spans="1:42" x14ac:dyDescent="0.25">
      <c r="A10" t="s">
        <v>0</v>
      </c>
      <c r="B10" t="s">
        <v>48</v>
      </c>
      <c r="C10" t="s">
        <v>49</v>
      </c>
      <c r="D10" s="1">
        <v>1781401.2000000016</v>
      </c>
      <c r="E10" s="1">
        <v>1613040</v>
      </c>
      <c r="F10" s="11">
        <f t="shared" si="0"/>
        <v>-168361.20000000158</v>
      </c>
      <c r="H10" t="s">
        <v>50</v>
      </c>
      <c r="I10" s="1">
        <v>351560</v>
      </c>
      <c r="K10" t="s">
        <v>50</v>
      </c>
      <c r="L10" s="1">
        <v>351560</v>
      </c>
      <c r="M10" s="11">
        <f t="shared" si="8"/>
        <v>0</v>
      </c>
      <c r="N10" t="s">
        <v>50</v>
      </c>
      <c r="O10" s="1">
        <v>351560</v>
      </c>
      <c r="P10" s="11">
        <f t="shared" si="9"/>
        <v>0</v>
      </c>
      <c r="Q10" t="s">
        <v>50</v>
      </c>
      <c r="R10" s="1">
        <v>351560</v>
      </c>
      <c r="S10" s="11">
        <f t="shared" si="1"/>
        <v>0</v>
      </c>
      <c r="T10" t="s">
        <v>50</v>
      </c>
      <c r="U10" s="1">
        <v>351560</v>
      </c>
      <c r="V10" s="11">
        <f t="shared" si="2"/>
        <v>0</v>
      </c>
      <c r="W10" t="s">
        <v>50</v>
      </c>
      <c r="X10" s="1">
        <f>VLOOKUP(W10,'[31]Reported to Corp Acctg'!$G$55:$AR$79,38,FALSE)</f>
        <v>351560</v>
      </c>
      <c r="Y10" s="11">
        <f t="shared" si="3"/>
        <v>0</v>
      </c>
      <c r="Z10" t="s">
        <v>50</v>
      </c>
      <c r="AA10" s="1">
        <v>0</v>
      </c>
      <c r="AB10" s="11">
        <f t="shared" si="4"/>
        <v>-351560</v>
      </c>
      <c r="AC10" t="s">
        <v>50</v>
      </c>
      <c r="AD10" s="1">
        <f>VLOOKUP(AC10,'[32]Reported to Corp Acctg'!$G:$AR,38,FALSE)</f>
        <v>0</v>
      </c>
      <c r="AE10" s="11">
        <f t="shared" si="5"/>
        <v>-351560</v>
      </c>
      <c r="AF10" s="36" t="s">
        <v>50</v>
      </c>
      <c r="AG10" s="40">
        <f>VLOOKUP(AF10,'[33]Reported to Corp Acctg'!$G:$AR,38,FALSE)</f>
        <v>0</v>
      </c>
      <c r="AH10" s="38">
        <f t="shared" si="6"/>
        <v>0</v>
      </c>
      <c r="AI10" s="36" t="s">
        <v>50</v>
      </c>
      <c r="AJ10" s="40">
        <f>VLOOKUP(AI10,'[34]Reported to Corp Acctg'!$G:$AR,38,FALSE)</f>
        <v>0</v>
      </c>
      <c r="AK10" s="38">
        <f t="shared" si="7"/>
        <v>0</v>
      </c>
    </row>
    <row r="11" spans="1:42" x14ac:dyDescent="0.25">
      <c r="A11" t="s">
        <v>0</v>
      </c>
      <c r="B11" t="s">
        <v>51</v>
      </c>
      <c r="C11" t="s">
        <v>52</v>
      </c>
      <c r="D11" s="1">
        <v>1183452.800000001</v>
      </c>
      <c r="E11" s="1">
        <v>2348318.4339999999</v>
      </c>
      <c r="F11" s="11">
        <f t="shared" si="0"/>
        <v>1164865.6339999989</v>
      </c>
      <c r="H11" t="s">
        <v>53</v>
      </c>
      <c r="I11" s="1">
        <v>878900</v>
      </c>
      <c r="K11" t="s">
        <v>53</v>
      </c>
      <c r="L11" s="1">
        <v>878900</v>
      </c>
      <c r="M11" s="11">
        <f t="shared" si="8"/>
        <v>0</v>
      </c>
      <c r="N11" t="s">
        <v>53</v>
      </c>
      <c r="O11" s="1">
        <v>878900</v>
      </c>
      <c r="P11" s="11">
        <f t="shared" si="9"/>
        <v>0</v>
      </c>
      <c r="Q11" t="s">
        <v>53</v>
      </c>
      <c r="R11" s="1">
        <v>878900</v>
      </c>
      <c r="S11" s="11">
        <f t="shared" si="1"/>
        <v>0</v>
      </c>
      <c r="T11" t="s">
        <v>53</v>
      </c>
      <c r="U11" s="1">
        <v>878900</v>
      </c>
      <c r="V11" s="11">
        <f t="shared" si="2"/>
        <v>0</v>
      </c>
      <c r="W11" t="s">
        <v>53</v>
      </c>
      <c r="X11" s="1">
        <f>VLOOKUP(W11,'[31]Reported to Corp Acctg'!$G$55:$AR$79,38,FALSE)</f>
        <v>878900</v>
      </c>
      <c r="Y11" s="11">
        <f t="shared" si="3"/>
        <v>0</v>
      </c>
      <c r="Z11" t="s">
        <v>53</v>
      </c>
      <c r="AA11" s="1">
        <f>VLOOKUP(Z11,'[31]Reported to Corp Acctg'!$G$55:$AR$79,38,FALSE)</f>
        <v>878900</v>
      </c>
      <c r="AB11" s="11">
        <f t="shared" si="4"/>
        <v>0</v>
      </c>
      <c r="AC11" t="s">
        <v>53</v>
      </c>
      <c r="AD11" s="1">
        <f>VLOOKUP(AC11,'[32]Reported to Corp Acctg'!$G:$AR,38,FALSE)</f>
        <v>878900</v>
      </c>
      <c r="AE11" s="11">
        <f t="shared" si="5"/>
        <v>0</v>
      </c>
      <c r="AF11" s="36" t="s">
        <v>53</v>
      </c>
      <c r="AG11" s="40">
        <f>VLOOKUP(AF11,'[33]Reported to Corp Acctg'!$G:$AR,38,FALSE)</f>
        <v>878900</v>
      </c>
      <c r="AH11" s="38">
        <f t="shared" si="6"/>
        <v>0</v>
      </c>
      <c r="AI11" s="36" t="s">
        <v>53</v>
      </c>
      <c r="AJ11" s="40">
        <f>VLOOKUP(AI11,'[34]Reported to Corp Acctg'!$G:$AR,38,FALSE)</f>
        <v>0</v>
      </c>
      <c r="AK11" s="38">
        <f t="shared" si="7"/>
        <v>-878900</v>
      </c>
    </row>
    <row r="12" spans="1:42" x14ac:dyDescent="0.25">
      <c r="A12" t="s">
        <v>0</v>
      </c>
      <c r="B12" t="s">
        <v>54</v>
      </c>
      <c r="C12" t="s">
        <v>55</v>
      </c>
      <c r="D12" s="1">
        <v>808905.64480000001</v>
      </c>
      <c r="E12" s="1">
        <v>1271820</v>
      </c>
      <c r="F12" s="11">
        <f t="shared" si="0"/>
        <v>462914.35519999999</v>
      </c>
      <c r="H12" t="s">
        <v>56</v>
      </c>
      <c r="I12" s="1">
        <v>796180</v>
      </c>
      <c r="K12" t="s">
        <v>56</v>
      </c>
      <c r="L12" s="1">
        <v>796180</v>
      </c>
      <c r="M12" s="11">
        <f t="shared" si="8"/>
        <v>0</v>
      </c>
      <c r="N12" t="s">
        <v>56</v>
      </c>
      <c r="O12" s="1">
        <v>796180</v>
      </c>
      <c r="P12" s="11">
        <f t="shared" si="9"/>
        <v>0</v>
      </c>
      <c r="Q12" t="s">
        <v>56</v>
      </c>
      <c r="R12" s="1">
        <v>1191168</v>
      </c>
      <c r="S12" s="11">
        <f t="shared" si="1"/>
        <v>394988</v>
      </c>
      <c r="T12" t="s">
        <v>56</v>
      </c>
      <c r="U12" s="1">
        <v>739310</v>
      </c>
      <c r="V12" s="11">
        <f t="shared" si="2"/>
        <v>-451858</v>
      </c>
      <c r="W12" t="s">
        <v>56</v>
      </c>
      <c r="X12" s="1">
        <f>VLOOKUP(W12,'[31]Reported to Corp Acctg'!$G$55:$AR$79,38,FALSE)</f>
        <v>739310</v>
      </c>
      <c r="Y12" s="11">
        <f t="shared" si="3"/>
        <v>-451858</v>
      </c>
      <c r="Z12" t="s">
        <v>56</v>
      </c>
      <c r="AA12" s="1">
        <f>VLOOKUP(Z12,'[31]Reported to Corp Acctg'!$G$55:$AR$79,38,FALSE)</f>
        <v>739310</v>
      </c>
      <c r="AB12" s="11">
        <f t="shared" si="4"/>
        <v>0</v>
      </c>
      <c r="AC12" t="s">
        <v>56</v>
      </c>
      <c r="AD12" s="1">
        <f>VLOOKUP(AC12,'[32]Reported to Corp Acctg'!$G:$AR,38,FALSE)</f>
        <v>739310</v>
      </c>
      <c r="AE12" s="11">
        <f t="shared" si="5"/>
        <v>0</v>
      </c>
      <c r="AF12" s="36" t="s">
        <v>56</v>
      </c>
      <c r="AG12" s="40">
        <f>VLOOKUP(AF12,'[33]Reported to Corp Acctg'!$G:$AR,38,FALSE)</f>
        <v>739310</v>
      </c>
      <c r="AH12" s="38">
        <f t="shared" si="6"/>
        <v>0</v>
      </c>
      <c r="AI12" s="36" t="s">
        <v>56</v>
      </c>
      <c r="AJ12" s="40">
        <f>VLOOKUP(AI12,'[34]Reported to Corp Acctg'!$G:$AR,38,FALSE)</f>
        <v>1237757.2</v>
      </c>
      <c r="AK12" s="38">
        <f t="shared" si="7"/>
        <v>498447.19999999995</v>
      </c>
    </row>
    <row r="13" spans="1:42" x14ac:dyDescent="0.25">
      <c r="A13" t="s">
        <v>0</v>
      </c>
      <c r="B13" t="s">
        <v>57</v>
      </c>
      <c r="C13" t="s">
        <v>58</v>
      </c>
      <c r="D13" s="1">
        <v>862211.7570000001</v>
      </c>
      <c r="E13" s="1">
        <v>1395900</v>
      </c>
      <c r="F13" s="11">
        <f t="shared" si="0"/>
        <v>533688.2429999999</v>
      </c>
      <c r="H13" t="s">
        <v>59</v>
      </c>
      <c r="I13" s="1">
        <v>1240800</v>
      </c>
      <c r="K13" t="s">
        <v>59</v>
      </c>
      <c r="L13" s="1">
        <v>1240800</v>
      </c>
      <c r="M13" s="11">
        <f t="shared" si="8"/>
        <v>0</v>
      </c>
      <c r="N13" t="s">
        <v>59</v>
      </c>
      <c r="O13" s="1">
        <v>1240800</v>
      </c>
      <c r="P13" s="11">
        <f t="shared" si="9"/>
        <v>0</v>
      </c>
      <c r="Q13" t="s">
        <v>59</v>
      </c>
      <c r="R13" s="1">
        <v>1240800</v>
      </c>
      <c r="S13" s="11">
        <f t="shared" si="1"/>
        <v>0</v>
      </c>
      <c r="T13" t="s">
        <v>59</v>
      </c>
      <c r="U13" s="1">
        <v>1240800</v>
      </c>
      <c r="V13" s="11">
        <f t="shared" si="2"/>
        <v>0</v>
      </c>
      <c r="W13" t="s">
        <v>59</v>
      </c>
      <c r="X13" s="1">
        <f>VLOOKUP(W13,'[31]Reported to Corp Acctg'!$G$55:$AR$79,38,FALSE)</f>
        <v>1240800</v>
      </c>
      <c r="Y13" s="11">
        <f t="shared" si="3"/>
        <v>0</v>
      </c>
      <c r="Z13" t="s">
        <v>59</v>
      </c>
      <c r="AA13" s="1">
        <f>VLOOKUP(Z13,'[31]Reported to Corp Acctg'!$G$55:$AR$79,38,FALSE)</f>
        <v>1240800</v>
      </c>
      <c r="AB13" s="11">
        <f t="shared" si="4"/>
        <v>0</v>
      </c>
      <c r="AC13" t="s">
        <v>59</v>
      </c>
      <c r="AD13" s="1">
        <f>VLOOKUP(AC13,'[32]Reported to Corp Acctg'!$G:$AR,38,FALSE)</f>
        <v>1240800</v>
      </c>
      <c r="AE13" s="11">
        <f t="shared" si="5"/>
        <v>0</v>
      </c>
      <c r="AF13" s="36" t="s">
        <v>59</v>
      </c>
      <c r="AG13" s="40">
        <f>VLOOKUP(AF13,'[33]Reported to Corp Acctg'!$G:$AR,38,FALSE)</f>
        <v>1240800</v>
      </c>
      <c r="AH13" s="38">
        <f t="shared" si="6"/>
        <v>0</v>
      </c>
      <c r="AI13" s="36" t="s">
        <v>59</v>
      </c>
      <c r="AJ13" s="40">
        <f>VLOOKUP(AI13,'[34]Reported to Corp Acctg'!$G:$AR,38,FALSE)</f>
        <v>948089.70000000007</v>
      </c>
      <c r="AK13" s="38">
        <f t="shared" si="7"/>
        <v>-292710.29999999993</v>
      </c>
    </row>
    <row r="14" spans="1:42" x14ac:dyDescent="0.25">
      <c r="A14" t="s">
        <v>0</v>
      </c>
      <c r="B14" t="s">
        <v>60</v>
      </c>
      <c r="C14" t="s">
        <v>61</v>
      </c>
      <c r="D14" s="1">
        <v>1673007.6000000034</v>
      </c>
      <c r="E14" s="1">
        <v>1230460</v>
      </c>
      <c r="F14" s="11">
        <f t="shared" si="0"/>
        <v>-442547.60000000335</v>
      </c>
      <c r="H14" t="s">
        <v>62</v>
      </c>
      <c r="I14" s="1">
        <v>1933580</v>
      </c>
      <c r="K14" t="s">
        <v>62</v>
      </c>
      <c r="L14" s="1">
        <v>1933580</v>
      </c>
      <c r="M14" s="11">
        <f t="shared" si="8"/>
        <v>0</v>
      </c>
      <c r="N14" t="s">
        <v>62</v>
      </c>
      <c r="O14" s="1">
        <v>1933580</v>
      </c>
      <c r="P14" s="11">
        <f t="shared" si="9"/>
        <v>0</v>
      </c>
      <c r="Q14" t="s">
        <v>62</v>
      </c>
      <c r="R14" s="1">
        <v>1935648</v>
      </c>
      <c r="S14" s="11">
        <f t="shared" si="1"/>
        <v>2068</v>
      </c>
      <c r="T14" t="s">
        <v>62</v>
      </c>
      <c r="U14" s="1">
        <v>1935648</v>
      </c>
      <c r="V14" s="11">
        <f t="shared" si="2"/>
        <v>0</v>
      </c>
      <c r="W14" t="s">
        <v>62</v>
      </c>
      <c r="X14" s="1">
        <f>VLOOKUP(W14,'[31]Reported to Corp Acctg'!$G$55:$AR$79,38,FALSE)</f>
        <v>1935648</v>
      </c>
      <c r="Y14" s="11">
        <f t="shared" si="3"/>
        <v>0</v>
      </c>
      <c r="Z14" t="s">
        <v>62</v>
      </c>
      <c r="AA14" s="1">
        <f>VLOOKUP(Z14,'[31]Reported to Corp Acctg'!$G$55:$AR$79,38,FALSE)</f>
        <v>1935648</v>
      </c>
      <c r="AB14" s="11">
        <f t="shared" si="4"/>
        <v>0</v>
      </c>
      <c r="AC14" t="s">
        <v>62</v>
      </c>
      <c r="AD14" s="1">
        <f>VLOOKUP(AC14,'[32]Reported to Corp Acctg'!$G:$AR,38,FALSE)</f>
        <v>1935648</v>
      </c>
      <c r="AE14" s="11">
        <f t="shared" si="5"/>
        <v>0</v>
      </c>
      <c r="AF14" s="36" t="s">
        <v>62</v>
      </c>
      <c r="AG14" s="40">
        <f>VLOOKUP(AF14,'[33]Reported to Corp Acctg'!$G:$AR,38,FALSE)</f>
        <v>1935648</v>
      </c>
      <c r="AH14" s="38">
        <f t="shared" si="6"/>
        <v>0</v>
      </c>
      <c r="AI14" s="66" t="s">
        <v>164</v>
      </c>
      <c r="AJ14" s="40">
        <f>VLOOKUP(AI14,'[34]Reported to Corp Acctg'!$G:$AR,38,FALSE)</f>
        <v>857096.9</v>
      </c>
      <c r="AK14" s="38">
        <f t="shared" si="7"/>
        <v>-1078551.1000000001</v>
      </c>
    </row>
    <row r="15" spans="1:42" x14ac:dyDescent="0.25">
      <c r="A15" t="s">
        <v>0</v>
      </c>
      <c r="B15" t="s">
        <v>63</v>
      </c>
      <c r="C15" t="s">
        <v>64</v>
      </c>
      <c r="D15" s="1">
        <v>774879.49660000007</v>
      </c>
      <c r="E15" s="1">
        <v>156550.70199999999</v>
      </c>
      <c r="F15" s="11">
        <f t="shared" si="0"/>
        <v>-618328.79460000014</v>
      </c>
      <c r="H15" t="s">
        <v>65</v>
      </c>
      <c r="I15" s="1">
        <v>899580</v>
      </c>
      <c r="K15" t="s">
        <v>65</v>
      </c>
      <c r="L15" s="1">
        <v>899580</v>
      </c>
      <c r="M15" s="11">
        <f t="shared" si="8"/>
        <v>0</v>
      </c>
      <c r="N15" t="s">
        <v>65</v>
      </c>
      <c r="O15" s="1">
        <v>899580</v>
      </c>
      <c r="P15" s="11">
        <f t="shared" si="9"/>
        <v>0</v>
      </c>
      <c r="Q15" t="s">
        <v>65</v>
      </c>
      <c r="R15" s="1">
        <v>465300</v>
      </c>
      <c r="S15" s="11">
        <f t="shared" si="1"/>
        <v>-434280</v>
      </c>
      <c r="T15" t="s">
        <v>65</v>
      </c>
      <c r="U15" s="1">
        <v>0</v>
      </c>
      <c r="V15" s="11">
        <f t="shared" si="2"/>
        <v>-465300</v>
      </c>
      <c r="W15" t="s">
        <v>65</v>
      </c>
      <c r="X15" s="1">
        <f>VLOOKUP(W15,'[31]Reported to Corp Acctg'!$G$55:$AR$79,38,FALSE)</f>
        <v>0</v>
      </c>
      <c r="Y15" s="11">
        <f t="shared" si="3"/>
        <v>-465300</v>
      </c>
      <c r="Z15" t="s">
        <v>65</v>
      </c>
      <c r="AA15" s="1">
        <f>VLOOKUP(Z15,'[31]Reported to Corp Acctg'!$G$55:$AR$79,38,FALSE)</f>
        <v>0</v>
      </c>
      <c r="AB15" s="11">
        <f t="shared" si="4"/>
        <v>0</v>
      </c>
      <c r="AC15" t="s">
        <v>65</v>
      </c>
      <c r="AD15" s="1">
        <f>VLOOKUP(AC15,'[32]Reported to Corp Acctg'!$G:$AR,38,FALSE)</f>
        <v>0</v>
      </c>
      <c r="AE15" s="11">
        <f t="shared" si="5"/>
        <v>0</v>
      </c>
      <c r="AF15" s="36" t="s">
        <v>65</v>
      </c>
      <c r="AG15" s="40">
        <f>VLOOKUP(AF15,'[33]Reported to Corp Acctg'!$G:$AR,38,FALSE)</f>
        <v>0</v>
      </c>
      <c r="AH15" s="38">
        <f t="shared" si="6"/>
        <v>0</v>
      </c>
      <c r="AI15" s="36" t="s">
        <v>65</v>
      </c>
      <c r="AJ15" s="40">
        <f>VLOOKUP(AI15,'[34]Reported to Corp Acctg'!$G:$AR,38,FALSE)</f>
        <v>0</v>
      </c>
      <c r="AK15" s="38">
        <f t="shared" si="7"/>
        <v>0</v>
      </c>
    </row>
    <row r="16" spans="1:42" x14ac:dyDescent="0.25">
      <c r="A16" t="s">
        <v>0</v>
      </c>
      <c r="B16" t="s">
        <v>66</v>
      </c>
      <c r="C16" t="s">
        <v>67</v>
      </c>
      <c r="D16" s="1">
        <v>1138625</v>
      </c>
      <c r="E16" s="1">
        <v>1118863.5157613417</v>
      </c>
      <c r="F16" s="11">
        <f t="shared" si="0"/>
        <v>-19761.484238658333</v>
      </c>
      <c r="R16" s="1">
        <v>0</v>
      </c>
      <c r="S16" s="11">
        <f t="shared" si="1"/>
        <v>0</v>
      </c>
      <c r="U16" s="1">
        <v>0</v>
      </c>
      <c r="V16" s="11">
        <f t="shared" si="2"/>
        <v>0</v>
      </c>
      <c r="X16" s="1">
        <v>0</v>
      </c>
      <c r="Y16" s="11">
        <f t="shared" si="3"/>
        <v>0</v>
      </c>
      <c r="AA16" s="1">
        <v>0</v>
      </c>
      <c r="AB16" s="11">
        <f t="shared" si="4"/>
        <v>0</v>
      </c>
      <c r="AD16" s="1"/>
      <c r="AE16" s="11">
        <f t="shared" si="5"/>
        <v>0</v>
      </c>
      <c r="AF16" s="36"/>
      <c r="AG16" s="40"/>
      <c r="AH16" s="38">
        <f t="shared" si="6"/>
        <v>0</v>
      </c>
      <c r="AI16" s="36"/>
      <c r="AJ16" s="40"/>
      <c r="AK16" s="38"/>
    </row>
    <row r="17" spans="1:37" x14ac:dyDescent="0.25">
      <c r="A17" t="s">
        <v>0</v>
      </c>
      <c r="B17" t="s">
        <v>68</v>
      </c>
      <c r="C17" t="s">
        <v>69</v>
      </c>
      <c r="D17" s="1">
        <v>1164815.0000000012</v>
      </c>
      <c r="E17" s="1">
        <v>1145404.2383114502</v>
      </c>
      <c r="F17" s="11">
        <f t="shared" si="0"/>
        <v>-19410.761688550934</v>
      </c>
      <c r="R17" s="1">
        <v>0</v>
      </c>
      <c r="S17" s="11">
        <f t="shared" si="1"/>
        <v>0</v>
      </c>
      <c r="U17" s="1">
        <v>0</v>
      </c>
      <c r="V17" s="11">
        <f t="shared" si="2"/>
        <v>0</v>
      </c>
      <c r="X17" s="1">
        <v>0</v>
      </c>
      <c r="Y17" s="11">
        <f t="shared" si="3"/>
        <v>0</v>
      </c>
      <c r="AA17" s="1">
        <v>0</v>
      </c>
      <c r="AB17" s="11">
        <f t="shared" si="4"/>
        <v>0</v>
      </c>
      <c r="AD17" s="1"/>
      <c r="AE17" s="11">
        <f t="shared" si="5"/>
        <v>0</v>
      </c>
      <c r="AF17" s="36"/>
      <c r="AG17" s="40"/>
      <c r="AH17" s="38">
        <f t="shared" si="6"/>
        <v>0</v>
      </c>
      <c r="AI17" s="36"/>
      <c r="AJ17" s="40"/>
      <c r="AK17" s="38"/>
    </row>
    <row r="18" spans="1:37" x14ac:dyDescent="0.25">
      <c r="E18" s="1"/>
      <c r="F18" s="11"/>
      <c r="Q18" s="22" t="s">
        <v>123</v>
      </c>
      <c r="R18" s="1">
        <v>361900</v>
      </c>
      <c r="S18" s="11">
        <f t="shared" si="1"/>
        <v>361900</v>
      </c>
      <c r="T18" t="s">
        <v>123</v>
      </c>
      <c r="U18" s="1">
        <v>0</v>
      </c>
      <c r="V18" s="11">
        <f t="shared" si="2"/>
        <v>-361900</v>
      </c>
      <c r="W18" t="s">
        <v>123</v>
      </c>
      <c r="X18" s="1">
        <f>VLOOKUP(W18,'[31]Reported to Corp Acctg'!$G$55:$AR$79,38,FALSE)</f>
        <v>0</v>
      </c>
      <c r="Y18" s="11">
        <f t="shared" si="3"/>
        <v>-361900</v>
      </c>
      <c r="Z18" t="s">
        <v>123</v>
      </c>
      <c r="AA18" s="1">
        <f>VLOOKUP(Z18,'[31]Reported to Corp Acctg'!$G$55:$AR$79,38,FALSE)</f>
        <v>0</v>
      </c>
      <c r="AB18" s="11">
        <f t="shared" si="4"/>
        <v>0</v>
      </c>
      <c r="AC18" t="s">
        <v>123</v>
      </c>
      <c r="AD18" s="1">
        <f>VLOOKUP(AC18,'[32]Reported to Corp Acctg'!$G:$AR,38,FALSE)</f>
        <v>0</v>
      </c>
      <c r="AE18" s="11">
        <f t="shared" si="5"/>
        <v>0</v>
      </c>
      <c r="AF18" s="36" t="s">
        <v>123</v>
      </c>
      <c r="AG18" s="40">
        <f>VLOOKUP(AF18,'[33]Reported to Corp Acctg'!$G:$AR,38,FALSE)</f>
        <v>0</v>
      </c>
      <c r="AH18" s="38">
        <f t="shared" si="6"/>
        <v>0</v>
      </c>
      <c r="AI18" s="36" t="s">
        <v>123</v>
      </c>
      <c r="AJ18" s="40">
        <f>VLOOKUP(AI18,'[34]Reported to Corp Acctg'!$G:$AR,38,FALSE)</f>
        <v>0</v>
      </c>
      <c r="AK18" s="38">
        <f t="shared" si="7"/>
        <v>0</v>
      </c>
    </row>
    <row r="19" spans="1:37" x14ac:dyDescent="0.25">
      <c r="E19" s="1"/>
      <c r="F19" s="11"/>
      <c r="Q19" s="22" t="s">
        <v>124</v>
      </c>
      <c r="R19" s="1">
        <v>22748</v>
      </c>
      <c r="S19" s="11">
        <f t="shared" si="1"/>
        <v>22748</v>
      </c>
      <c r="T19" t="s">
        <v>124</v>
      </c>
      <c r="U19" s="1">
        <v>22748</v>
      </c>
      <c r="V19" s="11">
        <f t="shared" si="2"/>
        <v>0</v>
      </c>
      <c r="W19" t="s">
        <v>124</v>
      </c>
      <c r="X19" s="1">
        <f>VLOOKUP(W19,'[31]Reported to Corp Acctg'!$G$55:$AR$79,38,FALSE)</f>
        <v>22748</v>
      </c>
      <c r="Y19" s="11">
        <f t="shared" si="3"/>
        <v>0</v>
      </c>
      <c r="Z19" t="s">
        <v>124</v>
      </c>
      <c r="AA19" s="1">
        <f>VLOOKUP(Z19,'[31]Reported to Corp Acctg'!$G$55:$AR$79,38,FALSE)</f>
        <v>22748</v>
      </c>
      <c r="AB19" s="11">
        <f t="shared" si="4"/>
        <v>0</v>
      </c>
      <c r="AC19" t="s">
        <v>124</v>
      </c>
      <c r="AD19" s="1">
        <f>VLOOKUP(AC19,'[32]Reported to Corp Acctg'!$G:$AR,38,FALSE)</f>
        <v>22748</v>
      </c>
      <c r="AE19" s="11">
        <f t="shared" si="5"/>
        <v>0</v>
      </c>
      <c r="AF19" s="36" t="s">
        <v>124</v>
      </c>
      <c r="AG19" s="40">
        <f>VLOOKUP(AF19,'[33]Reported to Corp Acctg'!$G:$AR,38,FALSE)</f>
        <v>22748</v>
      </c>
      <c r="AH19" s="38">
        <f t="shared" si="6"/>
        <v>0</v>
      </c>
      <c r="AI19" s="36" t="s">
        <v>124</v>
      </c>
      <c r="AJ19" s="40">
        <f>VLOOKUP(AI19,'[34]Reported to Corp Acctg'!$G:$AR,38,FALSE)</f>
        <v>23386</v>
      </c>
      <c r="AK19" s="38">
        <f t="shared" si="7"/>
        <v>638</v>
      </c>
    </row>
    <row r="20" spans="1:37" x14ac:dyDescent="0.25">
      <c r="E20" s="1"/>
      <c r="F20" s="11"/>
      <c r="Q20" s="22" t="s">
        <v>125</v>
      </c>
      <c r="R20" s="1">
        <v>51700</v>
      </c>
      <c r="S20" s="11">
        <f t="shared" si="1"/>
        <v>51700</v>
      </c>
      <c r="T20" t="s">
        <v>125</v>
      </c>
      <c r="U20" s="1">
        <v>51700</v>
      </c>
      <c r="V20" s="11">
        <f t="shared" si="2"/>
        <v>0</v>
      </c>
      <c r="W20" t="s">
        <v>125</v>
      </c>
      <c r="X20" s="1">
        <f>VLOOKUP(W20,'[31]Reported to Corp Acctg'!$G$55:$AR$79,38,FALSE)</f>
        <v>51700</v>
      </c>
      <c r="Y20" s="11">
        <f t="shared" si="3"/>
        <v>0</v>
      </c>
      <c r="Z20" t="s">
        <v>125</v>
      </c>
      <c r="AA20" s="1">
        <f>VLOOKUP(Z20,'[31]Reported to Corp Acctg'!$G$55:$AR$79,38,FALSE)</f>
        <v>51700</v>
      </c>
      <c r="AB20" s="11">
        <f t="shared" si="4"/>
        <v>0</v>
      </c>
      <c r="AC20" t="s">
        <v>125</v>
      </c>
      <c r="AD20" s="1">
        <f>VLOOKUP(AC20,'[32]Reported to Corp Acctg'!$G:$AR,38,FALSE)</f>
        <v>51700</v>
      </c>
      <c r="AE20" s="11">
        <f t="shared" si="5"/>
        <v>0</v>
      </c>
      <c r="AF20" s="36" t="s">
        <v>125</v>
      </c>
      <c r="AG20" s="40">
        <f>VLOOKUP(AF20,'[33]Reported to Corp Acctg'!$G:$AR,38,FALSE)</f>
        <v>51700</v>
      </c>
      <c r="AH20" s="38">
        <f t="shared" si="6"/>
        <v>0</v>
      </c>
      <c r="AI20" s="36" t="s">
        <v>125</v>
      </c>
      <c r="AJ20" s="40">
        <f>VLOOKUP(AI20,'[34]Reported to Corp Acctg'!$G:$AR,38,FALSE)</f>
        <v>53150</v>
      </c>
      <c r="AK20" s="38">
        <f t="shared" si="7"/>
        <v>1450</v>
      </c>
    </row>
    <row r="21" spans="1:37" x14ac:dyDescent="0.25">
      <c r="E21" s="1"/>
      <c r="F21" s="11"/>
      <c r="Q21" s="22" t="s">
        <v>126</v>
      </c>
      <c r="R21" s="1">
        <v>51700</v>
      </c>
      <c r="S21" s="11">
        <f t="shared" si="1"/>
        <v>51700</v>
      </c>
      <c r="T21" t="s">
        <v>126</v>
      </c>
      <c r="U21" s="1">
        <v>51700</v>
      </c>
      <c r="V21" s="11">
        <f t="shared" si="2"/>
        <v>0</v>
      </c>
      <c r="W21" t="s">
        <v>126</v>
      </c>
      <c r="X21" s="1">
        <f>VLOOKUP(W21,'[31]Reported to Corp Acctg'!$G$55:$AR$79,38,FALSE)</f>
        <v>51700</v>
      </c>
      <c r="Y21" s="11">
        <f t="shared" si="3"/>
        <v>0</v>
      </c>
      <c r="Z21" t="s">
        <v>126</v>
      </c>
      <c r="AA21" s="1">
        <f>VLOOKUP(Z21,'[31]Reported to Corp Acctg'!$G$55:$AR$79,38,FALSE)</f>
        <v>51700</v>
      </c>
      <c r="AB21" s="11">
        <f t="shared" si="4"/>
        <v>0</v>
      </c>
      <c r="AC21" t="s">
        <v>126</v>
      </c>
      <c r="AD21" s="1">
        <f>VLOOKUP(AC21,'[32]Reported to Corp Acctg'!$G:$AR,38,FALSE)</f>
        <v>51700</v>
      </c>
      <c r="AE21" s="11">
        <f t="shared" si="5"/>
        <v>0</v>
      </c>
      <c r="AF21" s="36" t="s">
        <v>126</v>
      </c>
      <c r="AG21" s="40">
        <f>VLOOKUP(AF21,'[33]Reported to Corp Acctg'!$G:$AR,38,FALSE)</f>
        <v>51700</v>
      </c>
      <c r="AH21" s="38">
        <f t="shared" si="6"/>
        <v>0</v>
      </c>
      <c r="AI21" s="36" t="s">
        <v>126</v>
      </c>
      <c r="AJ21" s="40">
        <f>VLOOKUP(AI21,'[34]Reported to Corp Acctg'!$G:$AR,38,FALSE)</f>
        <v>53150</v>
      </c>
      <c r="AK21" s="38">
        <f t="shared" si="7"/>
        <v>1450</v>
      </c>
    </row>
    <row r="22" spans="1:37" x14ac:dyDescent="0.25">
      <c r="E22" s="1"/>
      <c r="F22" s="11"/>
      <c r="Q22" s="22" t="s">
        <v>127</v>
      </c>
      <c r="R22" s="1">
        <v>19646</v>
      </c>
      <c r="S22" s="11">
        <f t="shared" si="1"/>
        <v>19646</v>
      </c>
      <c r="T22" t="s">
        <v>127</v>
      </c>
      <c r="U22" s="1">
        <v>19646</v>
      </c>
      <c r="V22" s="11">
        <f t="shared" si="2"/>
        <v>0</v>
      </c>
      <c r="W22" t="s">
        <v>127</v>
      </c>
      <c r="X22" s="1">
        <f>VLOOKUP(W22,'[31]Reported to Corp Acctg'!$G$55:$AR$79,38,FALSE)</f>
        <v>19646</v>
      </c>
      <c r="Y22" s="11">
        <f t="shared" si="3"/>
        <v>0</v>
      </c>
      <c r="Z22" t="s">
        <v>127</v>
      </c>
      <c r="AA22" s="1">
        <f>VLOOKUP(Z22,'[31]Reported to Corp Acctg'!$G$55:$AR$79,38,FALSE)</f>
        <v>19646</v>
      </c>
      <c r="AB22" s="11">
        <f t="shared" si="4"/>
        <v>0</v>
      </c>
      <c r="AC22" t="s">
        <v>127</v>
      </c>
      <c r="AD22" s="1">
        <f>VLOOKUP(AC22,'[32]Reported to Corp Acctg'!$G:$AR,38,FALSE)</f>
        <v>19646</v>
      </c>
      <c r="AE22" s="11">
        <f t="shared" si="5"/>
        <v>0</v>
      </c>
      <c r="AF22" s="36" t="s">
        <v>127</v>
      </c>
      <c r="AG22" s="40">
        <f>VLOOKUP(AF22,'[33]Reported to Corp Acctg'!$G:$AR,38,FALSE)</f>
        <v>19646</v>
      </c>
      <c r="AH22" s="38">
        <f t="shared" si="6"/>
        <v>0</v>
      </c>
      <c r="AI22" s="36" t="s">
        <v>127</v>
      </c>
      <c r="AJ22" s="40">
        <f>VLOOKUP(AI22,'[34]Reported to Corp Acctg'!$G:$AR,38,FALSE)</f>
        <v>20197</v>
      </c>
      <c r="AK22" s="38">
        <f t="shared" si="7"/>
        <v>551</v>
      </c>
    </row>
    <row r="23" spans="1:37" x14ac:dyDescent="0.25">
      <c r="E23" s="1"/>
      <c r="F23" s="11"/>
      <c r="Q23" s="22" t="s">
        <v>128</v>
      </c>
      <c r="R23" s="1">
        <v>72380</v>
      </c>
      <c r="S23" s="11">
        <f t="shared" si="1"/>
        <v>72380</v>
      </c>
      <c r="T23" t="s">
        <v>128</v>
      </c>
      <c r="U23" s="1">
        <v>72380</v>
      </c>
      <c r="V23" s="11">
        <f t="shared" si="2"/>
        <v>0</v>
      </c>
      <c r="W23" t="s">
        <v>128</v>
      </c>
      <c r="X23" s="1">
        <f>VLOOKUP(W23,'[31]Reported to Corp Acctg'!$G$55:$AR$79,38,FALSE)</f>
        <v>72380</v>
      </c>
      <c r="Y23" s="11">
        <f t="shared" si="3"/>
        <v>0</v>
      </c>
      <c r="Z23" t="s">
        <v>128</v>
      </c>
      <c r="AA23" s="1">
        <f>VLOOKUP(Z23,'[31]Reported to Corp Acctg'!$G$55:$AR$79,38,FALSE)</f>
        <v>72380</v>
      </c>
      <c r="AB23" s="11">
        <f t="shared" si="4"/>
        <v>0</v>
      </c>
      <c r="AC23" t="s">
        <v>128</v>
      </c>
      <c r="AD23" s="1">
        <f>VLOOKUP(AC23,'[32]Reported to Corp Acctg'!$G:$AR,38,FALSE)</f>
        <v>72380</v>
      </c>
      <c r="AE23" s="11">
        <f t="shared" si="5"/>
        <v>0</v>
      </c>
      <c r="AF23" s="36" t="s">
        <v>128</v>
      </c>
      <c r="AG23" s="40">
        <f>VLOOKUP(AF23,'[33]Reported to Corp Acctg'!$G:$AR,38,FALSE)</f>
        <v>72380</v>
      </c>
      <c r="AH23" s="38">
        <f t="shared" si="6"/>
        <v>0</v>
      </c>
      <c r="AI23" s="36" t="s">
        <v>128</v>
      </c>
      <c r="AJ23" s="40">
        <f>VLOOKUP(AI23,'[34]Reported to Corp Acctg'!$G:$AR,38,FALSE)</f>
        <v>74410</v>
      </c>
      <c r="AK23" s="38">
        <f t="shared" si="7"/>
        <v>2030</v>
      </c>
    </row>
    <row r="24" spans="1:37" x14ac:dyDescent="0.25">
      <c r="E24" s="1"/>
      <c r="F24" s="11"/>
      <c r="Q24" s="22" t="s">
        <v>129</v>
      </c>
      <c r="R24" s="1">
        <v>53768</v>
      </c>
      <c r="S24" s="11">
        <f t="shared" si="1"/>
        <v>53768</v>
      </c>
      <c r="T24" t="s">
        <v>129</v>
      </c>
      <c r="U24" s="1">
        <v>53768</v>
      </c>
      <c r="V24" s="11">
        <f t="shared" si="2"/>
        <v>0</v>
      </c>
      <c r="W24" t="s">
        <v>129</v>
      </c>
      <c r="X24" s="1">
        <f>VLOOKUP(W24,'[31]Reported to Corp Acctg'!$G$55:$AR$79,38,FALSE)</f>
        <v>53768</v>
      </c>
      <c r="Y24" s="11">
        <f t="shared" si="3"/>
        <v>0</v>
      </c>
      <c r="Z24" t="s">
        <v>129</v>
      </c>
      <c r="AA24" s="1">
        <f>VLOOKUP(Z24,'[31]Reported to Corp Acctg'!$G$55:$AR$79,38,FALSE)</f>
        <v>53768</v>
      </c>
      <c r="AB24" s="11">
        <f t="shared" si="4"/>
        <v>0</v>
      </c>
      <c r="AC24" t="s">
        <v>129</v>
      </c>
      <c r="AD24" s="1">
        <f>VLOOKUP(AC24,'[32]Reported to Corp Acctg'!$G:$AR,38,FALSE)</f>
        <v>53768</v>
      </c>
      <c r="AE24" s="11">
        <f t="shared" si="5"/>
        <v>0</v>
      </c>
      <c r="AF24" s="36" t="s">
        <v>129</v>
      </c>
      <c r="AG24" s="40">
        <f>VLOOKUP(AF24,'[33]Reported to Corp Acctg'!$G:$AR,38,FALSE)</f>
        <v>53768</v>
      </c>
      <c r="AH24" s="38">
        <f t="shared" si="6"/>
        <v>0</v>
      </c>
      <c r="AI24" s="36" t="s">
        <v>129</v>
      </c>
      <c r="AJ24" s="40">
        <f>VLOOKUP(AI24,'[34]Reported to Corp Acctg'!$G:$AR,38,FALSE)</f>
        <v>55276</v>
      </c>
      <c r="AK24" s="38">
        <f t="shared" si="7"/>
        <v>1508</v>
      </c>
    </row>
    <row r="25" spans="1:37" x14ac:dyDescent="0.25">
      <c r="E25" s="1"/>
      <c r="F25" s="11"/>
      <c r="Q25" s="22" t="s">
        <v>130</v>
      </c>
      <c r="R25" s="1">
        <v>517000</v>
      </c>
      <c r="S25" s="11">
        <f t="shared" si="1"/>
        <v>517000</v>
      </c>
      <c r="T25" t="s">
        <v>130</v>
      </c>
      <c r="U25" s="1">
        <v>850657.22060000012</v>
      </c>
      <c r="V25" s="11">
        <f t="shared" si="2"/>
        <v>333657.22060000012</v>
      </c>
      <c r="W25" t="s">
        <v>130</v>
      </c>
      <c r="X25" s="1">
        <f>VLOOKUP(W25,'[31]Reported to Corp Acctg'!$G$55:$AR$79,38,FALSE)</f>
        <v>850657.22060000012</v>
      </c>
      <c r="Y25" s="11">
        <f t="shared" si="3"/>
        <v>333657.22060000012</v>
      </c>
      <c r="Z25" t="s">
        <v>130</v>
      </c>
      <c r="AA25" s="1">
        <f>VLOOKUP(Z25,'[31]Reported to Corp Acctg'!$G$55:$AR$79,38,FALSE)</f>
        <v>850657.22060000012</v>
      </c>
      <c r="AB25" s="11">
        <f t="shared" si="4"/>
        <v>0</v>
      </c>
      <c r="AC25" t="s">
        <v>130</v>
      </c>
      <c r="AD25" s="1">
        <f>VLOOKUP(AC25,'[32]Reported to Corp Acctg'!$G:$AR,38,FALSE)</f>
        <v>850657.22060000012</v>
      </c>
      <c r="AE25" s="11">
        <f t="shared" si="5"/>
        <v>0</v>
      </c>
      <c r="AF25" s="36" t="s">
        <v>130</v>
      </c>
      <c r="AG25" s="40">
        <f>VLOOKUP(AF25,'[33]Reported to Corp Acctg'!$G:$AR,38,FALSE)</f>
        <v>850657.22060000012</v>
      </c>
      <c r="AH25" s="38">
        <f t="shared" si="6"/>
        <v>0</v>
      </c>
      <c r="AI25" s="36" t="s">
        <v>130</v>
      </c>
      <c r="AJ25" s="40">
        <f>VLOOKUP(AI25,'[34]Reported to Corp Acctg'!$G:$AR,38,FALSE)</f>
        <v>343030.10000000003</v>
      </c>
      <c r="AK25" s="38">
        <f t="shared" si="7"/>
        <v>-507627.12060000008</v>
      </c>
    </row>
    <row r="26" spans="1:37" x14ac:dyDescent="0.25">
      <c r="E26" s="1"/>
      <c r="F26" s="11"/>
      <c r="Q26" s="22" t="s">
        <v>131</v>
      </c>
      <c r="R26" s="1">
        <v>80652</v>
      </c>
      <c r="S26" s="11">
        <f t="shared" si="1"/>
        <v>80652</v>
      </c>
      <c r="T26" t="s">
        <v>131</v>
      </c>
      <c r="U26" s="1">
        <v>46778.159999999996</v>
      </c>
      <c r="V26" s="11">
        <f t="shared" si="2"/>
        <v>-33873.840000000004</v>
      </c>
      <c r="W26" t="s">
        <v>131</v>
      </c>
      <c r="X26" s="1">
        <f>VLOOKUP(W26,'[31]Reported to Corp Acctg'!$G$55:$AR$79,38,FALSE)</f>
        <v>46778.159999999996</v>
      </c>
      <c r="Y26" s="11">
        <f t="shared" si="3"/>
        <v>-33873.840000000004</v>
      </c>
      <c r="Z26" t="s">
        <v>131</v>
      </c>
      <c r="AA26" s="1">
        <v>31875</v>
      </c>
      <c r="AB26" s="11">
        <f t="shared" si="4"/>
        <v>-14903.159999999996</v>
      </c>
      <c r="AC26" t="s">
        <v>131</v>
      </c>
      <c r="AD26" s="1">
        <f>VLOOKUP(AC26,'[32]Reported to Corp Acctg'!$G:$AR,38,FALSE)</f>
        <v>31874.638223999998</v>
      </c>
      <c r="AE26" s="11">
        <f t="shared" si="5"/>
        <v>-14903.521775999998</v>
      </c>
      <c r="AF26" s="36" t="s">
        <v>131</v>
      </c>
      <c r="AG26" s="40">
        <f>VLOOKUP(AF26,'[33]Reported to Corp Acctg'!$G:$AR,38,FALSE)</f>
        <v>31874.638223999998</v>
      </c>
      <c r="AH26" s="38">
        <f t="shared" si="6"/>
        <v>0</v>
      </c>
      <c r="AI26" s="36" t="s">
        <v>131</v>
      </c>
      <c r="AJ26" s="40">
        <f>VLOOKUP(AI26,'[34]Reported to Corp Acctg'!$G:$AR,38,FALSE)</f>
        <v>32768.607767999994</v>
      </c>
      <c r="AK26" s="38">
        <f t="shared" si="7"/>
        <v>893.96954399999595</v>
      </c>
    </row>
    <row r="27" spans="1:37" x14ac:dyDescent="0.25">
      <c r="E27" s="1"/>
      <c r="F27" s="11"/>
      <c r="Q27" s="22" t="s">
        <v>132</v>
      </c>
      <c r="R27" s="1">
        <v>5170</v>
      </c>
      <c r="S27" s="11">
        <f t="shared" si="1"/>
        <v>5170</v>
      </c>
      <c r="T27" t="s">
        <v>132</v>
      </c>
      <c r="U27" s="1">
        <v>2998.6</v>
      </c>
      <c r="V27" s="11">
        <f t="shared" si="2"/>
        <v>-2171.4</v>
      </c>
      <c r="W27" t="s">
        <v>132</v>
      </c>
      <c r="X27" s="1">
        <f>VLOOKUP(W27,'[31]Reported to Corp Acctg'!$G$55:$AR$79,38,FALSE)</f>
        <v>2998.6</v>
      </c>
      <c r="Y27" s="11">
        <f t="shared" si="3"/>
        <v>-2171.4</v>
      </c>
      <c r="Z27" t="s">
        <v>132</v>
      </c>
      <c r="AA27" s="1">
        <v>2043</v>
      </c>
      <c r="AB27" s="11">
        <f t="shared" si="4"/>
        <v>-955.59999999999991</v>
      </c>
      <c r="AC27" t="s">
        <v>132</v>
      </c>
      <c r="AD27" s="1">
        <f>VLOOKUP(AC27,'[32]Reported to Corp Acctg'!$G:$AR,38,FALSE)</f>
        <v>2043.2460400000002</v>
      </c>
      <c r="AE27" s="11">
        <f t="shared" si="5"/>
        <v>-955.35395999999969</v>
      </c>
      <c r="AF27" s="36" t="s">
        <v>132</v>
      </c>
      <c r="AG27" s="40">
        <f>VLOOKUP(AF27,'[33]Reported to Corp Acctg'!$G:$AR,38,FALSE)</f>
        <v>2043.2460400000002</v>
      </c>
      <c r="AH27" s="38">
        <f t="shared" si="6"/>
        <v>0</v>
      </c>
      <c r="AI27" s="36" t="s">
        <v>132</v>
      </c>
      <c r="AJ27" s="40">
        <f>VLOOKUP(AI27,'[34]Reported to Corp Acctg'!$G:$AR,38,FALSE)</f>
        <v>2100.5517799999998</v>
      </c>
      <c r="AK27" s="38">
        <f t="shared" si="7"/>
        <v>57.30573999999956</v>
      </c>
    </row>
    <row r="28" spans="1:37" x14ac:dyDescent="0.25">
      <c r="E28" s="1"/>
      <c r="F28" s="11"/>
      <c r="Q28" s="22" t="s">
        <v>133</v>
      </c>
      <c r="R28" s="1">
        <v>517000</v>
      </c>
      <c r="S28" s="11">
        <f t="shared" si="1"/>
        <v>517000</v>
      </c>
      <c r="T28" t="s">
        <v>133</v>
      </c>
      <c r="U28" s="1">
        <v>517000</v>
      </c>
      <c r="V28" s="11">
        <f t="shared" si="2"/>
        <v>0</v>
      </c>
      <c r="W28" t="s">
        <v>133</v>
      </c>
      <c r="X28" s="1">
        <f>VLOOKUP(W28,'[31]Reported to Corp Acctg'!$G$55:$AR$79,38,FALSE)</f>
        <v>517000</v>
      </c>
      <c r="Y28" s="11">
        <f t="shared" si="3"/>
        <v>0</v>
      </c>
      <c r="Z28" t="s">
        <v>133</v>
      </c>
      <c r="AA28" s="1">
        <v>723800</v>
      </c>
      <c r="AB28" s="11">
        <f t="shared" si="4"/>
        <v>206800</v>
      </c>
      <c r="AC28" t="s">
        <v>133</v>
      </c>
      <c r="AD28" s="1">
        <f>VLOOKUP(AC28,'[32]Reported to Corp Acctg'!$G:$AR,38,FALSE)</f>
        <v>723800</v>
      </c>
      <c r="AE28" s="11">
        <f t="shared" si="5"/>
        <v>206800</v>
      </c>
      <c r="AF28" s="36" t="s">
        <v>133</v>
      </c>
      <c r="AG28" s="40">
        <f>VLOOKUP(AF28,'[33]Reported to Corp Acctg'!$G:$AR,38,FALSE)</f>
        <v>723800</v>
      </c>
      <c r="AH28" s="38">
        <f t="shared" si="6"/>
        <v>0</v>
      </c>
      <c r="AI28" s="36" t="s">
        <v>133</v>
      </c>
      <c r="AJ28" s="40">
        <f>VLOOKUP(AI28,'[34]Reported to Corp Acctg'!$G:$AR,38,FALSE)</f>
        <v>425200</v>
      </c>
      <c r="AK28" s="38">
        <f t="shared" si="7"/>
        <v>-298600</v>
      </c>
    </row>
    <row r="29" spans="1:37" x14ac:dyDescent="0.25">
      <c r="E29" s="1"/>
      <c r="F29" s="11"/>
      <c r="T29" t="s">
        <v>139</v>
      </c>
      <c r="U29" s="1">
        <v>25850</v>
      </c>
      <c r="V29" s="11">
        <f t="shared" si="2"/>
        <v>25850</v>
      </c>
      <c r="W29" t="s">
        <v>139</v>
      </c>
      <c r="X29" s="1">
        <f>VLOOKUP(W29,'[31]Reported to Corp Acctg'!$G$55:$AR$79,38,FALSE)</f>
        <v>25850</v>
      </c>
      <c r="Y29" s="11">
        <f t="shared" si="3"/>
        <v>25850</v>
      </c>
      <c r="Z29" t="s">
        <v>139</v>
      </c>
      <c r="AA29" s="1">
        <f>VLOOKUP(Z29,'[31]Reported to Corp Acctg'!$G$55:$AR$79,38,FALSE)</f>
        <v>25850</v>
      </c>
      <c r="AB29" s="11">
        <f t="shared" si="4"/>
        <v>0</v>
      </c>
      <c r="AC29" t="s">
        <v>139</v>
      </c>
      <c r="AD29" s="1">
        <f>VLOOKUP(AC29,'[32]Reported to Corp Acctg'!$G:$AR,38,FALSE)</f>
        <v>25850</v>
      </c>
      <c r="AE29" s="11">
        <f t="shared" si="5"/>
        <v>0</v>
      </c>
      <c r="AF29" s="36" t="s">
        <v>139</v>
      </c>
      <c r="AG29" s="40">
        <f>VLOOKUP(AF29,'[33]Reported to Corp Acctg'!$G:$AR,38,FALSE)</f>
        <v>25850</v>
      </c>
      <c r="AH29" s="38">
        <f t="shared" si="6"/>
        <v>0</v>
      </c>
      <c r="AI29" s="36" t="s">
        <v>139</v>
      </c>
      <c r="AJ29" s="40">
        <f>VLOOKUP(AI29,'[34]Reported to Corp Acctg'!$G:$AR,38,FALSE)</f>
        <v>26575</v>
      </c>
      <c r="AK29" s="38">
        <f t="shared" si="7"/>
        <v>725</v>
      </c>
    </row>
    <row r="30" spans="1:37" x14ac:dyDescent="0.25">
      <c r="E30" s="1"/>
      <c r="F30" s="11"/>
      <c r="AC30" t="s">
        <v>144</v>
      </c>
      <c r="AD30" s="1">
        <f>VLOOKUP(AC30,'[32]Reported to Corp Acctg'!$G:$AR,38,FALSE)</f>
        <v>131493.67660000001</v>
      </c>
      <c r="AE30" s="11">
        <f t="shared" si="5"/>
        <v>131493.67660000001</v>
      </c>
      <c r="AF30" s="36" t="s">
        <v>144</v>
      </c>
      <c r="AG30" s="40">
        <f>VLOOKUP(AF30,'[33]Reported to Corp Acctg'!$G:$AR,38,FALSE)</f>
        <v>131493.67660000001</v>
      </c>
      <c r="AH30" s="38">
        <f t="shared" si="6"/>
        <v>0</v>
      </c>
      <c r="AI30" s="36" t="s">
        <v>144</v>
      </c>
      <c r="AJ30" s="40">
        <f>VLOOKUP(AI30,'[34]Reported to Corp Acctg'!$G:$AR,38,FALSE)</f>
        <v>135181.60370000001</v>
      </c>
      <c r="AK30" s="38">
        <f t="shared" si="7"/>
        <v>3687.9271000000008</v>
      </c>
    </row>
    <row r="31" spans="1:37" ht="15.75" thickBot="1" x14ac:dyDescent="0.3">
      <c r="E31" s="1"/>
      <c r="F31" s="11"/>
      <c r="AF31" s="36"/>
      <c r="AH31" s="39"/>
      <c r="AI31" s="36"/>
      <c r="AK31" s="39"/>
    </row>
    <row r="32" spans="1:37" ht="15.75" thickBot="1" x14ac:dyDescent="0.3">
      <c r="D32" s="12">
        <f>SUM(D3:D17)</f>
        <v>11889821.473600006</v>
      </c>
      <c r="E32" s="12">
        <f>SUM(E3:E17)</f>
        <v>13106433.628172792</v>
      </c>
      <c r="F32" s="12">
        <f>SUM(F3:F17)</f>
        <v>1216612.1545727865</v>
      </c>
      <c r="I32" s="12">
        <f>SUM(I3:I17)</f>
        <v>10952764.220199998</v>
      </c>
      <c r="J32" s="15">
        <f>I32-E32</f>
        <v>-2153669.407972794</v>
      </c>
      <c r="L32" s="12">
        <f>SUM(L3:L17)</f>
        <v>10952764.220199998</v>
      </c>
      <c r="M32" s="15">
        <f>L32-I32</f>
        <v>0</v>
      </c>
      <c r="O32" s="12">
        <f>SUM(O3:O17)</f>
        <v>9942695.8399999999</v>
      </c>
      <c r="P32" s="15">
        <f>SUM(P4:P17)</f>
        <v>-1010068.3802</v>
      </c>
      <c r="R32" s="12">
        <f>SUM(R3:R28)</f>
        <v>10178520.220000001</v>
      </c>
      <c r="S32" s="15">
        <f>SUM(S4:S28)</f>
        <v>-774244.00019999826</v>
      </c>
      <c r="U32" s="12">
        <f>SUM(U3:U31)</f>
        <v>9490626.8006000016</v>
      </c>
      <c r="V32" s="15">
        <f>SUM(V4:V31)</f>
        <v>-687893.41939999943</v>
      </c>
      <c r="X32" s="12">
        <f>SUM(X3:X31)</f>
        <v>9490626.8006000016</v>
      </c>
      <c r="Y32" s="15">
        <f>SUM(Y4:Y31)</f>
        <v>-687893.41939999943</v>
      </c>
      <c r="AA32" s="12">
        <f>SUM(AA3:AA31)</f>
        <v>9319047.2205999997</v>
      </c>
      <c r="AB32" s="15">
        <f>SUM(AB4:AB31)</f>
        <v>-171579.58000000095</v>
      </c>
      <c r="AD32" s="12">
        <f>SUM(AD3:AD31)</f>
        <v>9450541.2014640011</v>
      </c>
      <c r="AE32" s="29">
        <f>SUM(AE4:AE31)</f>
        <v>-40085.599136000092</v>
      </c>
      <c r="AF32" s="36" t="s">
        <v>119</v>
      </c>
      <c r="AG32" s="41">
        <f>SUM(AG3:AG31)</f>
        <v>9415581.6614640001</v>
      </c>
      <c r="AH32" s="51">
        <f>SUM(AH4:AH31)</f>
        <v>-34959.540000000037</v>
      </c>
      <c r="AI32" s="70" t="s">
        <v>119</v>
      </c>
      <c r="AJ32" s="41">
        <f>SUM(AJ3:AJ31)</f>
        <v>6676046.5932480004</v>
      </c>
      <c r="AK32" s="51">
        <f>SUM(AK3:AK31)</f>
        <v>-2739535.0682160007</v>
      </c>
    </row>
    <row r="33" spans="1:37" x14ac:dyDescent="0.25">
      <c r="E33" s="1"/>
      <c r="AF33" s="36"/>
      <c r="AH33" s="39"/>
      <c r="AI33" s="36"/>
      <c r="AK33" s="39"/>
    </row>
    <row r="34" spans="1:37" x14ac:dyDescent="0.25">
      <c r="A34" t="s">
        <v>1</v>
      </c>
      <c r="B34" t="s">
        <v>70</v>
      </c>
      <c r="C34" t="s">
        <v>71</v>
      </c>
      <c r="D34" s="1">
        <v>2834179.7973333336</v>
      </c>
      <c r="E34" s="1">
        <v>2801849.1374933338</v>
      </c>
      <c r="F34" s="11">
        <f t="shared" ref="F34:F45" si="10">E34-D34</f>
        <v>-32330.659839999862</v>
      </c>
      <c r="I34" s="20">
        <v>2678623.7081600004</v>
      </c>
      <c r="J34" s="11">
        <f>I34-E34</f>
        <v>-123225.42933333339</v>
      </c>
      <c r="L34" s="20">
        <v>2678623.7081600004</v>
      </c>
      <c r="M34" s="11">
        <f>L34-I34</f>
        <v>0</v>
      </c>
      <c r="O34" s="20">
        <v>2555399</v>
      </c>
      <c r="P34" s="11">
        <f t="shared" ref="P34:P45" si="11">O34-L34</f>
        <v>-123224.70816000039</v>
      </c>
      <c r="Q34" t="s">
        <v>70</v>
      </c>
      <c r="R34" s="1">
        <v>1029557.7173333331</v>
      </c>
      <c r="S34" s="11">
        <f>R34-L34</f>
        <v>-1649065.9908266673</v>
      </c>
      <c r="T34" t="s">
        <v>70</v>
      </c>
      <c r="U34" s="20">
        <v>979199.99999999988</v>
      </c>
      <c r="V34" s="11">
        <f t="shared" ref="V34:V47" si="12">U34-R34</f>
        <v>-50357.717333333218</v>
      </c>
      <c r="W34" t="s">
        <v>70</v>
      </c>
      <c r="X34" s="20">
        <f>VLOOKUP(W34,'[31]Reported to Corp Acctg'!$G$196:$AR$221,38,FALSE)</f>
        <v>979199.99999999988</v>
      </c>
      <c r="Y34" s="11">
        <f t="shared" ref="Y34:Y47" si="13">X34-R34</f>
        <v>-50357.717333333218</v>
      </c>
      <c r="Z34" t="s">
        <v>70</v>
      </c>
      <c r="AA34" s="20">
        <v>942933</v>
      </c>
      <c r="AB34" s="11">
        <f t="shared" ref="AB34:AB47" si="14">AA34-U34</f>
        <v>-36266.999999999884</v>
      </c>
      <c r="AC34" t="s">
        <v>70</v>
      </c>
      <c r="AD34" s="1">
        <f>VLOOKUP(AC34,'[32]Reported to Corp Acctg'!$G$197:$AR$222,38,FALSE)</f>
        <v>942933.33333333326</v>
      </c>
      <c r="AE34" s="11">
        <f t="shared" ref="AE34:AE47" si="15">AD34-X34</f>
        <v>-36266.666666666628</v>
      </c>
      <c r="AF34" s="36" t="s">
        <v>70</v>
      </c>
      <c r="AG34" s="40">
        <f>VLOOKUP(AF34,'[33]Reported to Corp Acctg'!$G$197:$AR$222,38,FALSE)</f>
        <v>906666.66666666663</v>
      </c>
      <c r="AH34" s="38">
        <f>AG34-AD34</f>
        <v>-36266.666666666628</v>
      </c>
      <c r="AI34" s="36" t="s">
        <v>70</v>
      </c>
      <c r="AJ34" s="40">
        <f>VLOOKUP(AI34,'[34]Reported to Corp Acctg'!$G$197:$AR$227,38,FALSE)</f>
        <v>901599.99999999988</v>
      </c>
      <c r="AK34" s="38">
        <f>AJ34-AG34</f>
        <v>-5066.6666666667443</v>
      </c>
    </row>
    <row r="35" spans="1:37" x14ac:dyDescent="0.25">
      <c r="A35" t="s">
        <v>1</v>
      </c>
      <c r="B35" t="s">
        <v>72</v>
      </c>
      <c r="C35" t="s">
        <v>71</v>
      </c>
      <c r="D35" s="1">
        <v>4629615.530666668</v>
      </c>
      <c r="E35" s="1">
        <v>4629615.530666668</v>
      </c>
      <c r="F35" s="11">
        <f t="shared" si="10"/>
        <v>0</v>
      </c>
      <c r="I35" s="20">
        <v>4629615.530666668</v>
      </c>
      <c r="J35" s="11">
        <f t="shared" ref="J35:J45" si="16">I35-E35</f>
        <v>0</v>
      </c>
      <c r="L35" s="20">
        <v>4629615.530666668</v>
      </c>
      <c r="M35" s="11">
        <f t="shared" ref="M35:M45" si="17">L35-I35</f>
        <v>0</v>
      </c>
      <c r="O35" s="20">
        <v>4629615.530666668</v>
      </c>
      <c r="P35" s="11">
        <f t="shared" si="11"/>
        <v>0</v>
      </c>
      <c r="Q35" t="s">
        <v>72</v>
      </c>
      <c r="R35" s="1">
        <v>4629615.530666668</v>
      </c>
      <c r="S35" s="11">
        <f t="shared" ref="S35:S47" si="18">R35-L35</f>
        <v>0</v>
      </c>
      <c r="T35" t="s">
        <v>72</v>
      </c>
      <c r="U35" s="20">
        <v>4629615.530666668</v>
      </c>
      <c r="V35" s="11">
        <f t="shared" si="12"/>
        <v>0</v>
      </c>
      <c r="W35" t="s">
        <v>72</v>
      </c>
      <c r="X35" s="20">
        <f>VLOOKUP(W35,'[31]Reported to Corp Acctg'!$G$196:$AR$221,38,FALSE)</f>
        <v>4629615.530666668</v>
      </c>
      <c r="Y35" s="11">
        <f t="shared" si="13"/>
        <v>0</v>
      </c>
      <c r="Z35" t="s">
        <v>72</v>
      </c>
      <c r="AA35" s="20">
        <f>VLOOKUP(Z35,'[31]Reported to Corp Acctg'!$G$196:$AR$221,38,FALSE)</f>
        <v>4629615.530666668</v>
      </c>
      <c r="AB35" s="11">
        <f t="shared" si="14"/>
        <v>0</v>
      </c>
      <c r="AC35" t="s">
        <v>72</v>
      </c>
      <c r="AD35" s="1">
        <f>VLOOKUP(AC35,'[32]Reported to Corp Acctg'!$G$197:$AR$222,38,FALSE)</f>
        <v>4629615.530666668</v>
      </c>
      <c r="AE35" s="11">
        <f t="shared" si="15"/>
        <v>0</v>
      </c>
      <c r="AF35" s="36" t="s">
        <v>72</v>
      </c>
      <c r="AG35" s="40">
        <f>VLOOKUP(AF35,'[33]Reported to Corp Acctg'!$G$197:$AR$222,38,FALSE)</f>
        <v>4629615.530666668</v>
      </c>
      <c r="AH35" s="38">
        <f t="shared" ref="AH35:AH47" si="19">AG35-AD35</f>
        <v>0</v>
      </c>
      <c r="AI35" s="36" t="s">
        <v>72</v>
      </c>
      <c r="AJ35" s="40">
        <f>VLOOKUP(AI35,'[34]Reported to Corp Acctg'!$G$197:$AR$227,38,FALSE)</f>
        <v>4795566.8226666693</v>
      </c>
      <c r="AK35" s="38">
        <f t="shared" ref="AK35:AK47" si="20">AJ35-AG35</f>
        <v>165951.2920000013</v>
      </c>
    </row>
    <row r="36" spans="1:37" x14ac:dyDescent="0.25">
      <c r="A36" t="s">
        <v>1</v>
      </c>
      <c r="B36" t="s">
        <v>73</v>
      </c>
      <c r="C36" t="s">
        <v>74</v>
      </c>
      <c r="D36" s="1">
        <v>6986938.666666666</v>
      </c>
      <c r="E36" s="1">
        <v>5939690</v>
      </c>
      <c r="F36" s="11">
        <f t="shared" si="10"/>
        <v>-1047248.666666666</v>
      </c>
      <c r="I36" s="20">
        <v>666666.66666666663</v>
      </c>
      <c r="J36" s="11">
        <f t="shared" si="16"/>
        <v>-5273023.333333333</v>
      </c>
      <c r="L36" s="20">
        <v>140000</v>
      </c>
      <c r="M36" s="11">
        <f t="shared" si="17"/>
        <v>-526666.66666666663</v>
      </c>
      <c r="O36" s="20">
        <v>16667</v>
      </c>
      <c r="P36" s="11">
        <f t="shared" si="11"/>
        <v>-123333</v>
      </c>
      <c r="Q36" t="s">
        <v>73</v>
      </c>
      <c r="R36" s="1">
        <v>16666.666666666664</v>
      </c>
      <c r="S36" s="11">
        <f t="shared" si="18"/>
        <v>-123333.33333333334</v>
      </c>
      <c r="T36" t="s">
        <v>73</v>
      </c>
      <c r="U36" s="20">
        <v>0</v>
      </c>
      <c r="V36" s="11">
        <f t="shared" si="12"/>
        <v>-16666.666666666664</v>
      </c>
      <c r="W36" t="s">
        <v>73</v>
      </c>
      <c r="X36" s="20">
        <f>VLOOKUP(W36,'[31]Reported to Corp Acctg'!$G$196:$AR$221,38,FALSE)</f>
        <v>0</v>
      </c>
      <c r="Y36" s="11">
        <f t="shared" si="13"/>
        <v>-16666.666666666664</v>
      </c>
      <c r="Z36" t="s">
        <v>73</v>
      </c>
      <c r="AA36" s="20">
        <f>VLOOKUP(Z36,'[31]Reported to Corp Acctg'!$G$196:$AR$221,38,FALSE)</f>
        <v>0</v>
      </c>
      <c r="AB36" s="11">
        <f t="shared" si="14"/>
        <v>0</v>
      </c>
      <c r="AC36" t="s">
        <v>73</v>
      </c>
      <c r="AD36" s="1">
        <f>VLOOKUP(AC36,'[32]Reported to Corp Acctg'!$G$197:$AR$222,38,FALSE)</f>
        <v>0</v>
      </c>
      <c r="AE36" s="11">
        <f t="shared" si="15"/>
        <v>0</v>
      </c>
      <c r="AF36" s="36" t="s">
        <v>73</v>
      </c>
      <c r="AG36" s="40">
        <f>VLOOKUP(AF36,'[33]Reported to Corp Acctg'!$G$197:$AR$222,38,FALSE)</f>
        <v>0</v>
      </c>
      <c r="AH36" s="38">
        <f t="shared" si="19"/>
        <v>0</v>
      </c>
      <c r="AI36" s="36" t="s">
        <v>73</v>
      </c>
      <c r="AJ36" s="40">
        <f>VLOOKUP(AI36,'[34]Reported to Corp Acctg'!$G$197:$AR$227,38,FALSE)</f>
        <v>0</v>
      </c>
      <c r="AK36" s="38">
        <f t="shared" si="20"/>
        <v>0</v>
      </c>
    </row>
    <row r="37" spans="1:37" x14ac:dyDescent="0.25">
      <c r="A37" t="s">
        <v>1</v>
      </c>
      <c r="B37" t="s">
        <v>75</v>
      </c>
      <c r="C37" t="s">
        <v>76</v>
      </c>
      <c r="D37" s="1">
        <v>17804474</v>
      </c>
      <c r="E37" s="1">
        <v>17804474</v>
      </c>
      <c r="F37" s="11">
        <f t="shared" si="10"/>
        <v>0</v>
      </c>
      <c r="I37" s="20">
        <v>17804474</v>
      </c>
      <c r="J37" s="11">
        <f t="shared" si="16"/>
        <v>0</v>
      </c>
      <c r="L37" s="20">
        <v>17804474</v>
      </c>
      <c r="M37" s="11">
        <f t="shared" si="17"/>
        <v>0</v>
      </c>
      <c r="O37" s="20">
        <v>20001746</v>
      </c>
      <c r="P37" s="11">
        <f t="shared" si="11"/>
        <v>2197272</v>
      </c>
      <c r="Q37" t="s">
        <v>136</v>
      </c>
      <c r="R37" s="1">
        <v>20001746</v>
      </c>
      <c r="S37" s="11">
        <f t="shared" si="18"/>
        <v>2197272</v>
      </c>
      <c r="T37" t="s">
        <v>136</v>
      </c>
      <c r="U37" s="20">
        <v>21661964.666666664</v>
      </c>
      <c r="V37" s="11">
        <f t="shared" si="12"/>
        <v>1660218.6666666642</v>
      </c>
      <c r="W37" t="s">
        <v>136</v>
      </c>
      <c r="X37" s="20">
        <f>VLOOKUP(W37,'[31]Reported to Corp Acctg'!$G$196:$AR$221,38,FALSE)</f>
        <v>21661964.666666664</v>
      </c>
      <c r="Y37" s="11">
        <f t="shared" si="13"/>
        <v>1660218.6666666642</v>
      </c>
      <c r="Z37" t="s">
        <v>136</v>
      </c>
      <c r="AA37" s="20">
        <v>22679145</v>
      </c>
      <c r="AB37" s="11">
        <f t="shared" si="14"/>
        <v>1017180.3333333358</v>
      </c>
      <c r="AC37" t="s">
        <v>136</v>
      </c>
      <c r="AD37" s="1">
        <f>VLOOKUP(AC37,'[32]Reported to Corp Acctg'!$G$197:$AR$222,38,FALSE)</f>
        <v>25403144.66666666</v>
      </c>
      <c r="AE37" s="11">
        <f t="shared" si="15"/>
        <v>3741179.9999999963</v>
      </c>
      <c r="AF37" s="36" t="s">
        <v>136</v>
      </c>
      <c r="AG37" s="40">
        <f>VLOOKUP(AF37,'[33]Reported to Corp Acctg'!$G$197:$AR$222,38,FALSE)</f>
        <v>44382320</v>
      </c>
      <c r="AH37" s="38">
        <f t="shared" si="19"/>
        <v>18979175.33333334</v>
      </c>
      <c r="AI37" s="36" t="s">
        <v>136</v>
      </c>
      <c r="AJ37" s="40">
        <f>VLOOKUP(AI37,'[34]Reported to Corp Acctg'!$G$197:$AR$227,38,FALSE)</f>
        <v>43526319.999999993</v>
      </c>
      <c r="AK37" s="38">
        <f t="shared" si="20"/>
        <v>-856000.00000000745</v>
      </c>
    </row>
    <row r="38" spans="1:37" x14ac:dyDescent="0.25">
      <c r="A38" t="s">
        <v>1</v>
      </c>
      <c r="B38" t="s">
        <v>77</v>
      </c>
      <c r="C38" t="s">
        <v>76</v>
      </c>
      <c r="D38" s="1">
        <v>2644554.4533333327</v>
      </c>
      <c r="E38" s="1">
        <v>2644554.4533333327</v>
      </c>
      <c r="F38" s="11">
        <f t="shared" si="10"/>
        <v>0</v>
      </c>
      <c r="I38" s="20">
        <v>2644554.4533333327</v>
      </c>
      <c r="J38" s="11">
        <f t="shared" si="16"/>
        <v>0</v>
      </c>
      <c r="L38" s="20">
        <v>2644554.4533333327</v>
      </c>
      <c r="M38" s="11">
        <f t="shared" si="17"/>
        <v>0</v>
      </c>
      <c r="O38" s="20">
        <v>2644554.4533333327</v>
      </c>
      <c r="P38" s="11">
        <f t="shared" si="11"/>
        <v>0</v>
      </c>
      <c r="Q38" t="s">
        <v>137</v>
      </c>
      <c r="R38" s="1">
        <v>1714471.1253333341</v>
      </c>
      <c r="S38" s="11">
        <f t="shared" si="18"/>
        <v>-930083.32799999858</v>
      </c>
      <c r="T38" t="s">
        <v>137</v>
      </c>
      <c r="U38" s="20">
        <v>1714471.1253333341</v>
      </c>
      <c r="V38" s="11">
        <f t="shared" si="12"/>
        <v>0</v>
      </c>
      <c r="W38" t="s">
        <v>137</v>
      </c>
      <c r="X38" s="20">
        <f>VLOOKUP(W38,'[31]Reported to Corp Acctg'!$G$196:$AR$221,38,FALSE)</f>
        <v>1714471.1253333341</v>
      </c>
      <c r="Y38" s="11">
        <f t="shared" si="13"/>
        <v>0</v>
      </c>
      <c r="Z38" t="s">
        <v>137</v>
      </c>
      <c r="AA38" s="20">
        <v>1735449</v>
      </c>
      <c r="AB38" s="11">
        <f t="shared" si="14"/>
        <v>20977.874666665914</v>
      </c>
      <c r="AC38" t="s">
        <v>137</v>
      </c>
      <c r="AD38" s="1">
        <f>VLOOKUP(AC38,'[32]Reported to Corp Acctg'!$G$197:$AR$222,38,FALSE)</f>
        <v>1735449.2160000007</v>
      </c>
      <c r="AE38" s="11">
        <f t="shared" si="15"/>
        <v>20978.090666666627</v>
      </c>
      <c r="AF38" s="36" t="s">
        <v>137</v>
      </c>
      <c r="AG38" s="40">
        <f>VLOOKUP(AF38,'[33]Reported to Corp Acctg'!$G$197:$AR$222,38,FALSE)</f>
        <v>2307745.919999999</v>
      </c>
      <c r="AH38" s="38">
        <f t="shared" si="19"/>
        <v>572296.70399999828</v>
      </c>
      <c r="AI38" s="36" t="s">
        <v>137</v>
      </c>
      <c r="AJ38" s="40">
        <f>VLOOKUP(AI38,'[34]Reported to Corp Acctg'!$G$197:$AR$227,38,FALSE)</f>
        <v>2390468.4300000011</v>
      </c>
      <c r="AK38" s="38">
        <f t="shared" si="20"/>
        <v>82722.510000002105</v>
      </c>
    </row>
    <row r="39" spans="1:37" x14ac:dyDescent="0.25">
      <c r="A39" t="s">
        <v>1</v>
      </c>
      <c r="B39" t="s">
        <v>78</v>
      </c>
      <c r="C39" t="s">
        <v>79</v>
      </c>
      <c r="D39" s="1">
        <v>722807</v>
      </c>
      <c r="E39" s="1">
        <v>0</v>
      </c>
      <c r="F39" s="11">
        <f t="shared" si="10"/>
        <v>-722807</v>
      </c>
      <c r="I39" s="20">
        <v>0</v>
      </c>
      <c r="J39" s="11">
        <f t="shared" si="16"/>
        <v>0</v>
      </c>
      <c r="L39" s="20">
        <v>0</v>
      </c>
      <c r="M39" s="11">
        <f t="shared" si="17"/>
        <v>0</v>
      </c>
      <c r="O39" s="20">
        <v>0</v>
      </c>
      <c r="P39" s="11">
        <f t="shared" si="11"/>
        <v>0</v>
      </c>
      <c r="Q39" t="s">
        <v>78</v>
      </c>
      <c r="R39" s="1">
        <v>0</v>
      </c>
      <c r="S39" s="11">
        <f t="shared" si="18"/>
        <v>0</v>
      </c>
      <c r="T39" t="s">
        <v>78</v>
      </c>
      <c r="U39" s="20">
        <v>0</v>
      </c>
      <c r="V39" s="11">
        <f t="shared" si="12"/>
        <v>0</v>
      </c>
      <c r="W39" t="s">
        <v>78</v>
      </c>
      <c r="X39" s="20">
        <f>VLOOKUP(W39,'[31]Reported to Corp Acctg'!$G$196:$AR$221,38,FALSE)</f>
        <v>0</v>
      </c>
      <c r="Y39" s="11">
        <f t="shared" si="13"/>
        <v>0</v>
      </c>
      <c r="Z39" t="s">
        <v>78</v>
      </c>
      <c r="AA39" s="20">
        <f>VLOOKUP(Z39,'[31]Reported to Corp Acctg'!$G$196:$AR$221,38,FALSE)</f>
        <v>0</v>
      </c>
      <c r="AB39" s="11">
        <f t="shared" si="14"/>
        <v>0</v>
      </c>
      <c r="AC39" t="s">
        <v>78</v>
      </c>
      <c r="AD39" s="1">
        <f>VLOOKUP(AC39,'[32]Reported to Corp Acctg'!$G$197:$AR$222,38,FALSE)</f>
        <v>0</v>
      </c>
      <c r="AE39" s="11">
        <f t="shared" si="15"/>
        <v>0</v>
      </c>
      <c r="AF39" s="36" t="s">
        <v>78</v>
      </c>
      <c r="AG39" s="40">
        <f>VLOOKUP(AF39,'[33]Reported to Corp Acctg'!$G$197:$AR$222,38,FALSE)</f>
        <v>0</v>
      </c>
      <c r="AH39" s="38">
        <f t="shared" si="19"/>
        <v>0</v>
      </c>
      <c r="AI39" s="36" t="s">
        <v>78</v>
      </c>
      <c r="AJ39" s="40">
        <f>VLOOKUP(AI39,'[34]Reported to Corp Acctg'!$G$197:$AR$227,38,FALSE)</f>
        <v>0</v>
      </c>
      <c r="AK39" s="38">
        <f t="shared" si="20"/>
        <v>0</v>
      </c>
    </row>
    <row r="40" spans="1:37" x14ac:dyDescent="0.25">
      <c r="A40" t="s">
        <v>1</v>
      </c>
      <c r="B40" t="s">
        <v>80</v>
      </c>
      <c r="C40" t="s">
        <v>81</v>
      </c>
      <c r="D40" s="1">
        <v>93284</v>
      </c>
      <c r="E40" s="1">
        <v>0</v>
      </c>
      <c r="F40" s="11">
        <f t="shared" si="10"/>
        <v>-93284</v>
      </c>
      <c r="I40" s="20">
        <v>0</v>
      </c>
      <c r="J40" s="11">
        <f t="shared" si="16"/>
        <v>0</v>
      </c>
      <c r="L40" s="20">
        <v>0</v>
      </c>
      <c r="M40" s="11">
        <f t="shared" si="17"/>
        <v>0</v>
      </c>
      <c r="O40" s="20">
        <v>0</v>
      </c>
      <c r="P40" s="11">
        <f t="shared" si="11"/>
        <v>0</v>
      </c>
      <c r="Q40" t="s">
        <v>80</v>
      </c>
      <c r="R40" s="1">
        <v>0</v>
      </c>
      <c r="S40" s="11">
        <f t="shared" si="18"/>
        <v>0</v>
      </c>
      <c r="T40" t="s">
        <v>80</v>
      </c>
      <c r="U40" s="20">
        <v>0</v>
      </c>
      <c r="V40" s="11">
        <f t="shared" si="12"/>
        <v>0</v>
      </c>
      <c r="W40" t="s">
        <v>80</v>
      </c>
      <c r="X40" s="20">
        <f>VLOOKUP(W40,'[31]Reported to Corp Acctg'!$G$196:$AR$221,38,FALSE)</f>
        <v>0</v>
      </c>
      <c r="Y40" s="11">
        <f t="shared" si="13"/>
        <v>0</v>
      </c>
      <c r="Z40" t="s">
        <v>80</v>
      </c>
      <c r="AA40" s="20">
        <f>VLOOKUP(Z40,'[31]Reported to Corp Acctg'!$G$196:$AR$221,38,FALSE)</f>
        <v>0</v>
      </c>
      <c r="AB40" s="11">
        <f t="shared" si="14"/>
        <v>0</v>
      </c>
      <c r="AC40" t="s">
        <v>80</v>
      </c>
      <c r="AD40" s="1">
        <f>VLOOKUP(AC40,'[32]Reported to Corp Acctg'!$G$197:$AR$222,38,FALSE)</f>
        <v>0</v>
      </c>
      <c r="AE40" s="11">
        <f t="shared" si="15"/>
        <v>0</v>
      </c>
      <c r="AF40" s="36" t="s">
        <v>80</v>
      </c>
      <c r="AG40" s="40">
        <f>VLOOKUP(AF40,'[33]Reported to Corp Acctg'!$G$197:$AR$222,38,FALSE)</f>
        <v>0</v>
      </c>
      <c r="AH40" s="38">
        <f t="shared" si="19"/>
        <v>0</v>
      </c>
      <c r="AI40" s="36" t="s">
        <v>80</v>
      </c>
      <c r="AJ40" s="40">
        <f>VLOOKUP(AI40,'[34]Reported to Corp Acctg'!$G$197:$AR$227,38,FALSE)</f>
        <v>0</v>
      </c>
      <c r="AK40" s="38">
        <f t="shared" si="20"/>
        <v>0</v>
      </c>
    </row>
    <row r="41" spans="1:37" x14ac:dyDescent="0.25">
      <c r="A41" t="s">
        <v>1</v>
      </c>
      <c r="B41" t="s">
        <v>82</v>
      </c>
      <c r="C41" t="s">
        <v>83</v>
      </c>
      <c r="D41" s="1">
        <v>733312</v>
      </c>
      <c r="E41" s="1">
        <v>733312</v>
      </c>
      <c r="F41" s="11">
        <f t="shared" si="10"/>
        <v>0</v>
      </c>
      <c r="I41" s="20">
        <v>733312</v>
      </c>
      <c r="J41" s="11">
        <f t="shared" si="16"/>
        <v>0</v>
      </c>
      <c r="L41" s="20">
        <v>733312</v>
      </c>
      <c r="M41" s="11">
        <f t="shared" si="17"/>
        <v>0</v>
      </c>
      <c r="O41" s="20">
        <v>733312</v>
      </c>
      <c r="P41" s="11">
        <f t="shared" si="11"/>
        <v>0</v>
      </c>
      <c r="Q41" t="s">
        <v>82</v>
      </c>
      <c r="R41" s="1">
        <v>733312</v>
      </c>
      <c r="S41" s="11">
        <f t="shared" si="18"/>
        <v>0</v>
      </c>
      <c r="T41" t="s">
        <v>82</v>
      </c>
      <c r="U41" s="20">
        <v>733312</v>
      </c>
      <c r="V41" s="11">
        <f t="shared" si="12"/>
        <v>0</v>
      </c>
      <c r="W41" t="s">
        <v>82</v>
      </c>
      <c r="X41" s="20">
        <f>VLOOKUP(W41,'[31]Reported to Corp Acctg'!$G$196:$AR$221,38,FALSE)</f>
        <v>733312</v>
      </c>
      <c r="Y41" s="11">
        <f t="shared" si="13"/>
        <v>0</v>
      </c>
      <c r="Z41" t="s">
        <v>82</v>
      </c>
      <c r="AA41" s="20">
        <f>VLOOKUP(Z41,'[31]Reported to Corp Acctg'!$G$196:$AR$221,38,FALSE)</f>
        <v>733312</v>
      </c>
      <c r="AB41" s="11">
        <f t="shared" si="14"/>
        <v>0</v>
      </c>
      <c r="AC41" t="s">
        <v>82</v>
      </c>
      <c r="AD41" s="1">
        <f>VLOOKUP(AC41,'[32]Reported to Corp Acctg'!$G$197:$AR$222,38,FALSE)</f>
        <v>733312</v>
      </c>
      <c r="AE41" s="11">
        <f t="shared" si="15"/>
        <v>0</v>
      </c>
      <c r="AF41" s="36" t="s">
        <v>82</v>
      </c>
      <c r="AG41" s="40">
        <f>VLOOKUP(AF41,'[33]Reported to Corp Acctg'!$G$197:$AR$222,38,FALSE)</f>
        <v>733312</v>
      </c>
      <c r="AH41" s="38">
        <f t="shared" si="19"/>
        <v>0</v>
      </c>
      <c r="AI41" s="36" t="s">
        <v>82</v>
      </c>
      <c r="AJ41" s="40">
        <f>VLOOKUP(AI41,'[34]Reported to Corp Acctg'!$G$197:$AR$227,38,FALSE)</f>
        <v>759598</v>
      </c>
      <c r="AK41" s="38">
        <f t="shared" si="20"/>
        <v>26286</v>
      </c>
    </row>
    <row r="42" spans="1:37" x14ac:dyDescent="0.25">
      <c r="A42" t="s">
        <v>1</v>
      </c>
      <c r="B42" t="s">
        <v>84</v>
      </c>
      <c r="C42" t="s">
        <v>85</v>
      </c>
      <c r="D42" s="1">
        <v>507733.33333333331</v>
      </c>
      <c r="E42" s="1">
        <v>507733.33333333331</v>
      </c>
      <c r="F42" s="11">
        <f t="shared" si="10"/>
        <v>0</v>
      </c>
      <c r="I42" s="20">
        <v>507733.33333333331</v>
      </c>
      <c r="J42" s="11">
        <f t="shared" si="16"/>
        <v>0</v>
      </c>
      <c r="L42" s="20">
        <v>507733.33333333331</v>
      </c>
      <c r="M42" s="11">
        <f t="shared" si="17"/>
        <v>0</v>
      </c>
      <c r="O42" s="20">
        <v>507733.33333333331</v>
      </c>
      <c r="P42" s="11">
        <f t="shared" si="11"/>
        <v>0</v>
      </c>
      <c r="Q42" t="s">
        <v>84</v>
      </c>
      <c r="R42" s="1">
        <v>507733.33333333331</v>
      </c>
      <c r="S42" s="11">
        <f t="shared" si="18"/>
        <v>0</v>
      </c>
      <c r="T42" t="s">
        <v>84</v>
      </c>
      <c r="U42" s="20">
        <v>507733.33333333331</v>
      </c>
      <c r="V42" s="11">
        <f t="shared" si="12"/>
        <v>0</v>
      </c>
      <c r="W42" t="s">
        <v>84</v>
      </c>
      <c r="X42" s="20">
        <f>VLOOKUP(W42,'[31]Reported to Corp Acctg'!$G$196:$AR$221,38,FALSE)</f>
        <v>507733.33333333331</v>
      </c>
      <c r="Y42" s="11">
        <f t="shared" si="13"/>
        <v>0</v>
      </c>
      <c r="Z42" t="s">
        <v>84</v>
      </c>
      <c r="AA42" s="20">
        <f>VLOOKUP(Z42,'[31]Reported to Corp Acctg'!$G$196:$AR$221,38,FALSE)</f>
        <v>507733.33333333331</v>
      </c>
      <c r="AB42" s="11">
        <f t="shared" si="14"/>
        <v>0</v>
      </c>
      <c r="AC42" t="s">
        <v>84</v>
      </c>
      <c r="AD42" s="1">
        <f>VLOOKUP(AC42,'[32]Reported to Corp Acctg'!$G$197:$AR$222,38,FALSE)</f>
        <v>507733.33333333331</v>
      </c>
      <c r="AE42" s="11">
        <f t="shared" si="15"/>
        <v>0</v>
      </c>
      <c r="AF42" s="36" t="s">
        <v>84</v>
      </c>
      <c r="AG42" s="40">
        <f>VLOOKUP(AF42,'[33]Reported to Corp Acctg'!$G$197:$AR$222,38,FALSE)</f>
        <v>507733.33333333331</v>
      </c>
      <c r="AH42" s="38">
        <f t="shared" si="19"/>
        <v>0</v>
      </c>
      <c r="AI42" s="36" t="s">
        <v>84</v>
      </c>
      <c r="AJ42" s="40">
        <f>VLOOKUP(AI42,'[34]Reported to Corp Acctg'!$G$197:$AR$227,38,FALSE)</f>
        <v>525933.33333333326</v>
      </c>
      <c r="AK42" s="38">
        <f t="shared" si="20"/>
        <v>18199.999999999942</v>
      </c>
    </row>
    <row r="43" spans="1:37" x14ac:dyDescent="0.25">
      <c r="A43" t="s">
        <v>1</v>
      </c>
      <c r="B43" t="s">
        <v>86</v>
      </c>
      <c r="C43" t="s">
        <v>87</v>
      </c>
      <c r="D43" s="1">
        <v>544000</v>
      </c>
      <c r="E43" s="1">
        <v>544000</v>
      </c>
      <c r="F43" s="11">
        <f t="shared" si="10"/>
        <v>0</v>
      </c>
      <c r="I43" s="20">
        <v>544000</v>
      </c>
      <c r="J43" s="11">
        <f t="shared" si="16"/>
        <v>0</v>
      </c>
      <c r="L43" s="20">
        <v>544000</v>
      </c>
      <c r="M43" s="11">
        <f t="shared" si="17"/>
        <v>0</v>
      </c>
      <c r="O43" s="20">
        <v>544000</v>
      </c>
      <c r="P43" s="11">
        <f t="shared" si="11"/>
        <v>0</v>
      </c>
      <c r="Q43" t="s">
        <v>86</v>
      </c>
      <c r="R43" s="1">
        <v>544000</v>
      </c>
      <c r="S43" s="11">
        <f t="shared" si="18"/>
        <v>0</v>
      </c>
      <c r="T43" t="s">
        <v>86</v>
      </c>
      <c r="U43" s="20">
        <v>544000</v>
      </c>
      <c r="V43" s="11">
        <f t="shared" si="12"/>
        <v>0</v>
      </c>
      <c r="W43" t="s">
        <v>86</v>
      </c>
      <c r="X43" s="20">
        <f>VLOOKUP(W43,'[31]Reported to Corp Acctg'!$G$196:$AR$221,38,FALSE)</f>
        <v>544000</v>
      </c>
      <c r="Y43" s="11">
        <f t="shared" si="13"/>
        <v>0</v>
      </c>
      <c r="Z43" t="s">
        <v>86</v>
      </c>
      <c r="AA43" s="20">
        <f>VLOOKUP(Z43,'[31]Reported to Corp Acctg'!$G$196:$AR$221,38,FALSE)</f>
        <v>544000</v>
      </c>
      <c r="AB43" s="11">
        <f t="shared" si="14"/>
        <v>0</v>
      </c>
      <c r="AC43" t="s">
        <v>86</v>
      </c>
      <c r="AD43" s="1">
        <f>VLOOKUP(AC43,'[32]Reported to Corp Acctg'!$G$197:$AR$222,38,FALSE)</f>
        <v>544000</v>
      </c>
      <c r="AE43" s="11">
        <f t="shared" si="15"/>
        <v>0</v>
      </c>
      <c r="AF43" s="36" t="s">
        <v>86</v>
      </c>
      <c r="AG43" s="40">
        <f>VLOOKUP(AF43,'[33]Reported to Corp Acctg'!$G$197:$AR$222,38,FALSE)</f>
        <v>544000</v>
      </c>
      <c r="AH43" s="38">
        <f t="shared" si="19"/>
        <v>0</v>
      </c>
      <c r="AI43" s="36" t="s">
        <v>86</v>
      </c>
      <c r="AJ43" s="40">
        <f>VLOOKUP(AI43,'[34]Reported to Corp Acctg'!$G$197:$AR$227,38,FALSE)</f>
        <v>0</v>
      </c>
      <c r="AK43" s="38">
        <f t="shared" si="20"/>
        <v>-544000</v>
      </c>
    </row>
    <row r="44" spans="1:37" x14ac:dyDescent="0.25">
      <c r="A44" t="s">
        <v>1</v>
      </c>
      <c r="B44" t="s">
        <v>88</v>
      </c>
      <c r="C44" t="s">
        <v>89</v>
      </c>
      <c r="D44" s="1">
        <v>9513333.3333333321</v>
      </c>
      <c r="E44" s="1">
        <v>9513333.3333333321</v>
      </c>
      <c r="F44" s="11">
        <f t="shared" si="10"/>
        <v>0</v>
      </c>
      <c r="I44" s="20">
        <v>9513333.3333333321</v>
      </c>
      <c r="J44" s="11">
        <f t="shared" si="16"/>
        <v>0</v>
      </c>
      <c r="L44" s="20">
        <v>9513333.3333333321</v>
      </c>
      <c r="M44" s="11">
        <f t="shared" si="17"/>
        <v>0</v>
      </c>
      <c r="O44" s="20">
        <v>9513333.3333333321</v>
      </c>
      <c r="P44" s="11">
        <f t="shared" si="11"/>
        <v>0</v>
      </c>
      <c r="Q44" t="s">
        <v>88</v>
      </c>
      <c r="R44" s="1">
        <v>9513333.3333333321</v>
      </c>
      <c r="S44" s="11">
        <f t="shared" si="18"/>
        <v>0</v>
      </c>
      <c r="T44" t="s">
        <v>88</v>
      </c>
      <c r="U44" s="20">
        <v>9513333.3333333321</v>
      </c>
      <c r="V44" s="11">
        <f t="shared" si="12"/>
        <v>0</v>
      </c>
      <c r="W44" t="s">
        <v>88</v>
      </c>
      <c r="X44" s="20">
        <f>VLOOKUP(W44,'[31]Reported to Corp Acctg'!$G$196:$AR$221,38,FALSE)</f>
        <v>9513333.3333333321</v>
      </c>
      <c r="Y44" s="11">
        <f t="shared" si="13"/>
        <v>0</v>
      </c>
      <c r="Z44" t="s">
        <v>88</v>
      </c>
      <c r="AA44" s="20">
        <f>VLOOKUP(Z44,'[31]Reported to Corp Acctg'!$G$196:$AR$221,38,FALSE)</f>
        <v>9513333.3333333321</v>
      </c>
      <c r="AB44" s="11">
        <f t="shared" si="14"/>
        <v>0</v>
      </c>
      <c r="AC44" t="s">
        <v>88</v>
      </c>
      <c r="AD44" s="1">
        <f>VLOOKUP(AC44,'[32]Reported to Corp Acctg'!$G$197:$AR$222,38,FALSE)</f>
        <v>9513333.3333333321</v>
      </c>
      <c r="AE44" s="11">
        <f t="shared" si="15"/>
        <v>0</v>
      </c>
      <c r="AF44" s="36" t="s">
        <v>88</v>
      </c>
      <c r="AG44" s="40">
        <f>VLOOKUP(AF44,'[33]Reported to Corp Acctg'!$G$197:$AR$222,38,FALSE)</f>
        <v>9513333.3333333321</v>
      </c>
      <c r="AH44" s="38">
        <f t="shared" si="19"/>
        <v>0</v>
      </c>
      <c r="AI44" s="36" t="s">
        <v>88</v>
      </c>
      <c r="AJ44" s="40">
        <f>VLOOKUP(AI44,'[34]Reported to Corp Acctg'!$G$197:$AR$227,38,FALSE)</f>
        <v>9773333.3333333321</v>
      </c>
      <c r="AK44" s="38">
        <f t="shared" si="20"/>
        <v>260000</v>
      </c>
    </row>
    <row r="45" spans="1:37" x14ac:dyDescent="0.25">
      <c r="A45" t="s">
        <v>1</v>
      </c>
      <c r="B45" t="s">
        <v>90</v>
      </c>
      <c r="C45" t="s">
        <v>91</v>
      </c>
      <c r="D45" s="1">
        <v>5095494.135040001</v>
      </c>
      <c r="E45" s="1">
        <v>5080138.1465600012</v>
      </c>
      <c r="F45" s="11">
        <f t="shared" si="10"/>
        <v>-15355.988479999825</v>
      </c>
      <c r="I45" s="1">
        <v>5074302.9523200011</v>
      </c>
      <c r="J45" s="11">
        <f t="shared" si="16"/>
        <v>-5835.1942400000989</v>
      </c>
      <c r="L45" s="1">
        <v>5074302.9523200011</v>
      </c>
      <c r="M45" s="11">
        <f t="shared" si="17"/>
        <v>0</v>
      </c>
      <c r="O45" s="1">
        <v>5073257</v>
      </c>
      <c r="P45" s="11">
        <f t="shared" si="11"/>
        <v>-1045.9523200010881</v>
      </c>
      <c r="Q45" t="s">
        <v>90</v>
      </c>
      <c r="R45" s="1">
        <v>5073256.8729600003</v>
      </c>
      <c r="S45" s="11">
        <f t="shared" si="18"/>
        <v>-1046.0793600007892</v>
      </c>
      <c r="T45" t="s">
        <v>90</v>
      </c>
      <c r="U45" s="20">
        <v>5058365.884800001</v>
      </c>
      <c r="V45" s="11">
        <f t="shared" si="12"/>
        <v>-14890.988159999251</v>
      </c>
      <c r="W45" t="s">
        <v>90</v>
      </c>
      <c r="X45" s="20">
        <f>VLOOKUP(W45,'[31]Reported to Corp Acctg'!$G$196:$AR$221,38,FALSE)</f>
        <v>5058365.884800001</v>
      </c>
      <c r="Y45" s="11">
        <f t="shared" si="13"/>
        <v>-14890.988159999251</v>
      </c>
      <c r="Z45" t="s">
        <v>90</v>
      </c>
      <c r="AA45" s="20">
        <f>VLOOKUP(Z45,'[31]Reported to Corp Acctg'!$G$196:$AR$221,38,FALSE)</f>
        <v>5058365.884800001</v>
      </c>
      <c r="AB45" s="11">
        <f t="shared" si="14"/>
        <v>0</v>
      </c>
      <c r="AC45" t="s">
        <v>90</v>
      </c>
      <c r="AD45" s="1">
        <f>VLOOKUP(AC45,'[32]Reported to Corp Acctg'!$G$197:$AR$222,38,FALSE)</f>
        <v>5058365.884800001</v>
      </c>
      <c r="AE45" s="11">
        <f t="shared" si="15"/>
        <v>0</v>
      </c>
      <c r="AF45" s="36" t="s">
        <v>90</v>
      </c>
      <c r="AG45" s="40">
        <f>VLOOKUP(AF45,'[33]Reported to Corp Acctg'!$G$197:$AR$222,38,FALSE)</f>
        <v>5058365.8666666672</v>
      </c>
      <c r="AH45" s="38">
        <f t="shared" si="19"/>
        <v>-1.8133333884179592E-2</v>
      </c>
      <c r="AI45" s="36" t="s">
        <v>90</v>
      </c>
      <c r="AJ45" s="40">
        <f>VLOOKUP(AI45,'[34]Reported to Corp Acctg'!$G$197:$AR$227,38,FALSE)</f>
        <v>5239685.9629100021</v>
      </c>
      <c r="AK45" s="38">
        <f t="shared" si="20"/>
        <v>181320.09624333493</v>
      </c>
    </row>
    <row r="46" spans="1:37" x14ac:dyDescent="0.25">
      <c r="E46" s="1"/>
      <c r="F46" s="11"/>
      <c r="I46" s="1"/>
      <c r="J46" s="11"/>
      <c r="L46" s="1"/>
      <c r="M46" s="11"/>
      <c r="O46" s="1"/>
      <c r="P46" s="11"/>
      <c r="Q46" s="22" t="s">
        <v>134</v>
      </c>
      <c r="R46" s="1">
        <v>2258260.0533333332</v>
      </c>
      <c r="S46" s="11">
        <f t="shared" si="18"/>
        <v>2258260.0533333332</v>
      </c>
      <c r="T46" t="s">
        <v>134</v>
      </c>
      <c r="U46" s="20">
        <v>2258260.0533333332</v>
      </c>
      <c r="V46" s="11">
        <f t="shared" si="12"/>
        <v>0</v>
      </c>
      <c r="W46" t="s">
        <v>134</v>
      </c>
      <c r="X46" s="20">
        <f>VLOOKUP(W46,'[31]Reported to Corp Acctg'!$G$196:$AR$221,38,FALSE)</f>
        <v>2258260.0533333332</v>
      </c>
      <c r="Y46" s="11">
        <f t="shared" si="13"/>
        <v>0</v>
      </c>
      <c r="Z46" t="s">
        <v>134</v>
      </c>
      <c r="AA46" s="20">
        <v>1165364</v>
      </c>
      <c r="AB46" s="11">
        <f t="shared" si="14"/>
        <v>-1092896.0533333332</v>
      </c>
      <c r="AC46" t="s">
        <v>134</v>
      </c>
      <c r="AD46" s="1">
        <f>VLOOKUP(AC46,'[32]Reported to Corp Acctg'!$G$197:$AR$222,38,FALSE)</f>
        <v>1165364.0533333342</v>
      </c>
      <c r="AE46" s="11">
        <f t="shared" si="15"/>
        <v>-1092895.9999999991</v>
      </c>
      <c r="AF46" s="36" t="s">
        <v>134</v>
      </c>
      <c r="AG46" s="40">
        <f>VLOOKUP(AF46,'[33]Reported to Corp Acctg'!$G$197:$AR$222,38,FALSE)</f>
        <v>1135238.0586666674</v>
      </c>
      <c r="AH46" s="38">
        <f t="shared" si="19"/>
        <v>-30125.994666666724</v>
      </c>
      <c r="AI46" s="36" t="s">
        <v>134</v>
      </c>
      <c r="AJ46" s="40">
        <f>VLOOKUP(AI46,'[34]Reported to Corp Acctg'!$G$197:$AR$227,38,FALSE)</f>
        <v>1144725.4559999998</v>
      </c>
      <c r="AK46" s="38">
        <f t="shared" si="20"/>
        <v>9487.3973333323374</v>
      </c>
    </row>
    <row r="47" spans="1:37" x14ac:dyDescent="0.25">
      <c r="E47" s="1"/>
      <c r="F47" s="11"/>
      <c r="I47" s="1"/>
      <c r="J47" s="11"/>
      <c r="L47" s="1"/>
      <c r="M47" s="11"/>
      <c r="O47" s="1"/>
      <c r="P47" s="11"/>
      <c r="Q47" s="22" t="s">
        <v>135</v>
      </c>
      <c r="R47" s="1">
        <v>372422.40000000002</v>
      </c>
      <c r="S47" s="11">
        <f t="shared" si="18"/>
        <v>372422.40000000002</v>
      </c>
      <c r="T47" t="s">
        <v>135</v>
      </c>
      <c r="U47" s="1">
        <v>372422.40000000002</v>
      </c>
      <c r="V47" s="11">
        <f t="shared" si="12"/>
        <v>0</v>
      </c>
      <c r="W47" t="s">
        <v>135</v>
      </c>
      <c r="X47" s="20">
        <f>VLOOKUP(W47,'[31]Reported to Corp Acctg'!$G$196:$AR$221,38,FALSE)</f>
        <v>372422.40000000002</v>
      </c>
      <c r="Y47" s="11">
        <f t="shared" si="13"/>
        <v>0</v>
      </c>
      <c r="Z47" t="s">
        <v>135</v>
      </c>
      <c r="AA47" s="20">
        <f>VLOOKUP(Z47,'[31]Reported to Corp Acctg'!$G$196:$AR$221,38,FALSE)</f>
        <v>372422.40000000002</v>
      </c>
      <c r="AB47" s="11">
        <f t="shared" si="14"/>
        <v>0</v>
      </c>
      <c r="AC47" t="s">
        <v>135</v>
      </c>
      <c r="AD47" s="1">
        <f>VLOOKUP(AC47,'[32]Reported to Corp Acctg'!$G$197:$AR$222,38,FALSE)</f>
        <v>372422.40000000002</v>
      </c>
      <c r="AE47" s="11">
        <f t="shared" si="15"/>
        <v>0</v>
      </c>
      <c r="AF47" s="36" t="s">
        <v>135</v>
      </c>
      <c r="AG47" s="40">
        <f>VLOOKUP(AF47,'[33]Reported to Corp Acctg'!$G$197:$AR$222,38,FALSE)</f>
        <v>372422.40000000002</v>
      </c>
      <c r="AH47" s="38">
        <f t="shared" si="19"/>
        <v>0</v>
      </c>
      <c r="AI47" s="36" t="s">
        <v>135</v>
      </c>
      <c r="AJ47" s="40">
        <f>VLOOKUP(AI47,'[34]Reported to Corp Acctg'!$G$197:$AR$227,38,FALSE)</f>
        <v>385772.1</v>
      </c>
      <c r="AK47" s="38">
        <f t="shared" si="20"/>
        <v>13349.699999999953</v>
      </c>
    </row>
    <row r="48" spans="1:37" x14ac:dyDescent="0.25">
      <c r="D48" s="20"/>
      <c r="E48" s="20"/>
      <c r="F48" s="11"/>
      <c r="I48" s="20"/>
      <c r="J48" s="11"/>
      <c r="L48" s="20"/>
      <c r="M48" s="11"/>
      <c r="O48" s="20"/>
      <c r="P48" s="11"/>
      <c r="R48" s="20"/>
      <c r="S48" s="11"/>
      <c r="U48" s="20"/>
      <c r="V48" s="11"/>
      <c r="X48" s="20"/>
      <c r="Y48" s="11"/>
      <c r="AA48" s="20"/>
      <c r="AB48" s="11"/>
      <c r="AD48" s="20"/>
      <c r="AE48" s="11"/>
      <c r="AF48" s="36"/>
      <c r="AG48" s="20"/>
      <c r="AH48" s="38"/>
      <c r="AI48" s="36"/>
      <c r="AJ48" s="20"/>
      <c r="AK48" s="38"/>
    </row>
    <row r="49" spans="4:37" ht="15.75" thickBot="1" x14ac:dyDescent="0.3">
      <c r="D49" s="20"/>
      <c r="E49" s="20"/>
      <c r="F49" s="11"/>
      <c r="I49" s="20"/>
      <c r="J49" s="11"/>
      <c r="L49" s="20"/>
      <c r="M49" s="11"/>
      <c r="O49" s="20"/>
      <c r="P49" s="11"/>
      <c r="R49" s="20"/>
      <c r="S49" s="11"/>
      <c r="U49" s="20"/>
      <c r="V49" s="11"/>
      <c r="X49" s="20"/>
      <c r="Y49" s="11"/>
      <c r="AA49" s="20"/>
      <c r="AB49" s="11"/>
      <c r="AD49" s="20"/>
      <c r="AE49" s="11"/>
      <c r="AF49" s="36"/>
      <c r="AG49" s="20"/>
      <c r="AH49" s="38"/>
      <c r="AI49" s="36"/>
      <c r="AJ49" s="20"/>
      <c r="AK49" s="38"/>
    </row>
    <row r="50" spans="4:37" ht="15.75" thickBot="1" x14ac:dyDescent="0.3">
      <c r="D50" s="12">
        <f>SUM(D34:D45)</f>
        <v>52109726.249706671</v>
      </c>
      <c r="E50" s="12">
        <f>SUM(E34:E45)</f>
        <v>50198699.934719995</v>
      </c>
      <c r="F50" s="12">
        <f>SUM(F34:F45)</f>
        <v>-1911026.3149866657</v>
      </c>
      <c r="I50" s="13">
        <f>SUM(I34:I45)</f>
        <v>44796615.977813333</v>
      </c>
      <c r="J50" s="15">
        <f>SUM(J34:J45)</f>
        <v>-5402083.956906667</v>
      </c>
      <c r="L50" s="13">
        <f>SUM(L34:L45)</f>
        <v>44269949.311146669</v>
      </c>
      <c r="M50" s="15">
        <f>SUM(M34:M45)</f>
        <v>-526666.66666666663</v>
      </c>
      <c r="O50" s="13">
        <f>SUM(O34:O45)</f>
        <v>46219617.650666669</v>
      </c>
      <c r="P50" s="15">
        <f>SUM(P34:P45)</f>
        <v>1949668.3395199985</v>
      </c>
      <c r="R50" s="13">
        <f>SUM(R34:R47)</f>
        <v>46394375.032959998</v>
      </c>
      <c r="S50" s="15">
        <f>SUM(S34:S47)</f>
        <v>2124425.7218133332</v>
      </c>
      <c r="U50" s="13">
        <f>SUM(U34:U47)</f>
        <v>47972678.327466667</v>
      </c>
      <c r="V50" s="15">
        <f>SUM(V34:V47)</f>
        <v>1578303.2945066651</v>
      </c>
      <c r="X50" s="13">
        <f>SUM(X34:X47)</f>
        <v>47972678.327466667</v>
      </c>
      <c r="Y50" s="15">
        <f>SUM(Y34:Y47)</f>
        <v>1578303.2945066651</v>
      </c>
      <c r="AA50" s="13">
        <f>SUM(AA34:AA47)</f>
        <v>47881673.482133336</v>
      </c>
      <c r="AB50" s="15">
        <f>SUM(AB34:AB47)</f>
        <v>-91004.845333331381</v>
      </c>
      <c r="AD50" s="13">
        <f>SUM(AD34:AD47)</f>
        <v>50605673.751466662</v>
      </c>
      <c r="AE50" s="29">
        <f>SUM(AE34:AE47)</f>
        <v>2632995.4239999973</v>
      </c>
      <c r="AF50" s="36" t="s">
        <v>148</v>
      </c>
      <c r="AG50" s="13">
        <f>SUM(AG34:AG47)</f>
        <v>70090753.109333351</v>
      </c>
      <c r="AH50" s="51">
        <f>SUM(AH34:AH47)</f>
        <v>19485079.357866671</v>
      </c>
      <c r="AI50" s="70" t="s">
        <v>148</v>
      </c>
      <c r="AJ50" s="13">
        <f>SUM(AJ34:AJ47)</f>
        <v>69443003.438243315</v>
      </c>
      <c r="AK50" s="51">
        <f>SUM(AK34:AK47)</f>
        <v>-647749.67109000357</v>
      </c>
    </row>
    <row r="51" spans="4:37" x14ac:dyDescent="0.25">
      <c r="AF51" s="36"/>
      <c r="AH51" s="39"/>
      <c r="AI51" s="36"/>
      <c r="AK51" s="39"/>
    </row>
    <row r="52" spans="4:37" x14ac:dyDescent="0.25">
      <c r="AF52" s="36"/>
      <c r="AH52" s="39"/>
      <c r="AI52" s="36"/>
      <c r="AK52" s="39"/>
    </row>
    <row r="53" spans="4:37" x14ac:dyDescent="0.25">
      <c r="AF53" s="97" t="s">
        <v>121</v>
      </c>
      <c r="AG53" s="98">
        <f>AG32+AG50</f>
        <v>79506334.770797357</v>
      </c>
      <c r="AH53" s="39"/>
      <c r="AI53" s="97" t="s">
        <v>121</v>
      </c>
      <c r="AJ53" s="98">
        <f>AJ32+AJ50</f>
        <v>76119050.031491309</v>
      </c>
      <c r="AK53" s="39"/>
    </row>
    <row r="54" spans="4:37" x14ac:dyDescent="0.25">
      <c r="W54" s="23"/>
      <c r="AD54" s="34"/>
      <c r="AE54" s="34"/>
      <c r="AF54" s="36"/>
      <c r="AH54" s="39"/>
      <c r="AI54" s="36"/>
      <c r="AK54" s="39"/>
    </row>
    <row r="55" spans="4:37" x14ac:dyDescent="0.25">
      <c r="Z55" s="46" t="s">
        <v>142</v>
      </c>
      <c r="AC55" s="46" t="s">
        <v>145</v>
      </c>
      <c r="AF55" s="109" t="s">
        <v>149</v>
      </c>
      <c r="AG55" s="110"/>
      <c r="AH55" s="111"/>
      <c r="AI55" s="112" t="s">
        <v>163</v>
      </c>
      <c r="AJ55" s="48"/>
      <c r="AK55" s="49"/>
    </row>
    <row r="56" spans="4:37" x14ac:dyDescent="0.25">
      <c r="AF56" s="113" t="s">
        <v>157</v>
      </c>
      <c r="AG56" s="114"/>
      <c r="AH56" s="115"/>
      <c r="AI56" s="116" t="s">
        <v>157</v>
      </c>
      <c r="AJ56" s="53"/>
      <c r="AK56" s="54"/>
    </row>
  </sheetData>
  <mergeCells count="11">
    <mergeCell ref="AI1:AK1"/>
    <mergeCell ref="D1:E1"/>
    <mergeCell ref="K1:M1"/>
    <mergeCell ref="N1:P1"/>
    <mergeCell ref="H1:J1"/>
    <mergeCell ref="Q1:S1"/>
    <mergeCell ref="AF1:AH1"/>
    <mergeCell ref="AC1:AE1"/>
    <mergeCell ref="Z1:AB1"/>
    <mergeCell ref="W1:Y1"/>
    <mergeCell ref="T1:V1"/>
  </mergeCells>
  <pageMargins left="0.7" right="0.7" top="0.75" bottom="0.75" header="0.3" footer="0.3"/>
  <pageSetup scale="62" fitToHeight="0" orientation="landscape" r:id="rId1"/>
  <headerFooter>
    <oddFooter>&amp;L&amp;F&amp;C&amp;A&amp;R&amp;D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SignificantOrder xmlns="dc463f71-b30c-4ab2-9473-d307f9d35888">false</SignificantOrder>
    <Date1 xmlns="dc463f71-b30c-4ab2-9473-d307f9d35888">2023-04-28T07:00:00+00:00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45C6AD-18E1-4BFB-97A4-1AADDB851F78}"/>
</file>

<file path=customXml/itemProps2.xml><?xml version="1.0" encoding="utf-8"?>
<ds:datastoreItem xmlns:ds="http://schemas.openxmlformats.org/officeDocument/2006/customXml" ds:itemID="{B7BD8D8B-7107-4884-AF66-23D7CE19034B}"/>
</file>

<file path=customXml/itemProps3.xml><?xml version="1.0" encoding="utf-8"?>
<ds:datastoreItem xmlns:ds="http://schemas.openxmlformats.org/officeDocument/2006/customXml" ds:itemID="{3153302F-2586-4109-90BB-A7112864D7E6}"/>
</file>

<file path=customXml/itemProps4.xml><?xml version="1.0" encoding="utf-8"?>
<ds:datastoreItem xmlns:ds="http://schemas.openxmlformats.org/officeDocument/2006/customXml" ds:itemID="{99D37344-EEDD-4116-AF8B-C32B214739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</vt:lpstr>
      <vt:lpstr>CY2022 YTD</vt:lpstr>
      <vt:lpstr>Account data</vt:lpstr>
      <vt:lpstr>ARO Cash Flows</vt:lpstr>
      <vt:lpstr>'ARO Cash Flows'!Print_Area</vt:lpstr>
      <vt:lpstr>Summary!Print_Area</vt:lpstr>
      <vt:lpstr>'Account data'!Print_Titles</vt:lpstr>
      <vt:lpstr>'ARO Cash Flows'!Print_Titles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Evangelista, Justus</dc:creator>
  <cp:lastModifiedBy>Doyle, Andrew (UTC)</cp:lastModifiedBy>
  <cp:lastPrinted>2018-08-06T23:48:25Z</cp:lastPrinted>
  <dcterms:created xsi:type="dcterms:W3CDTF">2017-04-24T23:54:49Z</dcterms:created>
  <dcterms:modified xsi:type="dcterms:W3CDTF">2023-04-28T22:43:33Z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