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20" windowWidth="15132" windowHeight="9300"/>
  </bookViews>
  <sheets>
    <sheet name="Retail Rev Cr" sheetId="5" r:id="rId1"/>
  </sheets>
  <externalReferences>
    <externalReference r:id="rId2"/>
    <externalReference r:id="rId3"/>
  </externalReferences>
  <definedNames>
    <definedName name="ID_Gas" localSheetId="0">[1]DebtCalc!#REF!</definedName>
    <definedName name="ID_Gas">[2]DebtCalc!#REF!</definedName>
    <definedName name="_xlnm.Print_Area" localSheetId="0">'Retail Rev Cr'!$A$1:$J$90</definedName>
    <definedName name="Print_for_CBReport" localSheetId="0">'Retail Rev Cr'!$B$2:$I$96</definedName>
    <definedName name="Print_for_CBReport">#REF!</definedName>
    <definedName name="Print_for_Checking" localSheetId="0">'Retail Rev Cr'!$B$2:'Retail Rev Cr'!$K$96</definedName>
    <definedName name="Print_for_Checking">#REF!:#REF!</definedName>
    <definedName name="_xlnm.Print_Titles" localSheetId="0">'Retail Rev Cr'!$1:$7</definedName>
    <definedName name="WA_Gas" localSheetId="0">[1]DebtCalc!#REF!</definedName>
    <definedName name="WA_Gas">[2]DebtCalc!#REF!</definedName>
    <definedName name="Z_6E1B8C45_B07F_11D2_B0DC_0000832CDFF0_.wvu.PrintArea" localSheetId="0" hidden="1">'Retail Rev Cr'!$B$2:$J$88</definedName>
    <definedName name="Z_6E1B8C45_B07F_11D2_B0DC_0000832CDFF0_.wvu.Rows" localSheetId="0" hidden="1">'Retail Rev Cr'!#REF!,'Retail Rev Cr'!$23:$29,'Retail Rev Cr'!#REF!,'Retail Rev Cr'!$34:$50,'Retail Rev Cr'!$81:$81,'Retail Rev Cr'!$83:$83,'Retail Rev Cr'!$89:$96</definedName>
    <definedName name="Z_A15D1962_B049_11D2_8670_0000832CEEE8_.wvu.Rows" localSheetId="0" hidden="1">'Retail Rev Cr'!$34:$44,'Retail Rev Cr'!$88:$96</definedName>
  </definedNames>
  <calcPr calcId="125725"/>
</workbook>
</file>

<file path=xl/calcChain.xml><?xml version="1.0" encoding="utf-8"?>
<calcChain xmlns="http://schemas.openxmlformats.org/spreadsheetml/2006/main">
  <c r="E51" i="5"/>
  <c r="F51"/>
  <c r="G51"/>
  <c r="H51"/>
  <c r="I51"/>
  <c r="J51"/>
  <c r="G75"/>
  <c r="G58" l="1"/>
  <c r="G67"/>
  <c r="G70" s="1"/>
  <c r="G62" l="1"/>
  <c r="G64"/>
  <c r="G73" l="1"/>
  <c r="G77" s="1"/>
  <c r="G81" s="1"/>
  <c r="G87" l="1"/>
</calcChain>
</file>

<file path=xl/sharedStrings.xml><?xml version="1.0" encoding="utf-8"?>
<sst xmlns="http://schemas.openxmlformats.org/spreadsheetml/2006/main" count="88" uniqueCount="80">
  <si>
    <t>Description of Adjustment</t>
  </si>
  <si>
    <t>Rate Base</t>
  </si>
  <si>
    <t>`</t>
  </si>
  <si>
    <t>Expense</t>
  </si>
  <si>
    <t>Revenue</t>
  </si>
  <si>
    <t>AVISTA UTILITIES</t>
  </si>
  <si>
    <t>Per Results Report</t>
  </si>
  <si>
    <t>Deferred FIT Rate Base</t>
  </si>
  <si>
    <t>Eliminate B &amp; O Taxes</t>
  </si>
  <si>
    <t>Uncollect. Expense</t>
  </si>
  <si>
    <t>Regulatory Expense</t>
  </si>
  <si>
    <t>Injuries and Damages</t>
  </si>
  <si>
    <t>Eliminate WA Power Cost Defer</t>
  </si>
  <si>
    <t>Nez Perce Settlement Adjustment</t>
  </si>
  <si>
    <t>Restate Excise Taxes</t>
  </si>
  <si>
    <t>Restate Debt Interest</t>
  </si>
  <si>
    <t>Pro Forma Rate Base</t>
  </si>
  <si>
    <t>Net Operating Income Requirement</t>
  </si>
  <si>
    <t>Revenue Requirement</t>
  </si>
  <si>
    <t>Debt Cost</t>
  </si>
  <si>
    <t>(Rate Base x Debt Cost x -35%)</t>
  </si>
  <si>
    <t>Net Expense</t>
  </si>
  <si>
    <t>(Expense - Revenue)</t>
  </si>
  <si>
    <t>Tax Effect</t>
  </si>
  <si>
    <t>(Net Expense x -.35%)</t>
  </si>
  <si>
    <t>Total Prod/Trans</t>
  </si>
  <si>
    <t>1 - Tax Rate</t>
  </si>
  <si>
    <t>Conversion Factor (Excl. Rev. Rel. Exp.)</t>
  </si>
  <si>
    <t>Prod/Trans</t>
  </si>
  <si>
    <t>Pro Forma Power Supply</t>
  </si>
  <si>
    <t>Pro Forma Labor Non-Exec</t>
  </si>
  <si>
    <t>Pro Forma Labor Exec</t>
  </si>
  <si>
    <t>Pro Forma Transmission Rev/Exp</t>
  </si>
  <si>
    <t>Office Space Charges to Subsidiaries</t>
  </si>
  <si>
    <t>Exhibit No. ___(TLK-2)</t>
  </si>
  <si>
    <t>AVERAGE PRODUCTION AND TRANSMISSION COST</t>
  </si>
  <si>
    <t>WASHINGTON ELECTRIC</t>
  </si>
  <si>
    <t>($000's)</t>
  </si>
  <si>
    <t>Pro Forma Employee Benefits</t>
  </si>
  <si>
    <t>Plant</t>
  </si>
  <si>
    <t>Acc Depreciation</t>
  </si>
  <si>
    <t>Deferred Tax</t>
  </si>
  <si>
    <t>Working Capital</t>
  </si>
  <si>
    <t>Test Year WA Normalized Retail Load MWh</t>
  </si>
  <si>
    <t>Net Gains / Losses</t>
  </si>
  <si>
    <t>Production / Transmission</t>
  </si>
  <si>
    <t>Line</t>
  </si>
  <si>
    <t>Column</t>
  </si>
  <si>
    <t>(000's)</t>
  </si>
  <si>
    <t>Deferred D/C</t>
  </si>
  <si>
    <t xml:space="preserve">    Pro Forma Total</t>
  </si>
  <si>
    <t>Cost of Capital</t>
  </si>
  <si>
    <t>Cost of Service Energy Classified Production/Transmission Costs</t>
  </si>
  <si>
    <t>Cost of Service Total Production/Transmission Costs</t>
  </si>
  <si>
    <t>Retail Revenue Credit Rate per kWh (Line 11 * Line 12 / Line 13)</t>
  </si>
  <si>
    <t>Deferred Debits and Credits</t>
  </si>
  <si>
    <t>FIT/DFIT/ ITC/PTC Expense</t>
  </si>
  <si>
    <t>Pro Forma Property Tax</t>
  </si>
  <si>
    <t>O&amp;M Offsets</t>
  </si>
  <si>
    <t>CALCULATION OF RETAIL REVENUE CREDIT RATE</t>
  </si>
  <si>
    <t>DSM</t>
  </si>
  <si>
    <t>TWELVE MONTHS ENDED JUNE, 2013</t>
  </si>
  <si>
    <t>Restate 2013 Property Tax</t>
  </si>
  <si>
    <t>Revenue Normalization 2013</t>
  </si>
  <si>
    <t>Misc. Restating Expenses</t>
  </si>
  <si>
    <t>Restate Incentive Expenses</t>
  </si>
  <si>
    <t>Colstrip / CS2 Maintenance Amort</t>
  </si>
  <si>
    <t>Restate June 30 2013 Capital EOP</t>
  </si>
  <si>
    <t>OPEN</t>
  </si>
  <si>
    <t>Pro Forma Insurance Expense</t>
  </si>
  <si>
    <t>Pro Forma Information Tech/Serv Exp</t>
  </si>
  <si>
    <t>Planned Capital Add Dec 2013 EOP</t>
  </si>
  <si>
    <t>Planned Capital Add 2014 EOP</t>
  </si>
  <si>
    <t>Planned Capital Add 2015 AMA</t>
  </si>
  <si>
    <t>Lake Spokane Deferral 3-YR Amort</t>
  </si>
  <si>
    <t>Revenue Normalization 2014</t>
  </si>
  <si>
    <t>Proposed Rate of Return</t>
  </si>
  <si>
    <t>PROPOSED PRODUCTION AND TRANSMISSION COSTS</t>
  </si>
  <si>
    <t xml:space="preserve">Prod/Trans Cost per kWh </t>
  </si>
  <si>
    <t>Reconcile Pro Forma To Attrition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</si>
</sst>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_(&quot;$&quot;* #,##0.00000_);_(&quot;$&quot;* \(#,##0.00000\);_(&quot;$&quot;* &quot;-&quot;??_);_(@_)"/>
    <numFmt numFmtId="167" formatCode="_(&quot;$&quot;* #,##0_);_(&quot;$&quot;* \(#,##0\);_(&quot;$&quot;* &quot;-&quot;??_);_(@_)"/>
  </numFmts>
  <fonts count="2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0"/>
      <color indexed="10"/>
      <name val="Times New Roman"/>
      <family val="1"/>
    </font>
    <font>
      <sz val="10"/>
      <color indexed="12"/>
      <name val="Times New Roman"/>
      <family val="1"/>
    </font>
    <font>
      <b/>
      <sz val="10"/>
      <color indexed="12"/>
      <name val="Times New Roman"/>
      <family val="1"/>
    </font>
    <font>
      <sz val="10"/>
      <color indexed="57"/>
      <name val="Times New Roman"/>
      <family val="1"/>
    </font>
    <font>
      <b/>
      <sz val="10"/>
      <color indexed="57"/>
      <name val="Times New Roman"/>
      <family val="1"/>
    </font>
    <font>
      <b/>
      <sz val="10"/>
      <color indexed="10"/>
      <name val="Times New Roman"/>
      <family val="1"/>
    </font>
    <font>
      <sz val="8"/>
      <color indexed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0"/>
      <color rgb="FF0033CC"/>
      <name val="Times New Roman"/>
      <family val="1"/>
    </font>
    <font>
      <u/>
      <sz val="7.5"/>
      <color theme="0"/>
      <name val="Arial"/>
      <family val="2"/>
    </font>
    <font>
      <sz val="12"/>
      <color indexed="10"/>
      <name val="Times New Roman"/>
      <family val="1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37" fontId="14" fillId="0" borderId="0"/>
    <xf numFmtId="0" fontId="16" fillId="0" borderId="0"/>
    <xf numFmtId="0" fontId="1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9" fillId="2" borderId="0"/>
    <xf numFmtId="43" fontId="20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5" fontId="2" fillId="0" borderId="0" xfId="0" applyNumberFormat="1" applyFont="1" applyBorder="1"/>
    <xf numFmtId="37" fontId="2" fillId="0" borderId="0" xfId="0" applyNumberFormat="1" applyFont="1" applyBorder="1"/>
    <xf numFmtId="10" fontId="2" fillId="0" borderId="0" xfId="0" applyNumberFormat="1" applyFont="1" applyBorder="1"/>
    <xf numFmtId="3" fontId="2" fillId="0" borderId="0" xfId="0" applyNumberFormat="1" applyFont="1" applyBorder="1"/>
    <xf numFmtId="10" fontId="3" fillId="0" borderId="0" xfId="0" applyNumberFormat="1" applyFont="1" applyBorder="1"/>
    <xf numFmtId="0" fontId="5" fillId="0" borderId="0" xfId="0" applyFont="1" applyBorder="1" applyAlignment="1">
      <alignment horizontal="left"/>
    </xf>
    <xf numFmtId="0" fontId="2" fillId="0" borderId="0" xfId="0" applyFont="1" applyFill="1" applyBorder="1"/>
    <xf numFmtId="0" fontId="6" fillId="0" borderId="0" xfId="0" applyFont="1"/>
    <xf numFmtId="5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37" fontId="8" fillId="0" borderId="0" xfId="0" applyNumberFormat="1" applyFont="1" applyBorder="1"/>
    <xf numFmtId="0" fontId="9" fillId="0" borderId="0" xfId="0" applyFont="1" applyAlignment="1">
      <alignment horizontal="center"/>
    </xf>
    <xf numFmtId="10" fontId="7" fillId="0" borderId="0" xfId="0" applyNumberFormat="1" applyFont="1" applyBorder="1" applyAlignment="1">
      <alignment horizontal="center"/>
    </xf>
    <xf numFmtId="0" fontId="10" fillId="0" borderId="0" xfId="0" applyFont="1" applyBorder="1"/>
    <xf numFmtId="37" fontId="10" fillId="0" borderId="0" xfId="0" applyNumberFormat="1" applyFont="1" applyBorder="1"/>
    <xf numFmtId="0" fontId="11" fillId="0" borderId="0" xfId="0" applyFont="1" applyAlignment="1">
      <alignment horizontal="center"/>
    </xf>
    <xf numFmtId="0" fontId="10" fillId="0" borderId="0" xfId="0" applyFont="1"/>
    <xf numFmtId="0" fontId="7" fillId="0" borderId="0" xfId="0" applyFont="1"/>
    <xf numFmtId="37" fontId="7" fillId="0" borderId="0" xfId="0" applyNumberFormat="1" applyFont="1" applyBorder="1"/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8" fillId="0" borderId="0" xfId="1" applyNumberFormat="1" applyFont="1" applyFill="1" applyBorder="1"/>
    <xf numFmtId="165" fontId="2" fillId="0" borderId="0" xfId="1" applyNumberFormat="1" applyFont="1" applyFill="1" applyBorder="1"/>
    <xf numFmtId="164" fontId="2" fillId="0" borderId="0" xfId="3" applyNumberFormat="1" applyFont="1" applyBorder="1"/>
    <xf numFmtId="165" fontId="2" fillId="0" borderId="0" xfId="0" applyNumberFormat="1" applyFont="1" applyBorder="1"/>
    <xf numFmtId="5" fontId="2" fillId="0" borderId="3" xfId="0" applyNumberFormat="1" applyFont="1" applyBorder="1"/>
    <xf numFmtId="166" fontId="3" fillId="0" borderId="3" xfId="2" applyNumberFormat="1" applyFont="1" applyBorder="1"/>
    <xf numFmtId="3" fontId="2" fillId="0" borderId="0" xfId="0" applyNumberFormat="1" applyFont="1" applyFill="1"/>
    <xf numFmtId="0" fontId="2" fillId="0" borderId="0" xfId="0" applyFont="1" applyFill="1"/>
    <xf numFmtId="0" fontId="7" fillId="0" borderId="0" xfId="0" applyFont="1" applyFill="1" applyBorder="1" applyAlignment="1">
      <alignment horizontal="center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7" fontId="3" fillId="0" borderId="1" xfId="0" applyNumberFormat="1" applyFont="1" applyBorder="1" applyAlignment="1">
      <alignment horizontal="center"/>
    </xf>
    <xf numFmtId="4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Alignment="1">
      <alignment horizontal="center"/>
    </xf>
    <xf numFmtId="165" fontId="2" fillId="0" borderId="2" xfId="2" applyNumberFormat="1" applyFont="1" applyBorder="1"/>
    <xf numFmtId="6" fontId="2" fillId="0" borderId="0" xfId="2" applyNumberFormat="1" applyFont="1" applyBorder="1"/>
    <xf numFmtId="10" fontId="3" fillId="0" borderId="0" xfId="0" applyNumberFormat="1" applyFont="1" applyBorder="1" applyAlignment="1">
      <alignment horizontal="left"/>
    </xf>
    <xf numFmtId="10" fontId="3" fillId="0" borderId="0" xfId="0" applyNumberFormat="1" applyFont="1" applyBorder="1" applyAlignment="1">
      <alignment horizontal="center"/>
    </xf>
    <xf numFmtId="165" fontId="17" fillId="0" borderId="0" xfId="1" applyNumberFormat="1" applyFont="1" applyFill="1" applyBorder="1"/>
    <xf numFmtId="166" fontId="2" fillId="0" borderId="0" xfId="2" applyNumberFormat="1" applyFont="1" applyBorder="1"/>
    <xf numFmtId="166" fontId="2" fillId="0" borderId="0" xfId="0" applyNumberFormat="1" applyFont="1"/>
    <xf numFmtId="167" fontId="2" fillId="0" borderId="0" xfId="2" applyNumberFormat="1" applyFont="1"/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11" applyNumberFormat="1" applyFont="1" applyFill="1"/>
    <xf numFmtId="0" fontId="1" fillId="0" borderId="0" xfId="11"/>
    <xf numFmtId="3" fontId="2" fillId="0" borderId="0" xfId="11" applyNumberFormat="1" applyFont="1"/>
    <xf numFmtId="0" fontId="8" fillId="0" borderId="0" xfId="11" applyFont="1"/>
    <xf numFmtId="165" fontId="2" fillId="0" borderId="0" xfId="1" applyNumberFormat="1" applyFont="1" applyBorder="1"/>
    <xf numFmtId="0" fontId="7" fillId="0" borderId="0" xfId="11" applyFont="1"/>
    <xf numFmtId="0" fontId="13" fillId="0" borderId="0" xfId="11" applyFont="1"/>
    <xf numFmtId="0" fontId="2" fillId="0" borderId="0" xfId="11" applyFont="1" applyFill="1"/>
    <xf numFmtId="0" fontId="8" fillId="0" borderId="0" xfId="11" applyFont="1" applyFill="1"/>
    <xf numFmtId="165" fontId="2" fillId="0" borderId="0" xfId="1" applyNumberFormat="1" applyFont="1" applyFill="1" applyBorder="1"/>
    <xf numFmtId="37" fontId="2" fillId="0" borderId="0" xfId="11" applyNumberFormat="1" applyFont="1" applyAlignment="1">
      <alignment horizontal="center"/>
    </xf>
    <xf numFmtId="3" fontId="2" fillId="0" borderId="0" xfId="11" applyNumberFormat="1" applyFont="1" applyFill="1"/>
    <xf numFmtId="4" fontId="2" fillId="0" borderId="0" xfId="11" applyNumberFormat="1" applyFont="1" applyAlignment="1">
      <alignment horizontal="center"/>
    </xf>
    <xf numFmtId="4" fontId="2" fillId="0" borderId="0" xfId="11" applyNumberFormat="1" applyFont="1" applyFill="1" applyAlignment="1">
      <alignment horizontal="center"/>
    </xf>
    <xf numFmtId="10" fontId="2" fillId="0" borderId="0" xfId="3" applyNumberFormat="1" applyFont="1" applyFill="1"/>
    <xf numFmtId="164" fontId="2" fillId="0" borderId="1" xfId="3" applyNumberFormat="1" applyFont="1" applyFill="1" applyBorder="1"/>
    <xf numFmtId="5" fontId="2" fillId="0" borderId="0" xfId="11" applyNumberFormat="1" applyFont="1" applyFill="1"/>
    <xf numFmtId="165" fontId="17" fillId="0" borderId="0" xfId="1" applyNumberFormat="1" applyFont="1" applyFill="1" applyBorder="1"/>
    <xf numFmtId="0" fontId="2" fillId="0" borderId="0" xfId="0" applyFont="1" applyAlignment="1">
      <alignment horizontal="center"/>
    </xf>
    <xf numFmtId="37" fontId="15" fillId="0" borderId="0" xfId="0" applyNumberFormat="1" applyFont="1" applyAlignment="1">
      <alignment horizontal="center"/>
    </xf>
    <xf numFmtId="0" fontId="3" fillId="0" borderId="0" xfId="4" applyFont="1" applyAlignment="1">
      <alignment horizontal="center"/>
    </xf>
    <xf numFmtId="37" fontId="15" fillId="0" borderId="0" xfId="5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3" fillId="0" borderId="0" xfId="0" applyNumberFormat="1" applyFont="1" applyBorder="1" applyAlignment="1">
      <alignment horizontal="center"/>
    </xf>
  </cellXfs>
  <cellStyles count="18">
    <cellStyle name="Comma" xfId="1" builtinId="3"/>
    <cellStyle name="Comma 2" xfId="17"/>
    <cellStyle name="Currency" xfId="2" builtinId="4"/>
    <cellStyle name="Currency 2" xfId="8"/>
    <cellStyle name="Followed Hyperlink" xfId="9" builtinId="9" customBuiltin="1"/>
    <cellStyle name="Hyperlink" xfId="10" builtinId="8" customBuiltin="1"/>
    <cellStyle name="Manual-Input" xfId="16"/>
    <cellStyle name="Normal" xfId="0" builtinId="0"/>
    <cellStyle name="Normal 2" xfId="15"/>
    <cellStyle name="Normal 2 2" xfId="11"/>
    <cellStyle name="Normal 2 3" xfId="12"/>
    <cellStyle name="Normal 3" xfId="7"/>
    <cellStyle name="Normal 6" xfId="6"/>
    <cellStyle name="Normal 6 2" xfId="13"/>
    <cellStyle name="Normal_Bench response 01" xfId="4"/>
    <cellStyle name="Normal_TEMPLATE 01" xfId="5"/>
    <cellStyle name="Percent" xfId="3" builtinId="5"/>
    <cellStyle name="Percent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8%20WA_ELEC_&amp;_GAS_GRC/Adjustments/Case-WA&amp;ID%20ELECsumm2007P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7%20WA_ELECTRIC_GRC/Adjustments/Case-WA%20ELECsumm2006P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AElec12_07"/>
      <sheetName val="IDElec12_07"/>
      <sheetName val="PFRstmtSheet"/>
      <sheetName val="ResultSumEl"/>
      <sheetName val="DFITAMA"/>
      <sheetName val="BldGain"/>
      <sheetName val="ColstripAFUDC"/>
      <sheetName val="ColstripCommon"/>
      <sheetName val="KFSumm"/>
      <sheetName val="CustAdv"/>
      <sheetName val="DeprTrue-up"/>
      <sheetName val="WA-SettleEx"/>
      <sheetName val="ID_DSM_Inv"/>
      <sheetName val="BandO"/>
      <sheetName val="PropTax"/>
      <sheetName val="UncollExp"/>
      <sheetName val="RegExp"/>
      <sheetName val="InjDam"/>
      <sheetName val="FIT"/>
      <sheetName val="ElimPowerCost"/>
      <sheetName val="NezPerce"/>
      <sheetName val="ID_ClarkFork"/>
      <sheetName val="GainsLoss"/>
      <sheetName val="ElimAR"/>
      <sheetName val="SubSpace"/>
      <sheetName val="ExciseTax"/>
      <sheetName val="RevNormalztn"/>
      <sheetName val="MiscRestate"/>
      <sheetName val="DebtInt"/>
      <sheetName val="DebtCalc"/>
      <sheetName val="Inputs"/>
      <sheetName val="PFPSWA"/>
      <sheetName val="PFPSID"/>
      <sheetName val="PFProdFctr"/>
      <sheetName val="ProdFctrCalc-WA"/>
      <sheetName val="ProdFctrCalc-ID"/>
      <sheetName val="PFLabor"/>
      <sheetName val="PFExec"/>
      <sheetName val="PFTrans"/>
      <sheetName val="PFCapx2007"/>
      <sheetName val="PFCapx2008"/>
      <sheetName val="PFCapx2009-not used"/>
      <sheetName val="PFAssetMgmt"/>
      <sheetName val="PFSR_Relicense"/>
      <sheetName val="PFCDAtribe"/>
      <sheetName val="PFColstripEmiss"/>
      <sheetName val="PFMoLease"/>
      <sheetName val="PFIncentives"/>
      <sheetName val="PFID_AMR"/>
      <sheetName val="RevReq_Exh"/>
      <sheetName val="ConverFac_Exh"/>
      <sheetName val="Proposed Rates"/>
      <sheetName val="ExhEMA2"/>
      <sheetName val="WARateNorm"/>
      <sheetName val="DebtCalcPFnot used"/>
      <sheetName val="PFDebtIntnot used"/>
      <sheetName val="PF15open"/>
      <sheetName val="PF16open"/>
      <sheetName val="PF17open"/>
      <sheetName val="PSWA-not used"/>
      <sheetName val="CWIPAllocDebt"/>
      <sheetName val="SYSElec12_0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WAElec12_06"/>
      <sheetName val="IDElec12_06"/>
      <sheetName val="PFRstmtSheet"/>
      <sheetName val="ResultSumEl"/>
      <sheetName val="DFITAMA"/>
      <sheetName val="BldGain"/>
      <sheetName val="ColstripAFUDC"/>
      <sheetName val="ColstripCommon"/>
      <sheetName val="KFSumm"/>
      <sheetName val="CustAdv"/>
      <sheetName val="WAPGE"/>
      <sheetName val="SettleEx"/>
      <sheetName val="BandO"/>
      <sheetName val="PropTax"/>
      <sheetName val="UncollExp"/>
      <sheetName val="RegExp"/>
      <sheetName val="InjDam"/>
      <sheetName val="FIT"/>
      <sheetName val="ElimPowerCost"/>
      <sheetName val="NezPerce"/>
      <sheetName val="GainsLoss"/>
      <sheetName val="ElimAR"/>
      <sheetName val="SubSpace"/>
      <sheetName val="ExciseTax"/>
      <sheetName val="RevNormalztn"/>
      <sheetName val="Incent&amp;Oth"/>
      <sheetName val="DebtInt"/>
      <sheetName val="DebtCalc"/>
      <sheetName val="CWIPAllocDebt"/>
      <sheetName val="Inputs"/>
      <sheetName val="PFPSWA"/>
      <sheetName val="PFProdFctr"/>
      <sheetName val="ProdFctrCalc"/>
      <sheetName val="PFPSID"/>
      <sheetName val="PFLabor"/>
      <sheetName val="PFExec"/>
      <sheetName val="PFTrans"/>
      <sheetName val="PFTransCap"/>
      <sheetName val="PFGenCap"/>
      <sheetName val="PFDeprStudy"/>
      <sheetName val="PFPole"/>
      <sheetName val="RevReq_Exh"/>
      <sheetName val="ConverFac_Exh"/>
      <sheetName val="Proposed Rates"/>
      <sheetName val="ExhEMA1"/>
      <sheetName val="ID_DSM_Inv"/>
      <sheetName val="SYSElec12_05"/>
      <sheetName val="WARateNorm"/>
      <sheetName val="DebtCalcPFnot used"/>
      <sheetName val="PFDebtIntnot used"/>
      <sheetName val="IDPGE"/>
      <sheetName val="Allctn"/>
      <sheetName val="DeprExp"/>
      <sheetName val="PF12open"/>
      <sheetName val="PF13open"/>
      <sheetName val="PF14open"/>
      <sheetName val="PSID"/>
      <sheetName val="PSWA-not u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S114"/>
  <sheetViews>
    <sheetView showGridLines="0" tabSelected="1" view="pageBreakPreview" zoomScale="75" zoomScaleNormal="100" zoomScaleSheetLayoutView="75" workbookViewId="0">
      <pane ySplit="1632" activePane="bottomLeft"/>
      <selection activeCell="A7" sqref="A7:J7"/>
      <selection pane="bottomLeft" activeCell="C47" sqref="C47"/>
    </sheetView>
  </sheetViews>
  <sheetFormatPr defaultColWidth="11.44140625" defaultRowHeight="13.2"/>
  <cols>
    <col min="1" max="1" width="6.44140625" style="1" customWidth="1"/>
    <col min="2" max="2" width="15" style="1" customWidth="1"/>
    <col min="3" max="3" width="22.5546875" style="1" customWidth="1"/>
    <col min="4" max="4" width="11.88671875" style="1" customWidth="1"/>
    <col min="5" max="5" width="10" style="1" customWidth="1"/>
    <col min="6" max="6" width="11.44140625" style="1" customWidth="1"/>
    <col min="7" max="7" width="13.33203125" style="1" customWidth="1"/>
    <col min="8" max="8" width="14.109375" style="1" customWidth="1"/>
    <col min="9" max="9" width="13.109375" style="3" customWidth="1"/>
    <col min="10" max="10" width="13.5546875" style="4" customWidth="1"/>
    <col min="11" max="11" width="10.6640625" style="35" customWidth="1"/>
    <col min="12" max="12" width="32" style="1" customWidth="1"/>
    <col min="13" max="13" width="11.44140625" style="1" customWidth="1"/>
    <col min="14" max="14" width="5.88671875" style="1" customWidth="1"/>
    <col min="15" max="15" width="9" style="1" customWidth="1"/>
    <col min="16" max="18" width="11.44140625" style="1" customWidth="1"/>
    <col min="19" max="19" width="3" style="1" customWidth="1"/>
    <col min="20" max="16384" width="11.44140625" style="1"/>
  </cols>
  <sheetData>
    <row r="1" spans="1:19">
      <c r="J1" s="19" t="s">
        <v>34</v>
      </c>
    </row>
    <row r="2" spans="1:19" ht="13.8">
      <c r="A2" s="81" t="s">
        <v>5</v>
      </c>
      <c r="B2" s="81"/>
      <c r="C2" s="81"/>
      <c r="D2" s="81"/>
      <c r="E2" s="81"/>
      <c r="F2" s="81"/>
      <c r="G2" s="81"/>
      <c r="H2" s="81"/>
      <c r="I2" s="81"/>
      <c r="J2" s="81"/>
      <c r="K2" s="20"/>
      <c r="L2" s="5"/>
      <c r="M2" s="5"/>
      <c r="N2" s="6"/>
      <c r="O2" s="5"/>
      <c r="P2" s="5"/>
      <c r="Q2" s="5"/>
      <c r="R2" s="5"/>
      <c r="S2" s="2"/>
    </row>
    <row r="3" spans="1:19">
      <c r="A3" s="82"/>
      <c r="B3" s="82"/>
      <c r="C3" s="82"/>
      <c r="D3" s="82"/>
      <c r="E3" s="82"/>
      <c r="F3" s="82"/>
      <c r="G3" s="82"/>
      <c r="H3" s="82"/>
      <c r="I3" s="82"/>
      <c r="J3" s="82"/>
      <c r="K3" s="20"/>
      <c r="L3" s="5"/>
      <c r="M3" s="5"/>
      <c r="N3" s="7"/>
      <c r="O3" s="5"/>
      <c r="P3" s="5"/>
      <c r="Q3" s="5"/>
      <c r="R3" s="5"/>
      <c r="S3" s="2"/>
    </row>
    <row r="4" spans="1:19" ht="15.75" customHeight="1">
      <c r="A4" s="83" t="s">
        <v>35</v>
      </c>
      <c r="B4" s="83"/>
      <c r="C4" s="83"/>
      <c r="D4" s="83"/>
      <c r="E4" s="83"/>
      <c r="F4" s="83"/>
      <c r="G4" s="83"/>
      <c r="H4" s="83"/>
      <c r="I4" s="83"/>
      <c r="J4" s="83"/>
      <c r="K4" s="20"/>
      <c r="L4" s="5"/>
      <c r="M4" s="5"/>
      <c r="N4" s="7"/>
      <c r="O4" s="5"/>
      <c r="P4" s="5"/>
      <c r="Q4" s="5"/>
      <c r="R4" s="5"/>
      <c r="S4" s="2"/>
    </row>
    <row r="5" spans="1:19" ht="13.8">
      <c r="A5" s="81" t="s">
        <v>36</v>
      </c>
      <c r="B5" s="81"/>
      <c r="C5" s="81"/>
      <c r="D5" s="81"/>
      <c r="E5" s="81"/>
      <c r="F5" s="81"/>
      <c r="G5" s="81"/>
      <c r="H5" s="81"/>
      <c r="I5" s="81"/>
      <c r="J5" s="81"/>
      <c r="K5" s="20"/>
      <c r="L5" s="5"/>
      <c r="M5" s="5"/>
      <c r="N5" s="7"/>
      <c r="O5" s="5"/>
      <c r="P5" s="5"/>
      <c r="Q5" s="5"/>
      <c r="R5" s="5"/>
      <c r="S5" s="2"/>
    </row>
    <row r="6" spans="1:19" ht="12.75" customHeight="1">
      <c r="A6" s="83" t="s">
        <v>61</v>
      </c>
      <c r="B6" s="83"/>
      <c r="C6" s="83"/>
      <c r="D6" s="83"/>
      <c r="E6" s="83"/>
      <c r="F6" s="83"/>
      <c r="G6" s="83"/>
      <c r="H6" s="83"/>
      <c r="I6" s="83"/>
      <c r="J6" s="83"/>
      <c r="K6" s="20"/>
      <c r="L6" s="5"/>
      <c r="M6" s="5"/>
      <c r="N6" s="8"/>
      <c r="O6" s="5"/>
      <c r="P6" s="5"/>
      <c r="Q6" s="5"/>
      <c r="R6" s="5"/>
      <c r="S6" s="2"/>
    </row>
    <row r="7" spans="1:19" ht="13.8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20"/>
      <c r="L7" s="5"/>
      <c r="M7" s="5"/>
      <c r="N7" s="5"/>
      <c r="O7" s="5"/>
      <c r="P7" s="5"/>
      <c r="Q7" s="5"/>
      <c r="R7" s="5"/>
      <c r="S7" s="2"/>
    </row>
    <row r="8" spans="1:19">
      <c r="A8" s="46"/>
      <c r="B8" s="45"/>
      <c r="C8" s="45"/>
      <c r="D8" s="45"/>
      <c r="E8" s="45"/>
      <c r="F8" s="85"/>
      <c r="G8" s="85"/>
      <c r="H8" s="85"/>
      <c r="I8" s="85"/>
      <c r="J8" s="85"/>
      <c r="K8" s="20"/>
      <c r="L8" s="21"/>
      <c r="M8" s="5"/>
      <c r="N8" s="5"/>
      <c r="O8" s="5"/>
      <c r="P8" s="5"/>
      <c r="Q8" s="7"/>
      <c r="R8" s="5"/>
      <c r="S8" s="2"/>
    </row>
    <row r="9" spans="1:19">
      <c r="E9" s="85" t="s">
        <v>45</v>
      </c>
      <c r="F9" s="85"/>
      <c r="G9" s="85"/>
      <c r="H9" s="85"/>
      <c r="I9" s="85"/>
      <c r="J9" s="85"/>
      <c r="K9" s="20"/>
      <c r="L9" s="22"/>
      <c r="M9" s="7"/>
      <c r="N9" s="7"/>
      <c r="O9" s="5"/>
      <c r="P9" s="7"/>
      <c r="Q9" s="7"/>
      <c r="R9" s="7"/>
      <c r="S9" s="2"/>
    </row>
    <row r="10" spans="1:19">
      <c r="A10" s="47" t="s">
        <v>46</v>
      </c>
      <c r="B10" s="47" t="s">
        <v>47</v>
      </c>
      <c r="C10" s="48" t="s">
        <v>0</v>
      </c>
      <c r="D10" s="4" t="s">
        <v>48</v>
      </c>
      <c r="E10" s="49" t="s">
        <v>4</v>
      </c>
      <c r="F10" s="49" t="s">
        <v>3</v>
      </c>
      <c r="G10" s="49" t="s">
        <v>39</v>
      </c>
      <c r="H10" s="49" t="s">
        <v>40</v>
      </c>
      <c r="I10" s="49" t="s">
        <v>49</v>
      </c>
      <c r="J10" s="49" t="s">
        <v>41</v>
      </c>
      <c r="K10" s="20"/>
      <c r="L10" s="21"/>
      <c r="M10" s="5"/>
      <c r="N10" s="5"/>
      <c r="O10" s="5"/>
      <c r="P10" s="9"/>
      <c r="Q10" s="9"/>
      <c r="R10" s="5"/>
      <c r="S10" s="2"/>
    </row>
    <row r="11" spans="1:19" s="23" customFormat="1">
      <c r="A11" s="72">
        <v>1</v>
      </c>
      <c r="B11" s="74"/>
      <c r="C11" s="64" t="s">
        <v>6</v>
      </c>
      <c r="D11" s="65"/>
      <c r="E11" s="62">
        <v>213278</v>
      </c>
      <c r="F11" s="71">
        <v>406224</v>
      </c>
      <c r="G11" s="62">
        <v>1138225</v>
      </c>
      <c r="H11" s="71">
        <v>-431247</v>
      </c>
      <c r="I11" s="71">
        <v>17969</v>
      </c>
      <c r="J11" s="62">
        <v>-113475</v>
      </c>
      <c r="K11" s="24"/>
      <c r="L11" s="5"/>
      <c r="M11" s="24"/>
      <c r="N11" s="24"/>
      <c r="O11" s="24"/>
      <c r="P11" s="25"/>
      <c r="Q11" s="25"/>
      <c r="R11" s="24"/>
      <c r="S11" s="26"/>
    </row>
    <row r="12" spans="1:19" s="23" customFormat="1">
      <c r="A12" s="72">
        <v>2</v>
      </c>
      <c r="B12" s="74">
        <v>1.01</v>
      </c>
      <c r="C12" s="64" t="s">
        <v>7</v>
      </c>
      <c r="D12" s="65"/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62">
        <v>-1890</v>
      </c>
      <c r="K12" s="24"/>
      <c r="L12" s="5"/>
      <c r="M12" s="24"/>
      <c r="N12" s="24"/>
      <c r="O12" s="24"/>
      <c r="P12" s="25"/>
      <c r="Q12" s="25"/>
      <c r="R12" s="24"/>
      <c r="S12" s="26"/>
    </row>
    <row r="13" spans="1:19">
      <c r="A13" s="72">
        <v>3</v>
      </c>
      <c r="B13" s="74">
        <v>1.02</v>
      </c>
      <c r="C13" s="64" t="s">
        <v>55</v>
      </c>
      <c r="D13" s="65"/>
      <c r="E13" s="71">
        <v>0</v>
      </c>
      <c r="F13" s="71">
        <v>127</v>
      </c>
      <c r="G13" s="71">
        <v>0</v>
      </c>
      <c r="H13" s="71">
        <v>0</v>
      </c>
      <c r="I13" s="71">
        <v>-8768</v>
      </c>
      <c r="J13" s="71">
        <v>0</v>
      </c>
      <c r="K13" s="27"/>
      <c r="L13" s="11"/>
      <c r="M13" s="5"/>
      <c r="N13" s="5"/>
      <c r="O13" s="5"/>
      <c r="P13" s="10"/>
      <c r="Q13" s="10"/>
      <c r="R13" s="5"/>
      <c r="S13" s="2"/>
    </row>
    <row r="14" spans="1:19">
      <c r="A14" s="72">
        <v>4</v>
      </c>
      <c r="B14" s="75">
        <v>1.03</v>
      </c>
      <c r="C14" s="73" t="s">
        <v>42</v>
      </c>
      <c r="D14" s="65"/>
      <c r="E14" s="71">
        <v>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20"/>
      <c r="L14" s="5"/>
      <c r="M14" s="5"/>
      <c r="N14" s="5"/>
      <c r="O14" s="5"/>
      <c r="P14" s="10"/>
      <c r="Q14" s="10"/>
      <c r="R14" s="11"/>
      <c r="S14" s="2"/>
    </row>
    <row r="15" spans="1:19" s="31" customFormat="1">
      <c r="A15" s="72">
        <v>5</v>
      </c>
      <c r="B15" s="75">
        <v>2.0099999999999998</v>
      </c>
      <c r="C15" s="64" t="s">
        <v>8</v>
      </c>
      <c r="D15" s="65"/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28"/>
      <c r="L15" s="5"/>
      <c r="M15" s="28"/>
      <c r="N15" s="28"/>
      <c r="O15" s="28"/>
      <c r="P15" s="29"/>
      <c r="Q15" s="29"/>
      <c r="R15" s="28"/>
      <c r="S15" s="30"/>
    </row>
    <row r="16" spans="1:19" s="31" customFormat="1">
      <c r="A16" s="72">
        <v>6</v>
      </c>
      <c r="B16" s="75">
        <v>2.0199999999999996</v>
      </c>
      <c r="C16" s="64" t="s">
        <v>62</v>
      </c>
      <c r="D16" s="65"/>
      <c r="E16" s="71">
        <v>0</v>
      </c>
      <c r="F16" s="71">
        <v>732</v>
      </c>
      <c r="G16" s="71">
        <v>0</v>
      </c>
      <c r="H16" s="71">
        <v>0</v>
      </c>
      <c r="I16" s="71">
        <v>0</v>
      </c>
      <c r="J16" s="71">
        <v>0</v>
      </c>
      <c r="K16" s="20"/>
      <c r="L16" s="28"/>
      <c r="M16" s="28"/>
      <c r="N16" s="28"/>
      <c r="O16" s="28"/>
      <c r="P16" s="29"/>
      <c r="Q16" s="29"/>
      <c r="R16" s="28"/>
      <c r="S16" s="30"/>
    </row>
    <row r="17" spans="1:19" s="31" customFormat="1">
      <c r="A17" s="72">
        <v>7</v>
      </c>
      <c r="B17" s="75">
        <v>2.0299999999999994</v>
      </c>
      <c r="C17" s="64" t="s">
        <v>9</v>
      </c>
      <c r="D17" s="65"/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28"/>
      <c r="L17" s="28"/>
      <c r="M17" s="28"/>
      <c r="N17" s="28"/>
      <c r="O17" s="28"/>
      <c r="P17" s="29"/>
      <c r="Q17" s="29"/>
      <c r="R17" s="28"/>
      <c r="S17" s="30"/>
    </row>
    <row r="18" spans="1:19" s="31" customFormat="1">
      <c r="A18" s="72">
        <v>8</v>
      </c>
      <c r="B18" s="75">
        <v>2.0399999999999991</v>
      </c>
      <c r="C18" s="64" t="s">
        <v>10</v>
      </c>
      <c r="D18" s="65"/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28"/>
      <c r="L18" s="28"/>
      <c r="M18" s="28"/>
      <c r="N18" s="28" t="s">
        <v>2</v>
      </c>
      <c r="O18" s="28"/>
      <c r="P18" s="29"/>
      <c r="Q18" s="29"/>
      <c r="R18" s="28"/>
      <c r="S18" s="30"/>
    </row>
    <row r="19" spans="1:19" s="31" customFormat="1">
      <c r="A19" s="72">
        <v>9</v>
      </c>
      <c r="B19" s="75">
        <v>2.0499999999999989</v>
      </c>
      <c r="C19" s="64" t="s">
        <v>11</v>
      </c>
      <c r="D19" s="63"/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28"/>
      <c r="L19" s="28"/>
      <c r="M19" s="28"/>
      <c r="N19" s="28"/>
      <c r="O19" s="28"/>
      <c r="P19" s="29"/>
      <c r="Q19" s="29"/>
      <c r="R19" s="28"/>
      <c r="S19" s="30"/>
    </row>
    <row r="20" spans="1:19" s="32" customFormat="1">
      <c r="A20" s="72">
        <v>10</v>
      </c>
      <c r="B20" s="75">
        <v>2.0599999999999987</v>
      </c>
      <c r="C20" s="64" t="s">
        <v>56</v>
      </c>
      <c r="D20" s="63"/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20"/>
      <c r="L20" s="14"/>
      <c r="M20" s="21"/>
      <c r="N20" s="21"/>
      <c r="O20" s="21"/>
      <c r="P20" s="33"/>
      <c r="Q20" s="33"/>
      <c r="R20" s="21"/>
      <c r="S20" s="34"/>
    </row>
    <row r="21" spans="1:19" s="31" customFormat="1">
      <c r="A21" s="72">
        <v>11</v>
      </c>
      <c r="B21" s="75">
        <v>2.0699999999999985</v>
      </c>
      <c r="C21" s="64" t="s">
        <v>33</v>
      </c>
      <c r="D21" s="65"/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28"/>
      <c r="L21" s="28"/>
      <c r="M21" s="28"/>
      <c r="N21" s="28"/>
      <c r="O21" s="28"/>
      <c r="P21" s="29"/>
      <c r="Q21" s="29"/>
      <c r="R21" s="28"/>
      <c r="S21" s="30"/>
    </row>
    <row r="22" spans="1:19" s="31" customFormat="1">
      <c r="A22" s="72">
        <v>12</v>
      </c>
      <c r="B22" s="75">
        <v>2.0799999999999983</v>
      </c>
      <c r="C22" s="64" t="s">
        <v>14</v>
      </c>
      <c r="D22" s="65"/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28"/>
      <c r="L22" s="28"/>
      <c r="M22" s="28"/>
      <c r="N22" s="28"/>
      <c r="O22" s="28"/>
      <c r="P22" s="29"/>
      <c r="Q22" s="29"/>
      <c r="R22" s="28"/>
      <c r="S22" s="30"/>
    </row>
    <row r="23" spans="1:19" s="32" customFormat="1">
      <c r="A23" s="72">
        <v>13</v>
      </c>
      <c r="B23" s="75">
        <v>2.0899999999999981</v>
      </c>
      <c r="C23" s="64" t="s">
        <v>44</v>
      </c>
      <c r="D23" s="65"/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20"/>
      <c r="L23" s="21"/>
      <c r="M23" s="21"/>
      <c r="N23" s="21"/>
      <c r="O23" s="21"/>
      <c r="P23" s="33"/>
      <c r="Q23" s="33"/>
      <c r="R23" s="21"/>
      <c r="S23" s="35"/>
    </row>
    <row r="24" spans="1:19">
      <c r="A24" s="72">
        <v>14</v>
      </c>
      <c r="B24" s="75">
        <v>2.0999999999999979</v>
      </c>
      <c r="C24" s="64" t="s">
        <v>63</v>
      </c>
      <c r="D24" s="67"/>
      <c r="E24" s="71">
        <v>0</v>
      </c>
      <c r="F24" s="71">
        <v>8587</v>
      </c>
      <c r="G24" s="71">
        <v>0</v>
      </c>
      <c r="H24" s="71">
        <v>0</v>
      </c>
      <c r="I24" s="71">
        <v>0</v>
      </c>
      <c r="J24" s="71">
        <v>0</v>
      </c>
      <c r="K24" s="20"/>
      <c r="L24" s="5"/>
      <c r="M24" s="5"/>
      <c r="N24" s="5"/>
      <c r="O24" s="5"/>
      <c r="P24" s="10"/>
      <c r="Q24" s="10"/>
      <c r="R24" s="5"/>
      <c r="S24" s="2"/>
    </row>
    <row r="25" spans="1:19" s="32" customFormat="1">
      <c r="A25" s="72">
        <v>15</v>
      </c>
      <c r="B25" s="75">
        <v>2.1099999999999977</v>
      </c>
      <c r="C25" s="64" t="s">
        <v>12</v>
      </c>
      <c r="D25" s="63"/>
      <c r="E25" s="71">
        <v>0</v>
      </c>
      <c r="F25" s="71">
        <v>-4888</v>
      </c>
      <c r="G25" s="71">
        <v>0</v>
      </c>
      <c r="H25" s="71">
        <v>0</v>
      </c>
      <c r="I25" s="71">
        <v>0</v>
      </c>
      <c r="J25" s="71">
        <v>0</v>
      </c>
      <c r="K25" s="21"/>
      <c r="L25" s="21"/>
      <c r="M25" s="21"/>
      <c r="N25" s="21"/>
      <c r="O25" s="21"/>
      <c r="P25" s="33"/>
      <c r="Q25" s="33"/>
      <c r="R25" s="21"/>
      <c r="S25" s="34"/>
    </row>
    <row r="26" spans="1:19" s="32" customFormat="1">
      <c r="A26" s="72">
        <v>16</v>
      </c>
      <c r="B26" s="75">
        <v>2.1199999999999974</v>
      </c>
      <c r="C26" s="64" t="s">
        <v>13</v>
      </c>
      <c r="D26" s="65"/>
      <c r="E26" s="71">
        <v>0</v>
      </c>
      <c r="F26" s="71">
        <v>12</v>
      </c>
      <c r="G26" s="71">
        <v>0</v>
      </c>
      <c r="H26" s="71">
        <v>0</v>
      </c>
      <c r="I26" s="71">
        <v>0</v>
      </c>
      <c r="J26" s="71">
        <v>0</v>
      </c>
      <c r="K26" s="21"/>
      <c r="L26" s="21"/>
      <c r="M26" s="21"/>
      <c r="N26" s="21"/>
      <c r="O26" s="21"/>
      <c r="P26" s="33"/>
      <c r="Q26" s="33"/>
      <c r="R26" s="21"/>
      <c r="S26" s="34"/>
    </row>
    <row r="27" spans="1:19">
      <c r="A27" s="72">
        <v>17</v>
      </c>
      <c r="B27" s="75">
        <v>2.1299999999999972</v>
      </c>
      <c r="C27" s="64" t="s">
        <v>64</v>
      </c>
      <c r="D27" s="65"/>
      <c r="E27" s="71">
        <v>0</v>
      </c>
      <c r="F27" s="71">
        <v>-5</v>
      </c>
      <c r="G27" s="71">
        <v>0</v>
      </c>
      <c r="H27" s="71">
        <v>0</v>
      </c>
      <c r="I27" s="71">
        <v>0</v>
      </c>
      <c r="J27" s="71">
        <v>0</v>
      </c>
      <c r="K27" s="20"/>
      <c r="L27" s="21"/>
      <c r="M27" s="5"/>
      <c r="N27" s="5"/>
      <c r="O27" s="5"/>
      <c r="P27" s="10"/>
      <c r="Q27" s="10"/>
      <c r="R27" s="5"/>
      <c r="S27" s="2"/>
    </row>
    <row r="28" spans="1:19" s="32" customFormat="1">
      <c r="A28" s="72">
        <v>18</v>
      </c>
      <c r="B28" s="75">
        <v>2.139999999999997</v>
      </c>
      <c r="C28" s="64" t="s">
        <v>65</v>
      </c>
      <c r="D28" s="65"/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20"/>
      <c r="L28" s="5"/>
    </row>
    <row r="29" spans="1:19" s="32" customFormat="1">
      <c r="A29" s="72">
        <v>19</v>
      </c>
      <c r="B29" s="75">
        <v>2.1499999999999968</v>
      </c>
      <c r="C29" s="64" t="s">
        <v>66</v>
      </c>
      <c r="D29" s="65"/>
      <c r="E29" s="71">
        <v>0</v>
      </c>
      <c r="F29" s="71">
        <v>550</v>
      </c>
      <c r="G29" s="71">
        <v>0</v>
      </c>
      <c r="H29" s="71">
        <v>0</v>
      </c>
      <c r="I29" s="71">
        <v>0</v>
      </c>
      <c r="J29" s="71">
        <v>0</v>
      </c>
      <c r="K29" s="20"/>
      <c r="L29" s="5"/>
      <c r="M29" s="21"/>
      <c r="N29" s="21"/>
      <c r="O29" s="21"/>
      <c r="P29" s="33"/>
      <c r="Q29" s="33"/>
      <c r="R29" s="21"/>
      <c r="S29" s="34"/>
    </row>
    <row r="30" spans="1:19">
      <c r="A30" s="72">
        <v>20</v>
      </c>
      <c r="B30" s="75">
        <v>2.1599999999999966</v>
      </c>
      <c r="C30" s="64" t="s">
        <v>15</v>
      </c>
      <c r="D30" s="65"/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20"/>
      <c r="L30" s="11"/>
      <c r="M30" s="5"/>
      <c r="N30" s="5"/>
      <c r="O30" s="5"/>
      <c r="P30" s="10"/>
      <c r="Q30" s="10"/>
      <c r="R30" s="5"/>
      <c r="S30" s="2"/>
    </row>
    <row r="31" spans="1:19">
      <c r="A31" s="72">
        <v>21</v>
      </c>
      <c r="B31" s="75">
        <v>2.1699999999999964</v>
      </c>
      <c r="C31" s="73" t="s">
        <v>67</v>
      </c>
      <c r="D31" s="65"/>
      <c r="E31" s="71">
        <v>0</v>
      </c>
      <c r="F31" s="71">
        <v>-1214</v>
      </c>
      <c r="G31" s="71">
        <v>22536</v>
      </c>
      <c r="H31" s="71">
        <v>-8433</v>
      </c>
      <c r="I31" s="71">
        <v>0</v>
      </c>
      <c r="J31" s="71">
        <v>-1795</v>
      </c>
      <c r="K31" s="20"/>
      <c r="L31" s="5"/>
      <c r="M31" s="5"/>
      <c r="N31" s="5"/>
      <c r="O31" s="5"/>
      <c r="P31" s="10"/>
      <c r="Q31" s="10"/>
      <c r="R31" s="5"/>
      <c r="S31" s="2"/>
    </row>
    <row r="32" spans="1:19" hidden="1">
      <c r="A32" s="72"/>
      <c r="B32" s="75">
        <v>2.1799999999999962</v>
      </c>
      <c r="C32" s="64" t="s">
        <v>68</v>
      </c>
      <c r="D32" s="65"/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20"/>
      <c r="L32" s="5"/>
      <c r="M32" s="5"/>
      <c r="N32" s="5"/>
      <c r="O32" s="5"/>
      <c r="P32" s="10"/>
      <c r="Q32" s="10"/>
      <c r="R32" s="5"/>
      <c r="S32" s="2"/>
    </row>
    <row r="33" spans="1:19" hidden="1">
      <c r="A33" s="72"/>
      <c r="B33" s="75">
        <v>2.1899999999999959</v>
      </c>
      <c r="C33" s="64" t="s">
        <v>68</v>
      </c>
      <c r="D33" s="65"/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20"/>
      <c r="L33" s="5"/>
      <c r="M33" s="5"/>
      <c r="N33" s="5"/>
      <c r="O33" s="5"/>
      <c r="P33" s="10"/>
      <c r="Q33" s="10"/>
      <c r="R33" s="5"/>
      <c r="S33" s="2"/>
    </row>
    <row r="34" spans="1:19">
      <c r="A34" s="72">
        <v>22</v>
      </c>
      <c r="B34" s="74">
        <v>3</v>
      </c>
      <c r="C34" s="64" t="s">
        <v>29</v>
      </c>
      <c r="D34" s="68"/>
      <c r="E34" s="71">
        <v>-153358</v>
      </c>
      <c r="F34" s="71">
        <v>-155640</v>
      </c>
      <c r="G34" s="71">
        <v>0</v>
      </c>
      <c r="H34" s="71">
        <v>0</v>
      </c>
      <c r="I34" s="71">
        <v>0</v>
      </c>
      <c r="J34" s="71">
        <v>0</v>
      </c>
      <c r="K34" s="20"/>
      <c r="L34" s="5"/>
      <c r="M34" s="5"/>
      <c r="N34" s="5"/>
      <c r="O34" s="5"/>
      <c r="P34" s="10"/>
      <c r="Q34" s="10"/>
      <c r="R34" s="5"/>
      <c r="S34" s="2"/>
    </row>
    <row r="35" spans="1:19">
      <c r="A35" s="72">
        <v>23</v>
      </c>
      <c r="B35" s="74">
        <v>3.01</v>
      </c>
      <c r="C35" s="64" t="s">
        <v>32</v>
      </c>
      <c r="D35" s="65"/>
      <c r="E35" s="71">
        <v>-6040</v>
      </c>
      <c r="F35" s="71">
        <v>-607</v>
      </c>
      <c r="G35" s="71">
        <v>0</v>
      </c>
      <c r="H35" s="71">
        <v>0</v>
      </c>
      <c r="I35" s="71">
        <v>0</v>
      </c>
      <c r="J35" s="71">
        <v>0</v>
      </c>
      <c r="K35" s="20"/>
      <c r="L35" s="5"/>
      <c r="M35" s="5"/>
      <c r="N35" s="5"/>
      <c r="O35" s="5"/>
      <c r="P35" s="10"/>
      <c r="Q35" s="10"/>
      <c r="R35" s="5"/>
      <c r="S35" s="2"/>
    </row>
    <row r="36" spans="1:19">
      <c r="A36" s="72">
        <v>24</v>
      </c>
      <c r="B36" s="74">
        <v>3.0199999999999996</v>
      </c>
      <c r="C36" s="64" t="s">
        <v>30</v>
      </c>
      <c r="D36" s="67"/>
      <c r="E36" s="71">
        <v>0</v>
      </c>
      <c r="F36" s="71">
        <v>540.96400000000006</v>
      </c>
      <c r="G36" s="71">
        <v>0</v>
      </c>
      <c r="H36" s="71">
        <v>0</v>
      </c>
      <c r="I36" s="71">
        <v>0</v>
      </c>
      <c r="J36" s="71">
        <v>0</v>
      </c>
      <c r="K36" s="20"/>
      <c r="L36" s="5"/>
      <c r="M36" s="5"/>
      <c r="N36" s="5"/>
      <c r="O36" s="5"/>
      <c r="P36" s="10"/>
      <c r="Q36" s="10"/>
      <c r="R36" s="5"/>
      <c r="S36" s="2"/>
    </row>
    <row r="37" spans="1:19">
      <c r="A37" s="72">
        <v>25</v>
      </c>
      <c r="B37" s="74">
        <v>3.0299999999999994</v>
      </c>
      <c r="C37" s="64" t="s">
        <v>31</v>
      </c>
      <c r="D37" s="65"/>
      <c r="E37" s="71">
        <v>0</v>
      </c>
      <c r="F37" s="71">
        <v>-26.858000000000001</v>
      </c>
      <c r="G37" s="71">
        <v>0</v>
      </c>
      <c r="H37" s="71">
        <v>0</v>
      </c>
      <c r="I37" s="71">
        <v>0</v>
      </c>
      <c r="J37" s="71">
        <v>0</v>
      </c>
      <c r="K37" s="20"/>
      <c r="L37" s="5"/>
      <c r="M37" s="5"/>
      <c r="N37" s="5"/>
      <c r="O37" s="5"/>
      <c r="P37" s="10"/>
      <c r="Q37" s="10"/>
      <c r="R37" s="5"/>
      <c r="S37" s="2"/>
    </row>
    <row r="38" spans="1:19">
      <c r="A38" s="72">
        <v>26</v>
      </c>
      <c r="B38" s="74">
        <v>3.0399999999999991</v>
      </c>
      <c r="C38" s="64" t="s">
        <v>38</v>
      </c>
      <c r="D38" s="65"/>
      <c r="E38" s="71">
        <v>0</v>
      </c>
      <c r="F38" s="71">
        <v>-266.55099999999999</v>
      </c>
      <c r="G38" s="71">
        <v>0</v>
      </c>
      <c r="H38" s="71">
        <v>0</v>
      </c>
      <c r="I38" s="71">
        <v>0</v>
      </c>
      <c r="J38" s="71">
        <v>0</v>
      </c>
      <c r="K38" s="36"/>
      <c r="L38" s="5"/>
    </row>
    <row r="39" spans="1:19">
      <c r="A39" s="72">
        <v>27</v>
      </c>
      <c r="B39" s="74">
        <v>3.0499999999999989</v>
      </c>
      <c r="C39" s="64" t="s">
        <v>69</v>
      </c>
      <c r="D39" s="65"/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20"/>
      <c r="L39" s="5"/>
    </row>
    <row r="40" spans="1:19" s="43" customFormat="1">
      <c r="A40" s="72">
        <v>28</v>
      </c>
      <c r="B40" s="74">
        <v>3.0599999999999987</v>
      </c>
      <c r="C40" s="64" t="s">
        <v>57</v>
      </c>
      <c r="D40" s="65"/>
      <c r="E40" s="71">
        <v>0</v>
      </c>
      <c r="F40" s="71">
        <v>1433</v>
      </c>
      <c r="G40" s="71">
        <v>0</v>
      </c>
      <c r="H40" s="71">
        <v>0</v>
      </c>
      <c r="I40" s="71">
        <v>0</v>
      </c>
      <c r="J40" s="71">
        <v>0</v>
      </c>
      <c r="K40" s="44"/>
      <c r="L40" s="15"/>
    </row>
    <row r="41" spans="1:19" s="43" customFormat="1">
      <c r="A41" s="72">
        <v>29</v>
      </c>
      <c r="B41" s="74">
        <v>3.0699999999999985</v>
      </c>
      <c r="C41" s="64" t="s">
        <v>70</v>
      </c>
      <c r="D41" s="65"/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44"/>
      <c r="L41" s="15"/>
    </row>
    <row r="42" spans="1:19" s="43" customFormat="1">
      <c r="A42" s="72">
        <v>30</v>
      </c>
      <c r="B42" s="74">
        <v>4</v>
      </c>
      <c r="C42" s="64" t="s">
        <v>71</v>
      </c>
      <c r="D42" s="65"/>
      <c r="E42" s="71">
        <v>0</v>
      </c>
      <c r="F42" s="71">
        <v>389</v>
      </c>
      <c r="G42" s="71">
        <v>20885</v>
      </c>
      <c r="H42" s="71">
        <v>-11443</v>
      </c>
      <c r="I42" s="71">
        <v>0</v>
      </c>
      <c r="J42" s="71">
        <v>-2733</v>
      </c>
      <c r="K42" s="44"/>
      <c r="L42" s="15"/>
    </row>
    <row r="43" spans="1:19" s="43" customFormat="1">
      <c r="A43" s="72">
        <v>31</v>
      </c>
      <c r="B43" s="74">
        <v>4.01</v>
      </c>
      <c r="C43" s="64" t="s">
        <v>72</v>
      </c>
      <c r="D43" s="65"/>
      <c r="E43" s="71">
        <v>0</v>
      </c>
      <c r="F43" s="71">
        <v>1025</v>
      </c>
      <c r="G43" s="71">
        <v>53672</v>
      </c>
      <c r="H43" s="71">
        <v>-23459</v>
      </c>
      <c r="I43" s="71">
        <v>0</v>
      </c>
      <c r="J43" s="71">
        <v>-3311</v>
      </c>
      <c r="K43" s="44"/>
      <c r="L43" s="15"/>
    </row>
    <row r="44" spans="1:19">
      <c r="A44" s="72">
        <v>32</v>
      </c>
      <c r="B44" s="75">
        <v>4.0199999999999996</v>
      </c>
      <c r="C44" s="64" t="s">
        <v>73</v>
      </c>
      <c r="D44" s="65"/>
      <c r="E44" s="71">
        <v>0</v>
      </c>
      <c r="F44" s="71">
        <v>522</v>
      </c>
      <c r="G44" s="71">
        <v>27465</v>
      </c>
      <c r="H44" s="71">
        <v>-12335</v>
      </c>
      <c r="I44" s="71">
        <v>0</v>
      </c>
      <c r="J44" s="71">
        <v>-1347</v>
      </c>
      <c r="K44" s="20"/>
      <c r="L44" s="11"/>
      <c r="M44" s="5"/>
      <c r="N44" s="5"/>
      <c r="O44" s="5"/>
      <c r="P44" s="9"/>
      <c r="Q44" s="9"/>
      <c r="R44" s="13"/>
      <c r="S44" s="2"/>
    </row>
    <row r="45" spans="1:19">
      <c r="A45" s="72">
        <v>33</v>
      </c>
      <c r="B45" s="75">
        <v>4.0299999999999994</v>
      </c>
      <c r="C45" s="64" t="s">
        <v>60</v>
      </c>
      <c r="D45" s="65"/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20"/>
      <c r="L45" s="5"/>
      <c r="M45" s="5"/>
      <c r="N45" s="5"/>
      <c r="O45" s="5"/>
      <c r="P45" s="9"/>
      <c r="Q45" s="9"/>
      <c r="R45" s="13"/>
      <c r="S45" s="2"/>
    </row>
    <row r="46" spans="1:19">
      <c r="A46" s="72">
        <v>34</v>
      </c>
      <c r="B46" s="75">
        <v>4.0399999999999991</v>
      </c>
      <c r="C46" s="73" t="s">
        <v>79</v>
      </c>
      <c r="D46" s="70"/>
      <c r="E46" s="66">
        <v>0</v>
      </c>
      <c r="F46" s="66">
        <v>0</v>
      </c>
      <c r="G46" s="71">
        <v>0</v>
      </c>
      <c r="H46" s="71">
        <v>0</v>
      </c>
      <c r="I46" s="71">
        <v>0</v>
      </c>
      <c r="J46" s="71">
        <v>0</v>
      </c>
      <c r="K46" s="20"/>
      <c r="L46" s="5"/>
      <c r="M46" s="5"/>
      <c r="N46" s="5"/>
      <c r="O46" s="5"/>
      <c r="P46" s="9"/>
      <c r="Q46" s="9"/>
      <c r="R46" s="13"/>
      <c r="S46" s="2"/>
    </row>
    <row r="47" spans="1:19">
      <c r="A47" s="72">
        <v>35</v>
      </c>
      <c r="B47" s="75">
        <v>4.0499999999999989</v>
      </c>
      <c r="C47" s="73" t="s">
        <v>74</v>
      </c>
      <c r="D47" s="69"/>
      <c r="E47" s="66">
        <v>0</v>
      </c>
      <c r="F47" s="66">
        <v>290</v>
      </c>
      <c r="G47" s="71">
        <v>0</v>
      </c>
      <c r="H47" s="71">
        <v>0</v>
      </c>
      <c r="I47" s="71">
        <v>726</v>
      </c>
      <c r="J47" s="71">
        <v>-254</v>
      </c>
      <c r="K47" s="20"/>
      <c r="L47" s="5"/>
      <c r="M47" s="5"/>
      <c r="N47" s="5"/>
      <c r="O47" s="5"/>
      <c r="P47" s="9"/>
      <c r="Q47" s="9"/>
      <c r="R47" s="13"/>
      <c r="S47" s="2"/>
    </row>
    <row r="48" spans="1:19">
      <c r="A48" s="72">
        <v>36</v>
      </c>
      <c r="B48" s="75">
        <v>4.0599999999999987</v>
      </c>
      <c r="C48" s="73" t="s">
        <v>58</v>
      </c>
      <c r="D48" s="69"/>
      <c r="E48" s="71">
        <v>0</v>
      </c>
      <c r="F48" s="71">
        <v>-110</v>
      </c>
      <c r="G48" s="71">
        <v>0</v>
      </c>
      <c r="H48" s="71">
        <v>0</v>
      </c>
      <c r="I48" s="71">
        <v>0</v>
      </c>
      <c r="J48" s="71">
        <v>0</v>
      </c>
      <c r="K48" s="20"/>
      <c r="L48" s="5"/>
      <c r="M48" s="5"/>
      <c r="N48" s="5"/>
      <c r="O48" s="5"/>
      <c r="P48" s="9"/>
      <c r="Q48" s="9"/>
      <c r="R48" s="13"/>
      <c r="S48" s="2"/>
    </row>
    <row r="49" spans="1:19">
      <c r="A49" s="72">
        <v>37</v>
      </c>
      <c r="B49" s="75">
        <v>4.0699999999999985</v>
      </c>
      <c r="C49" s="73" t="s">
        <v>75</v>
      </c>
      <c r="D49" s="69"/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20"/>
      <c r="L49" s="5"/>
      <c r="M49" s="5"/>
      <c r="N49" s="5"/>
      <c r="O49" s="5"/>
      <c r="P49" s="9"/>
      <c r="Q49" s="9"/>
      <c r="R49" s="13"/>
      <c r="S49" s="2"/>
    </row>
    <row r="50" spans="1:19" ht="6.6" customHeight="1">
      <c r="A50" s="51"/>
      <c r="B50" s="50"/>
      <c r="C50" s="42"/>
      <c r="D50" s="43"/>
      <c r="E50" s="37"/>
      <c r="F50" s="37"/>
      <c r="G50" s="37"/>
      <c r="H50" s="37"/>
      <c r="I50" s="37"/>
      <c r="J50" s="37"/>
      <c r="K50" s="20"/>
      <c r="L50" s="5"/>
      <c r="M50" s="5"/>
      <c r="N50" s="5"/>
      <c r="O50" s="5"/>
      <c r="P50" s="9"/>
      <c r="Q50" s="9"/>
      <c r="R50" s="13"/>
      <c r="S50" s="2"/>
    </row>
    <row r="51" spans="1:19">
      <c r="A51" s="61">
        <v>38</v>
      </c>
      <c r="B51" s="5" t="s">
        <v>50</v>
      </c>
      <c r="C51" s="5"/>
      <c r="D51" s="5"/>
      <c r="E51" s="52">
        <f t="shared" ref="E51:J51" si="0">SUM(E11:E50)</f>
        <v>53880</v>
      </c>
      <c r="F51" s="52">
        <f t="shared" si="0"/>
        <v>257674.55499999999</v>
      </c>
      <c r="G51" s="52">
        <f t="shared" si="0"/>
        <v>1262783</v>
      </c>
      <c r="H51" s="52">
        <f t="shared" si="0"/>
        <v>-486917</v>
      </c>
      <c r="I51" s="52">
        <f t="shared" si="0"/>
        <v>9927</v>
      </c>
      <c r="J51" s="52">
        <f t="shared" si="0"/>
        <v>-124805</v>
      </c>
      <c r="K51" s="1"/>
    </row>
    <row r="52" spans="1:19">
      <c r="A52" s="60"/>
      <c r="B52" s="5"/>
      <c r="C52" s="5"/>
      <c r="D52" s="5"/>
      <c r="E52" s="12"/>
      <c r="F52" s="53"/>
      <c r="G52" s="53"/>
      <c r="H52" s="54"/>
      <c r="I52" s="54"/>
      <c r="J52" s="7"/>
      <c r="K52" s="1"/>
    </row>
    <row r="53" spans="1:19">
      <c r="A53" s="80" t="s">
        <v>77</v>
      </c>
      <c r="B53" s="80"/>
      <c r="C53" s="80"/>
      <c r="D53" s="80"/>
      <c r="E53" s="80"/>
      <c r="F53" s="80"/>
      <c r="G53" s="80"/>
      <c r="H53" s="80"/>
      <c r="I53" s="80"/>
      <c r="J53" s="80"/>
      <c r="K53" s="1"/>
    </row>
    <row r="54" spans="1:19">
      <c r="I54" s="1"/>
      <c r="J54" s="7"/>
      <c r="K54" s="1"/>
    </row>
    <row r="55" spans="1:19">
      <c r="A55" s="80" t="s">
        <v>59</v>
      </c>
      <c r="B55" s="80"/>
      <c r="C55" s="80"/>
      <c r="D55" s="80"/>
      <c r="E55" s="80"/>
      <c r="F55" s="80"/>
      <c r="G55" s="80"/>
      <c r="H55" s="80"/>
      <c r="I55" s="80"/>
      <c r="J55" s="80"/>
      <c r="K55" s="1"/>
    </row>
    <row r="56" spans="1:19">
      <c r="I56" s="1"/>
      <c r="J56" s="7"/>
      <c r="K56" s="1"/>
    </row>
    <row r="57" spans="1:19">
      <c r="B57" s="4" t="s">
        <v>46</v>
      </c>
      <c r="G57" s="4" t="s">
        <v>37</v>
      </c>
      <c r="H57" s="4" t="s">
        <v>19</v>
      </c>
      <c r="I57" s="1"/>
      <c r="J57" s="7"/>
      <c r="K57" s="1"/>
    </row>
    <row r="58" spans="1:19">
      <c r="B58" s="4">
        <v>1</v>
      </c>
      <c r="C58" s="1" t="s">
        <v>28</v>
      </c>
      <c r="D58" s="1" t="s">
        <v>16</v>
      </c>
      <c r="E58" s="16"/>
      <c r="G58" s="18">
        <f>SUM(G51:J51)</f>
        <v>660988</v>
      </c>
      <c r="I58" s="1"/>
      <c r="J58" s="7"/>
      <c r="K58" s="1"/>
    </row>
    <row r="59" spans="1:19">
      <c r="B59" s="4"/>
      <c r="E59" s="16"/>
      <c r="G59" s="17"/>
      <c r="I59" s="1"/>
      <c r="J59" s="7"/>
      <c r="K59" s="1"/>
    </row>
    <row r="60" spans="1:19">
      <c r="B60" s="4">
        <v>2</v>
      </c>
      <c r="C60" s="1" t="s">
        <v>51</v>
      </c>
      <c r="D60" s="43" t="s">
        <v>76</v>
      </c>
      <c r="E60" s="16"/>
      <c r="G60" s="77">
        <v>7.7100000000000002E-2</v>
      </c>
      <c r="H60" s="76">
        <v>2.76E-2</v>
      </c>
      <c r="I60" s="1"/>
      <c r="J60" s="7"/>
      <c r="K60" s="1"/>
    </row>
    <row r="61" spans="1:19">
      <c r="B61" s="4"/>
      <c r="E61" s="16"/>
      <c r="G61" s="38"/>
      <c r="I61" s="1"/>
      <c r="J61" s="7"/>
      <c r="K61" s="1"/>
    </row>
    <row r="62" spans="1:19">
      <c r="B62" s="4">
        <v>3</v>
      </c>
      <c r="C62" s="1" t="s">
        <v>1</v>
      </c>
      <c r="D62" s="1" t="s">
        <v>17</v>
      </c>
      <c r="E62" s="16"/>
      <c r="G62" s="17">
        <f>G58*G60</f>
        <v>50962.174800000001</v>
      </c>
      <c r="I62" s="1"/>
      <c r="J62" s="7"/>
      <c r="K62" s="1"/>
    </row>
    <row r="63" spans="1:19">
      <c r="B63" s="4"/>
      <c r="E63" s="16"/>
      <c r="G63" s="17"/>
      <c r="I63" s="1"/>
      <c r="J63" s="7"/>
      <c r="K63" s="1"/>
    </row>
    <row r="64" spans="1:19" ht="13.2" customHeight="1">
      <c r="B64" s="4">
        <v>4</v>
      </c>
      <c r="C64" s="1" t="s">
        <v>23</v>
      </c>
      <c r="D64" s="1" t="s">
        <v>17</v>
      </c>
      <c r="E64" s="16"/>
      <c r="G64" s="17">
        <f>G58*H60*-0.35</f>
        <v>-6385.1440799999991</v>
      </c>
      <c r="I64" s="1"/>
      <c r="J64" s="7"/>
      <c r="K64" s="1"/>
    </row>
    <row r="65" spans="2:11" ht="13.2" customHeight="1">
      <c r="B65" s="4"/>
      <c r="D65" s="1" t="s">
        <v>20</v>
      </c>
      <c r="E65" s="16"/>
      <c r="G65" s="17"/>
      <c r="I65" s="1"/>
      <c r="J65" s="7"/>
      <c r="K65" s="1"/>
    </row>
    <row r="66" spans="2:11" ht="13.2" customHeight="1">
      <c r="B66" s="4"/>
      <c r="E66" s="16"/>
      <c r="G66" s="17"/>
      <c r="I66" s="1"/>
      <c r="J66" s="55"/>
      <c r="K66" s="1"/>
    </row>
    <row r="67" spans="2:11" ht="13.2" customHeight="1">
      <c r="B67" s="4">
        <v>5</v>
      </c>
      <c r="C67" s="1" t="s">
        <v>21</v>
      </c>
      <c r="D67" s="1" t="s">
        <v>17</v>
      </c>
      <c r="E67" s="16"/>
      <c r="G67" s="39">
        <f>F51-E51</f>
        <v>203794.55499999999</v>
      </c>
      <c r="I67" s="1"/>
      <c r="J67" s="55"/>
      <c r="K67" s="1"/>
    </row>
    <row r="68" spans="2:11" ht="13.2" customHeight="1">
      <c r="B68" s="4"/>
      <c r="D68" s="1" t="s">
        <v>22</v>
      </c>
      <c r="E68" s="16"/>
      <c r="G68" s="9"/>
      <c r="I68" s="1"/>
      <c r="J68" s="1"/>
      <c r="K68" s="1"/>
    </row>
    <row r="69" spans="2:11" ht="13.2" customHeight="1">
      <c r="B69" s="4"/>
      <c r="E69" s="16"/>
      <c r="G69" s="9"/>
      <c r="I69" s="1"/>
      <c r="J69" s="1"/>
      <c r="K69" s="1"/>
    </row>
    <row r="70" spans="2:11" ht="13.2" customHeight="1">
      <c r="B70" s="4">
        <v>6</v>
      </c>
      <c r="C70" s="1" t="s">
        <v>23</v>
      </c>
      <c r="D70" s="1" t="s">
        <v>17</v>
      </c>
      <c r="E70" s="16"/>
      <c r="G70" s="17">
        <f>G67*-0.35</f>
        <v>-71328.094249999995</v>
      </c>
      <c r="I70" s="1"/>
      <c r="J70" s="1"/>
      <c r="K70" s="1"/>
    </row>
    <row r="71" spans="2:11" ht="13.2" customHeight="1">
      <c r="B71" s="4"/>
      <c r="D71" s="1" t="s">
        <v>24</v>
      </c>
      <c r="E71" s="16"/>
      <c r="I71" s="1"/>
      <c r="J71" s="1"/>
      <c r="K71" s="1"/>
    </row>
    <row r="72" spans="2:11" ht="13.2" customHeight="1">
      <c r="B72" s="4"/>
      <c r="E72" s="16"/>
      <c r="I72" s="1"/>
      <c r="J72" s="1"/>
      <c r="K72" s="1"/>
    </row>
    <row r="73" spans="2:11" ht="13.2" customHeight="1">
      <c r="B73" s="4">
        <v>7</v>
      </c>
      <c r="C73" s="1" t="s">
        <v>25</v>
      </c>
      <c r="D73" s="1" t="s">
        <v>17</v>
      </c>
      <c r="E73" s="16"/>
      <c r="G73" s="17">
        <f>SUM(G62:G71)</f>
        <v>177043.49147000001</v>
      </c>
      <c r="I73" s="1"/>
      <c r="J73" s="1"/>
      <c r="K73" s="1"/>
    </row>
    <row r="74" spans="2:11" ht="13.2" customHeight="1">
      <c r="B74" s="4"/>
      <c r="E74" s="16"/>
      <c r="I74" s="1"/>
      <c r="J74" s="1"/>
      <c r="K74" s="1"/>
    </row>
    <row r="75" spans="2:11" ht="13.2" customHeight="1">
      <c r="B75" s="4">
        <v>8</v>
      </c>
      <c r="C75" s="1" t="s">
        <v>26</v>
      </c>
      <c r="D75" s="1" t="s">
        <v>27</v>
      </c>
      <c r="E75" s="16"/>
      <c r="G75" s="1">
        <f>1-0.35</f>
        <v>0.65</v>
      </c>
      <c r="I75" s="1"/>
      <c r="J75" s="1"/>
      <c r="K75" s="1"/>
    </row>
    <row r="76" spans="2:11" ht="13.2" customHeight="1" thickBot="1">
      <c r="B76" s="4"/>
      <c r="E76" s="16"/>
      <c r="I76" s="1"/>
      <c r="J76" s="56"/>
      <c r="K76" s="1"/>
    </row>
    <row r="77" spans="2:11" ht="13.2" customHeight="1" thickBot="1">
      <c r="B77" s="4">
        <v>9</v>
      </c>
      <c r="C77" s="1" t="s">
        <v>28</v>
      </c>
      <c r="D77" s="1" t="s">
        <v>18</v>
      </c>
      <c r="E77" s="16"/>
      <c r="G77" s="40">
        <f>G73/G75</f>
        <v>272374.60226153844</v>
      </c>
      <c r="H77" s="17"/>
      <c r="I77" s="1"/>
      <c r="J77" s="1"/>
      <c r="K77" s="1"/>
    </row>
    <row r="78" spans="2:11" ht="13.2" customHeight="1">
      <c r="I78" s="1"/>
      <c r="J78" s="18"/>
      <c r="K78" s="1"/>
    </row>
    <row r="79" spans="2:11" ht="13.2" customHeight="1">
      <c r="B79" s="4">
        <v>10</v>
      </c>
      <c r="C79" s="15" t="s">
        <v>43</v>
      </c>
      <c r="G79" s="79">
        <v>5571472.3669999996</v>
      </c>
      <c r="H79" s="18"/>
      <c r="J79" s="1"/>
      <c r="K79" s="1"/>
    </row>
    <row r="80" spans="2:11" ht="13.2" customHeight="1">
      <c r="B80"/>
      <c r="E80" s="16"/>
      <c r="I80" s="1"/>
      <c r="J80" s="1"/>
      <c r="K80" s="1"/>
    </row>
    <row r="81" spans="1:19" ht="13.2" customHeight="1">
      <c r="B81" s="4">
        <v>11</v>
      </c>
      <c r="C81" s="1" t="s">
        <v>78</v>
      </c>
      <c r="G81" s="57">
        <f>G77/G79</f>
        <v>4.8887364832826151E-2</v>
      </c>
      <c r="I81" s="1"/>
      <c r="J81" s="17"/>
      <c r="K81" s="1"/>
    </row>
    <row r="82" spans="1:19" ht="13.2" customHeight="1">
      <c r="I82" s="1"/>
      <c r="J82" s="1"/>
      <c r="K82" s="1"/>
    </row>
    <row r="83" spans="1:19" ht="13.2" customHeight="1">
      <c r="B83" s="4">
        <v>12</v>
      </c>
      <c r="C83" s="1" t="s">
        <v>52</v>
      </c>
      <c r="G83" s="78">
        <v>198822.916</v>
      </c>
      <c r="J83" s="1"/>
      <c r="K83" s="1"/>
    </row>
    <row r="84" spans="1:19" ht="13.2" customHeight="1">
      <c r="G84" s="78"/>
      <c r="I84" s="1"/>
      <c r="J84" s="1"/>
      <c r="K84" s="1"/>
    </row>
    <row r="85" spans="1:19" ht="13.2" customHeight="1">
      <c r="B85" s="4">
        <v>13</v>
      </c>
      <c r="C85" s="1" t="s">
        <v>53</v>
      </c>
      <c r="G85" s="78">
        <v>289281.12800000003</v>
      </c>
      <c r="I85" s="1"/>
      <c r="J85" s="1"/>
      <c r="K85" s="1"/>
    </row>
    <row r="86" spans="1:19" ht="13.2" customHeight="1" thickBot="1">
      <c r="I86" s="1"/>
      <c r="J86" s="1"/>
      <c r="K86" s="1"/>
    </row>
    <row r="87" spans="1:19" ht="13.8" thickBot="1">
      <c r="B87" s="4">
        <v>14</v>
      </c>
      <c r="C87" s="1" t="s">
        <v>54</v>
      </c>
      <c r="G87" s="41">
        <f>G81*G83/G85</f>
        <v>3.3600285296240776E-2</v>
      </c>
      <c r="I87" s="1"/>
      <c r="J87" s="17"/>
      <c r="K87" s="1"/>
    </row>
    <row r="88" spans="1:19">
      <c r="I88" s="1"/>
      <c r="J88" s="17"/>
      <c r="K88" s="1"/>
    </row>
    <row r="89" spans="1:19" ht="12.75" customHeight="1">
      <c r="I89" s="1"/>
      <c r="J89" s="1"/>
      <c r="K89" s="1"/>
    </row>
    <row r="90" spans="1:19">
      <c r="I90" s="1"/>
      <c r="J90" s="1"/>
      <c r="K90" s="1"/>
    </row>
    <row r="91" spans="1:19">
      <c r="I91" s="1"/>
      <c r="J91" s="1"/>
      <c r="K91" s="1"/>
    </row>
    <row r="92" spans="1:19">
      <c r="C92" s="2"/>
      <c r="I92" s="1"/>
      <c r="J92" s="1"/>
      <c r="K92" s="1"/>
    </row>
    <row r="93" spans="1:19">
      <c r="C93" s="4"/>
      <c r="I93" s="1"/>
      <c r="J93" s="1"/>
      <c r="K93" s="1"/>
    </row>
    <row r="94" spans="1:19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1"/>
    </row>
    <row r="95" spans="1:19">
      <c r="D95" s="4"/>
      <c r="H95" s="3"/>
      <c r="I95" s="1"/>
      <c r="J95" s="1"/>
      <c r="K95" s="1"/>
    </row>
    <row r="96" spans="1:19" ht="13.5" customHeight="1">
      <c r="H96" s="3"/>
      <c r="I96" s="1"/>
      <c r="J96" s="1"/>
      <c r="L96" s="5"/>
      <c r="M96" s="5"/>
      <c r="N96" s="5"/>
      <c r="O96" s="5"/>
      <c r="P96" s="10"/>
      <c r="Q96" s="10"/>
      <c r="R96" s="5"/>
      <c r="S96" s="2"/>
    </row>
    <row r="97" spans="2:10" ht="13.5" customHeight="1">
      <c r="B97" s="4"/>
      <c r="C97" s="4"/>
      <c r="D97" s="4"/>
      <c r="E97" s="4"/>
      <c r="F97" s="4"/>
      <c r="G97" s="4"/>
      <c r="H97" s="3"/>
      <c r="I97" s="4"/>
      <c r="J97" s="1"/>
    </row>
    <row r="98" spans="2:10" ht="12.75" customHeight="1">
      <c r="B98" s="4"/>
      <c r="H98" s="3"/>
      <c r="I98" s="1"/>
      <c r="J98" s="1"/>
    </row>
    <row r="99" spans="2:10">
      <c r="B99" s="4"/>
      <c r="G99" s="37"/>
      <c r="H99" s="3"/>
      <c r="I99" s="1"/>
      <c r="J99" s="1"/>
    </row>
    <row r="100" spans="2:10">
      <c r="B100" s="4"/>
      <c r="H100" s="3"/>
      <c r="I100" s="1"/>
      <c r="J100" s="1"/>
    </row>
    <row r="101" spans="2:10">
      <c r="B101" s="4"/>
      <c r="C101" s="15"/>
      <c r="G101" s="18"/>
      <c r="H101" s="3"/>
      <c r="I101" s="1"/>
      <c r="J101" s="1"/>
    </row>
    <row r="102" spans="2:10">
      <c r="B102" s="4"/>
      <c r="H102" s="3"/>
      <c r="I102" s="1"/>
      <c r="J102" s="1"/>
    </row>
    <row r="103" spans="2:10">
      <c r="B103" s="4"/>
      <c r="G103" s="18"/>
      <c r="H103" s="3"/>
      <c r="I103" s="1"/>
      <c r="J103" s="1"/>
    </row>
    <row r="104" spans="2:10">
      <c r="B104" s="4"/>
      <c r="H104" s="3"/>
      <c r="I104" s="1"/>
      <c r="J104" s="1"/>
    </row>
    <row r="105" spans="2:10">
      <c r="B105" s="4"/>
      <c r="G105" s="58"/>
      <c r="H105" s="3"/>
      <c r="I105" s="1"/>
      <c r="J105" s="1"/>
    </row>
    <row r="106" spans="2:10">
      <c r="B106" s="4"/>
      <c r="H106" s="3"/>
      <c r="I106" s="1"/>
      <c r="J106" s="1"/>
    </row>
    <row r="107" spans="2:10">
      <c r="B107" s="4"/>
      <c r="G107" s="59"/>
      <c r="H107" s="3"/>
      <c r="I107" s="10"/>
      <c r="J107" s="1"/>
    </row>
    <row r="108" spans="2:10">
      <c r="B108" s="4"/>
      <c r="H108" s="3"/>
      <c r="I108" s="1"/>
      <c r="J108" s="1"/>
    </row>
    <row r="109" spans="2:10">
      <c r="B109" s="4"/>
      <c r="G109" s="58"/>
      <c r="H109" s="3"/>
      <c r="I109" s="1"/>
      <c r="J109" s="1"/>
    </row>
    <row r="110" spans="2:10">
      <c r="B110" s="4"/>
      <c r="H110" s="3"/>
      <c r="I110" s="1"/>
      <c r="J110" s="1"/>
    </row>
    <row r="111" spans="2:10">
      <c r="B111" s="4"/>
      <c r="G111" s="59"/>
      <c r="H111" s="3"/>
      <c r="I111" s="10"/>
      <c r="J111" s="1"/>
    </row>
    <row r="112" spans="2:10">
      <c r="B112" s="4"/>
      <c r="H112" s="3"/>
      <c r="I112" s="1"/>
      <c r="J112" s="1"/>
    </row>
    <row r="113" spans="2:10">
      <c r="B113" s="4"/>
      <c r="G113"/>
      <c r="H113" s="3"/>
      <c r="I113" s="1"/>
      <c r="J113" s="1"/>
    </row>
    <row r="114" spans="2:10">
      <c r="H114" s="3"/>
      <c r="I114" s="1"/>
      <c r="J114" s="1"/>
    </row>
  </sheetData>
  <mergeCells count="11">
    <mergeCell ref="A94:J94"/>
    <mergeCell ref="A2:J2"/>
    <mergeCell ref="A3:J3"/>
    <mergeCell ref="A4:J4"/>
    <mergeCell ref="A5:J5"/>
    <mergeCell ref="A6:J6"/>
    <mergeCell ref="A7:J7"/>
    <mergeCell ref="F8:J8"/>
    <mergeCell ref="E9:J9"/>
    <mergeCell ref="A53:J53"/>
    <mergeCell ref="A55:J55"/>
  </mergeCells>
  <phoneticPr fontId="0" type="noConversion"/>
  <printOptions horizontalCentered="1"/>
  <pageMargins left="0.75" right="0.754" top="0.75" bottom="0.75" header="0.5" footer="0.5"/>
  <pageSetup scale="82" orientation="landscape" horizontalDpi="4294967292" r:id="rId1"/>
  <headerFooter alignWithMargins="0">
    <oddHeader xml:space="preserve">&amp;C
</oddHeader>
    <oddFooter>Page &amp;P of &amp;N</oddFooter>
  </headerFooter>
  <rowBreaks count="1" manualBreakCount="1">
    <brk id="51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Testimony</DocumentSetType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Date1 xmlns="dc463f71-b30c-4ab2-9473-d307f9d35888">2014-02-05T08:00:00+00:00</Date1>
    <IsDocumentOrder xmlns="dc463f71-b30c-4ab2-9473-d307f9d35888" xsi:nil="true"/>
    <IsHighlyConfidential xmlns="dc463f71-b30c-4ab2-9473-d307f9d35888">false</IsHighlyConfidential>
    <CaseCompanyNames xmlns="dc463f71-b30c-4ab2-9473-d307f9d35888">Avista Corporation</CaseCompanyNames>
    <DocketNumber xmlns="dc463f71-b30c-4ab2-9473-d307f9d35888">140188</DocketNumber>
    <DelegatedOrder xmlns="dc463f71-b30c-4ab2-9473-d307f9d35888">false</DelegatedOrder>
    <Visibility xmlns="dc463f71-b30c-4ab2-9473-d307f9d35888" xsi:nil="true"/>
    <Nickname xmlns="http://schemas.microsoft.com/sharepoint/v3" xsi:nil="true"/>
    <SignificantOrder xmlns="dc463f71-b30c-4ab2-9473-d307f9d35888">false</SignificantOrder>
  </documentManagement>
</p:properties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BA905F-E015-4D6D-982D-6DD101E035CC}"/>
</file>

<file path=customXml/itemProps2.xml><?xml version="1.0" encoding="utf-8"?>
<ds:datastoreItem xmlns:ds="http://schemas.openxmlformats.org/officeDocument/2006/customXml" ds:itemID="{82BF55E2-F638-4483-B65A-8DFEAD8E9825}"/>
</file>

<file path=customXml/itemProps3.xml><?xml version="1.0" encoding="utf-8"?>
<ds:datastoreItem xmlns:ds="http://schemas.openxmlformats.org/officeDocument/2006/customXml" ds:itemID="{7F775647-85CB-4B0B-876E-8D6D4FADFB06}"/>
</file>

<file path=customXml/itemProps4.xml><?xml version="1.0" encoding="utf-8"?>
<ds:datastoreItem xmlns:ds="http://schemas.openxmlformats.org/officeDocument/2006/customXml" ds:itemID="{1A722BE9-A4CC-47EE-A87E-8F94E1E760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Retail Rev Cr</vt:lpstr>
      <vt:lpstr>'Retail Rev Cr'!Print_Area</vt:lpstr>
      <vt:lpstr>'Retail Rev Cr'!Print_for_CBReport</vt:lpstr>
      <vt:lpstr>'Retail Rev Cr'!Print_for_Checking</vt:lpstr>
      <vt:lpstr>'Retail Rev Cr'!Print_Titles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gzhkw6</cp:lastModifiedBy>
  <cp:lastPrinted>2014-01-29T18:45:58Z</cp:lastPrinted>
  <dcterms:created xsi:type="dcterms:W3CDTF">1996-10-14T23:33:28Z</dcterms:created>
  <dcterms:modified xsi:type="dcterms:W3CDTF">2014-01-29T18:46:36Z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</Properties>
</file>