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ower Costs\Regulatory\GRC\2024 GRC Docket UE-240004 UG 240005\Exhibits\BDM\BDM Exhibits\Exhibits for Rebuttal Filing\"/>
    </mc:Choice>
  </mc:AlternateContent>
  <bookViews>
    <workbookView xWindow="0" yWindow="0" windowWidth="28800" windowHeight="11400" tabRatio="740" firstSheet="17" activeTab="20"/>
  </bookViews>
  <sheets>
    <sheet name="REDACTED" sheetId="23" r:id="rId1"/>
    <sheet name="24C Power cost summary (R)" sheetId="17" r:id="rId2"/>
    <sheet name="25C Summary by resource (R)" sheetId="18" r:id="rId3"/>
    <sheet name="26C Energy prices (R)" sheetId="12" r:id="rId4"/>
    <sheet name="27C Aurora total (R)" sheetId="4" r:id="rId5"/>
    <sheet name="28C Not in Aurora (R)" sheetId="5" r:id="rId6"/>
    <sheet name="29C Power hedges (R)" sheetId="22" r:id="rId7"/>
    <sheet name="30C Demand reponse (R)" sheetId="30" r:id="rId8"/>
    <sheet name="31C WA CCA (R)" sheetId="33" r:id="rId9"/>
    <sheet name="32C Wind integration (R)" sheetId="24" r:id="rId10"/>
    <sheet name="33 EIM adjustments" sheetId="8" r:id="rId11"/>
    <sheet name="34C Transmission (R)" sheetId="9" r:id="rId12"/>
    <sheet name="35C Fixed gas transport (R)" sheetId="10" r:id="rId13"/>
    <sheet name="36C Gas MTM (R)" sheetId="11" r:id="rId14"/>
    <sheet name="37C Gas storage (R)" sheetId="34" r:id="rId15"/>
    <sheet name="38C Mid C summary (R)" sheetId="6" r:id="rId16"/>
    <sheet name="39C Colstrip fixed fuel (R)" sheetId="7" r:id="rId17"/>
    <sheet name="40C Colstrip fuel cost adj (R)" sheetId="37" r:id="rId18"/>
    <sheet name="41 FERC 557 costs" sheetId="16" r:id="rId19"/>
    <sheet name="42C Non-fuel start costs (R)" sheetId="15" r:id="rId20"/>
    <sheet name="43C Distillate fuel (R)" sheetId="36" r:id="rId21"/>
  </sheets>
  <externalReferences>
    <externalReference r:id="rId22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xlnm._FilterDatabase" localSheetId="15" hidden="1">'38C Mid C summary (R)'!$B$26:$G$30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2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20">IF('43C Distillate fuel (R)'!Values_Entered,Header_Row+'43C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20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20">'43C Distillate fuel (R)'!$A$5:$Z$70</definedName>
    <definedName name="Print_Area_Reset" localSheetId="20">OFFSET(Full_Print,0,0,'43C Distillate fuel (R)'!Last_Row)</definedName>
    <definedName name="Print_Area_Reset">OFFSET(Full_Print,0,0,Last_Row)</definedName>
    <definedName name="_xlnm.Print_Titles" localSheetId="20">'43C Distillate fuel (R)'!$5:$6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20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20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8" l="1"/>
  <c r="F191" i="4" l="1"/>
  <c r="F192" i="4" s="1"/>
  <c r="G191" i="4"/>
  <c r="G99" i="4"/>
  <c r="G100" i="4" s="1"/>
  <c r="F99" i="4"/>
  <c r="F100" i="4" s="1"/>
  <c r="G192" i="4" l="1"/>
  <c r="G26" i="16" l="1"/>
  <c r="F26" i="16"/>
  <c r="G25" i="16"/>
  <c r="F25" i="16"/>
  <c r="G24" i="16"/>
  <c r="F24" i="16"/>
  <c r="G23" i="16"/>
  <c r="F23" i="16"/>
  <c r="G22" i="16"/>
  <c r="F22" i="16"/>
  <c r="G21" i="16"/>
  <c r="F21" i="16"/>
  <c r="G20" i="16"/>
  <c r="F20" i="16"/>
  <c r="G19" i="16"/>
  <c r="F19" i="16"/>
  <c r="G18" i="16"/>
  <c r="F18" i="16"/>
  <c r="G17" i="16"/>
  <c r="F17" i="16"/>
  <c r="G16" i="16"/>
  <c r="F16" i="16"/>
  <c r="G15" i="16"/>
  <c r="F15" i="16"/>
  <c r="G14" i="16"/>
  <c r="F14" i="16"/>
  <c r="G13" i="16"/>
  <c r="F13" i="16"/>
  <c r="G12" i="16"/>
  <c r="F12" i="16"/>
  <c r="G11" i="16"/>
  <c r="F11" i="16"/>
  <c r="G10" i="16"/>
  <c r="F10" i="16"/>
  <c r="G9" i="16"/>
  <c r="F9" i="16"/>
  <c r="G8" i="16"/>
  <c r="F8" i="16"/>
  <c r="G7" i="16"/>
  <c r="G29" i="16" s="1"/>
  <c r="G34" i="16" s="1"/>
  <c r="F7" i="16"/>
  <c r="F27" i="16" s="1"/>
  <c r="G6" i="16"/>
  <c r="F6" i="16"/>
  <c r="C34" i="16"/>
  <c r="D34" i="16"/>
  <c r="E34" i="16"/>
  <c r="C32" i="16"/>
  <c r="D32" i="16"/>
  <c r="E32" i="16"/>
  <c r="F32" i="16"/>
  <c r="G32" i="16"/>
  <c r="C29" i="16"/>
  <c r="D29" i="16"/>
  <c r="E29" i="16"/>
  <c r="C27" i="16"/>
  <c r="D27" i="16"/>
  <c r="E27" i="16"/>
  <c r="F29" i="16" l="1"/>
  <c r="F34" i="16" s="1"/>
  <c r="G27" i="16"/>
  <c r="A48" i="6" l="1"/>
  <c r="A36" i="16" l="1"/>
  <c r="A194" i="4" l="1"/>
  <c r="A193" i="4"/>
  <c r="G11" i="8" l="1"/>
  <c r="F11" i="8"/>
  <c r="E11" i="8"/>
  <c r="D11" i="8"/>
  <c r="C11" i="8"/>
  <c r="B11" i="8"/>
  <c r="B27" i="16" l="1"/>
  <c r="B32" i="16"/>
  <c r="B29" i="16"/>
  <c r="K99" i="4" l="1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W45" i="33" l="1"/>
  <c r="X45" i="33"/>
  <c r="Y45" i="33"/>
  <c r="Z45" i="33"/>
  <c r="AA45" i="33"/>
  <c r="AB45" i="33"/>
  <c r="AC45" i="33"/>
  <c r="AD45" i="33"/>
  <c r="AE45" i="33"/>
  <c r="AF45" i="33"/>
  <c r="AG45" i="33"/>
  <c r="V45" i="33"/>
  <c r="K191" i="4"/>
  <c r="AH191" i="4"/>
  <c r="AG191" i="4"/>
  <c r="AF191" i="4"/>
  <c r="AE191" i="4"/>
  <c r="AD191" i="4"/>
  <c r="AC191" i="4"/>
  <c r="AB191" i="4"/>
  <c r="AA191" i="4"/>
  <c r="Z191" i="4"/>
  <c r="Y191" i="4"/>
  <c r="X191" i="4"/>
  <c r="W191" i="4"/>
  <c r="AH8" i="4"/>
  <c r="AG8" i="4"/>
  <c r="AF8" i="4"/>
  <c r="AE8" i="4"/>
  <c r="AD8" i="4"/>
  <c r="AC8" i="4"/>
  <c r="AB8" i="4"/>
  <c r="AA8" i="4"/>
  <c r="Z8" i="4"/>
  <c r="Y8" i="4"/>
  <c r="X8" i="4"/>
  <c r="W8" i="4"/>
  <c r="AD30" i="33" l="1"/>
  <c r="X30" i="33"/>
  <c r="AA22" i="33"/>
  <c r="AB22" i="33"/>
  <c r="Z22" i="33"/>
  <c r="AC22" i="33"/>
  <c r="V22" i="33"/>
  <c r="AD22" i="33"/>
  <c r="W22" i="33"/>
  <c r="AE22" i="33"/>
  <c r="X22" i="33"/>
  <c r="AF22" i="33"/>
  <c r="Y22" i="33"/>
  <c r="AG22" i="33"/>
  <c r="W30" i="33" l="1"/>
  <c r="AC30" i="33" l="1"/>
  <c r="AF30" i="33"/>
  <c r="AG30" i="33"/>
  <c r="AB30" i="33"/>
  <c r="AA30" i="33"/>
  <c r="AE30" i="33"/>
  <c r="Y30" i="33"/>
  <c r="Z30" i="33"/>
  <c r="V30" i="33" l="1"/>
  <c r="V38" i="33"/>
  <c r="V39" i="33" l="1"/>
  <c r="T8" i="6"/>
  <c r="AE8" i="6"/>
  <c r="AD8" i="6"/>
  <c r="AC8" i="6"/>
  <c r="AB8" i="6"/>
  <c r="AA8" i="6"/>
  <c r="Z8" i="6"/>
  <c r="Y8" i="6"/>
  <c r="X8" i="6"/>
  <c r="W8" i="6"/>
  <c r="V8" i="6"/>
  <c r="U8" i="6"/>
  <c r="K45" i="33" l="1"/>
  <c r="L45" i="33"/>
  <c r="M45" i="33"/>
  <c r="N45" i="33"/>
  <c r="O45" i="33"/>
  <c r="P45" i="33"/>
  <c r="Q45" i="33"/>
  <c r="R45" i="33"/>
  <c r="S45" i="33"/>
  <c r="T45" i="33"/>
  <c r="U45" i="33"/>
  <c r="J45" i="33"/>
  <c r="K8" i="4" l="1"/>
  <c r="L8" i="4"/>
  <c r="M8" i="4"/>
  <c r="N8" i="4"/>
  <c r="O8" i="4"/>
  <c r="P8" i="4"/>
  <c r="Q8" i="4"/>
  <c r="R8" i="4"/>
  <c r="S8" i="4"/>
  <c r="T8" i="4"/>
  <c r="U8" i="4"/>
  <c r="V8" i="4"/>
  <c r="D99" i="4" l="1"/>
  <c r="E99" i="4"/>
  <c r="D74" i="4"/>
  <c r="D67" i="4"/>
  <c r="H67" i="4" s="1"/>
  <c r="D71" i="4"/>
  <c r="H71" i="4" s="1"/>
  <c r="D77" i="4"/>
  <c r="H77" i="4" s="1"/>
  <c r="D81" i="4"/>
  <c r="H81" i="4" s="1"/>
  <c r="D85" i="4"/>
  <c r="H85" i="4" s="1"/>
  <c r="D89" i="4"/>
  <c r="D93" i="4"/>
  <c r="D78" i="4"/>
  <c r="D90" i="4"/>
  <c r="E68" i="4"/>
  <c r="I68" i="4" s="1"/>
  <c r="E78" i="4"/>
  <c r="E94" i="4"/>
  <c r="D79" i="4"/>
  <c r="H79" i="4" s="1"/>
  <c r="D91" i="4"/>
  <c r="E73" i="4"/>
  <c r="I73" i="4" s="1"/>
  <c r="E91" i="4"/>
  <c r="D80" i="4"/>
  <c r="H80" i="4" s="1"/>
  <c r="D92" i="4"/>
  <c r="E92" i="4"/>
  <c r="E74" i="4"/>
  <c r="E67" i="4"/>
  <c r="I67" i="4" s="1"/>
  <c r="E71" i="4"/>
  <c r="I71" i="4" s="1"/>
  <c r="E77" i="4"/>
  <c r="I77" i="4" s="1"/>
  <c r="E81" i="4"/>
  <c r="I81" i="4" s="1"/>
  <c r="E85" i="4"/>
  <c r="I85" i="4" s="1"/>
  <c r="E89" i="4"/>
  <c r="E93" i="4"/>
  <c r="D82" i="4"/>
  <c r="H82" i="4" s="1"/>
  <c r="D94" i="4"/>
  <c r="E75" i="4"/>
  <c r="E82" i="4"/>
  <c r="I82" i="4" s="1"/>
  <c r="D69" i="4"/>
  <c r="H69" i="4" s="1"/>
  <c r="D83" i="4"/>
  <c r="E65" i="4"/>
  <c r="I65" i="4" s="1"/>
  <c r="E83" i="4"/>
  <c r="D66" i="4"/>
  <c r="H66" i="4" s="1"/>
  <c r="D84" i="4"/>
  <c r="E76" i="4"/>
  <c r="I76" i="4" s="1"/>
  <c r="D75" i="4"/>
  <c r="D68" i="4"/>
  <c r="H68" i="4" s="1"/>
  <c r="D72" i="4"/>
  <c r="H72" i="4" s="1"/>
  <c r="D86" i="4"/>
  <c r="E72" i="4"/>
  <c r="I72" i="4" s="1"/>
  <c r="E86" i="4"/>
  <c r="D73" i="4"/>
  <c r="H73" i="4" s="1"/>
  <c r="D87" i="4"/>
  <c r="E69" i="4"/>
  <c r="I69" i="4" s="1"/>
  <c r="E79" i="4"/>
  <c r="I79" i="4" s="1"/>
  <c r="D70" i="4"/>
  <c r="H70" i="4" s="1"/>
  <c r="D88" i="4"/>
  <c r="E80" i="4"/>
  <c r="I80" i="4" s="1"/>
  <c r="E90" i="4"/>
  <c r="E88" i="4"/>
  <c r="D65" i="4"/>
  <c r="H65" i="4" s="1"/>
  <c r="E87" i="4"/>
  <c r="D76" i="4"/>
  <c r="H76" i="4" s="1"/>
  <c r="E70" i="4"/>
  <c r="I70" i="4" s="1"/>
  <c r="E66" i="4"/>
  <c r="I66" i="4" s="1"/>
  <c r="E84" i="4"/>
  <c r="E165" i="4"/>
  <c r="I165" i="4" s="1"/>
  <c r="D168" i="4"/>
  <c r="H168" i="4" s="1"/>
  <c r="E173" i="4"/>
  <c r="I173" i="4" s="1"/>
  <c r="D176" i="4"/>
  <c r="E181" i="4"/>
  <c r="D184" i="4"/>
  <c r="D163" i="4"/>
  <c r="H163" i="4" s="1"/>
  <c r="E168" i="4"/>
  <c r="I168" i="4" s="1"/>
  <c r="D171" i="4"/>
  <c r="H171" i="4" s="1"/>
  <c r="E176" i="4"/>
  <c r="D179" i="4"/>
  <c r="E184" i="4"/>
  <c r="E182" i="4"/>
  <c r="E163" i="4"/>
  <c r="I163" i="4" s="1"/>
  <c r="D166" i="4"/>
  <c r="E171" i="4"/>
  <c r="I171" i="4" s="1"/>
  <c r="D174" i="4"/>
  <c r="E179" i="4"/>
  <c r="D182" i="4"/>
  <c r="D185" i="4"/>
  <c r="D162" i="4"/>
  <c r="H162" i="4" s="1"/>
  <c r="D170" i="4"/>
  <c r="D178" i="4"/>
  <c r="E183" i="4"/>
  <c r="D186" i="4"/>
  <c r="E166" i="4"/>
  <c r="D169" i="4"/>
  <c r="H169" i="4" s="1"/>
  <c r="E174" i="4"/>
  <c r="D177" i="4"/>
  <c r="D164" i="4"/>
  <c r="H164" i="4" s="1"/>
  <c r="E169" i="4"/>
  <c r="I169" i="4" s="1"/>
  <c r="D172" i="4"/>
  <c r="H172" i="4" s="1"/>
  <c r="E177" i="4"/>
  <c r="D180" i="4"/>
  <c r="E185" i="4"/>
  <c r="E164" i="4"/>
  <c r="I164" i="4" s="1"/>
  <c r="D167" i="4"/>
  <c r="E172" i="4"/>
  <c r="I172" i="4" s="1"/>
  <c r="D175" i="4"/>
  <c r="E180" i="4"/>
  <c r="D183" i="4"/>
  <c r="E167" i="4"/>
  <c r="E175" i="4"/>
  <c r="E162" i="4"/>
  <c r="I162" i="4" s="1"/>
  <c r="D165" i="4"/>
  <c r="H165" i="4" s="1"/>
  <c r="E170" i="4"/>
  <c r="D173" i="4"/>
  <c r="H173" i="4" s="1"/>
  <c r="E178" i="4"/>
  <c r="D181" i="4"/>
  <c r="E186" i="4"/>
  <c r="D188" i="4"/>
  <c r="H188" i="4" s="1"/>
  <c r="D157" i="4"/>
  <c r="H157" i="4" s="1"/>
  <c r="E154" i="4"/>
  <c r="I154" i="4" s="1"/>
  <c r="E152" i="4"/>
  <c r="I152" i="4" s="1"/>
  <c r="D147" i="4"/>
  <c r="H147" i="4" s="1"/>
  <c r="E144" i="4"/>
  <c r="I144" i="4" s="1"/>
  <c r="D139" i="4"/>
  <c r="H139" i="4" s="1"/>
  <c r="E136" i="4"/>
  <c r="I136" i="4" s="1"/>
  <c r="D131" i="4"/>
  <c r="H131" i="4" s="1"/>
  <c r="D126" i="4"/>
  <c r="H126" i="4" s="1"/>
  <c r="E123" i="4"/>
  <c r="I123" i="4" s="1"/>
  <c r="D118" i="4"/>
  <c r="H118" i="4" s="1"/>
  <c r="E115" i="4"/>
  <c r="I115" i="4" s="1"/>
  <c r="D110" i="4"/>
  <c r="H110" i="4" s="1"/>
  <c r="E107" i="4"/>
  <c r="I107" i="4" s="1"/>
  <c r="D144" i="4"/>
  <c r="H144" i="4" s="1"/>
  <c r="E133" i="4"/>
  <c r="I133" i="4" s="1"/>
  <c r="E113" i="4"/>
  <c r="I113" i="4" s="1"/>
  <c r="E190" i="4"/>
  <c r="I190" i="4" s="1"/>
  <c r="E159" i="4"/>
  <c r="I159" i="4" s="1"/>
  <c r="D154" i="4"/>
  <c r="H154" i="4" s="1"/>
  <c r="D152" i="4"/>
  <c r="H152" i="4" s="1"/>
  <c r="E141" i="4"/>
  <c r="I141" i="4" s="1"/>
  <c r="E120" i="4"/>
  <c r="I120" i="4" s="1"/>
  <c r="E112" i="4"/>
  <c r="I112" i="4" s="1"/>
  <c r="D107" i="4"/>
  <c r="H107" i="4" s="1"/>
  <c r="E121" i="4"/>
  <c r="I121" i="4" s="1"/>
  <c r="D190" i="4"/>
  <c r="H190" i="4" s="1"/>
  <c r="E187" i="4"/>
  <c r="I187" i="4" s="1"/>
  <c r="D159" i="4"/>
  <c r="H159" i="4" s="1"/>
  <c r="E156" i="4"/>
  <c r="I156" i="4" s="1"/>
  <c r="D149" i="4"/>
  <c r="E146" i="4"/>
  <c r="I146" i="4" s="1"/>
  <c r="D141" i="4"/>
  <c r="H141" i="4" s="1"/>
  <c r="E138" i="4"/>
  <c r="I138" i="4" s="1"/>
  <c r="D133" i="4"/>
  <c r="H133" i="4" s="1"/>
  <c r="E130" i="4"/>
  <c r="I130" i="4" s="1"/>
  <c r="D128" i="4"/>
  <c r="H128" i="4" s="1"/>
  <c r="E125" i="4"/>
  <c r="I125" i="4" s="1"/>
  <c r="D120" i="4"/>
  <c r="H120" i="4" s="1"/>
  <c r="E117" i="4"/>
  <c r="I117" i="4" s="1"/>
  <c r="D112" i="4"/>
  <c r="E109" i="4"/>
  <c r="I109" i="4" s="1"/>
  <c r="D137" i="4"/>
  <c r="H137" i="4" s="1"/>
  <c r="D108" i="4"/>
  <c r="H108" i="4" s="1"/>
  <c r="D187" i="4"/>
  <c r="H187" i="4" s="1"/>
  <c r="E161" i="4"/>
  <c r="I161" i="4" s="1"/>
  <c r="D156" i="4"/>
  <c r="H156" i="4" s="1"/>
  <c r="E153" i="4"/>
  <c r="I153" i="4" s="1"/>
  <c r="E151" i="4"/>
  <c r="I151" i="4" s="1"/>
  <c r="D146" i="4"/>
  <c r="H146" i="4" s="1"/>
  <c r="E143" i="4"/>
  <c r="I143" i="4" s="1"/>
  <c r="D138" i="4"/>
  <c r="H138" i="4" s="1"/>
  <c r="E135" i="4"/>
  <c r="I135" i="4" s="1"/>
  <c r="D130" i="4"/>
  <c r="H130" i="4" s="1"/>
  <c r="D125" i="4"/>
  <c r="H125" i="4" s="1"/>
  <c r="E122" i="4"/>
  <c r="I122" i="4" s="1"/>
  <c r="D117" i="4"/>
  <c r="H117" i="4" s="1"/>
  <c r="E114" i="4"/>
  <c r="I114" i="4" s="1"/>
  <c r="D109" i="4"/>
  <c r="H109" i="4" s="1"/>
  <c r="E106" i="4"/>
  <c r="I106" i="4" s="1"/>
  <c r="D155" i="4"/>
  <c r="H155" i="4" s="1"/>
  <c r="D145" i="4"/>
  <c r="H145" i="4" s="1"/>
  <c r="E134" i="4"/>
  <c r="I134" i="4" s="1"/>
  <c r="D124" i="4"/>
  <c r="H124" i="4" s="1"/>
  <c r="E105" i="4"/>
  <c r="I105" i="4" s="1"/>
  <c r="E189" i="4"/>
  <c r="I189" i="4" s="1"/>
  <c r="D161" i="4"/>
  <c r="H161" i="4" s="1"/>
  <c r="E158" i="4"/>
  <c r="I158" i="4" s="1"/>
  <c r="D153" i="4"/>
  <c r="H153" i="4" s="1"/>
  <c r="D151" i="4"/>
  <c r="H151" i="4" s="1"/>
  <c r="E148" i="4"/>
  <c r="I148" i="4" s="1"/>
  <c r="D143" i="4"/>
  <c r="H143" i="4" s="1"/>
  <c r="E140" i="4"/>
  <c r="I140" i="4" s="1"/>
  <c r="D135" i="4"/>
  <c r="H135" i="4" s="1"/>
  <c r="E132" i="4"/>
  <c r="I132" i="4" s="1"/>
  <c r="E127" i="4"/>
  <c r="I127" i="4" s="1"/>
  <c r="D122" i="4"/>
  <c r="H122" i="4" s="1"/>
  <c r="E119" i="4"/>
  <c r="I119" i="4" s="1"/>
  <c r="D114" i="4"/>
  <c r="H114" i="4" s="1"/>
  <c r="E111" i="4"/>
  <c r="I111" i="4" s="1"/>
  <c r="D106" i="4"/>
  <c r="H106" i="4" s="1"/>
  <c r="E160" i="4"/>
  <c r="I160" i="4" s="1"/>
  <c r="E150" i="4"/>
  <c r="D129" i="4"/>
  <c r="H129" i="4" s="1"/>
  <c r="D116" i="4"/>
  <c r="H116" i="4" s="1"/>
  <c r="D189" i="4"/>
  <c r="H189" i="4" s="1"/>
  <c r="D158" i="4"/>
  <c r="H158" i="4" s="1"/>
  <c r="E155" i="4"/>
  <c r="I155" i="4" s="1"/>
  <c r="D148" i="4"/>
  <c r="H148" i="4" s="1"/>
  <c r="E145" i="4"/>
  <c r="I145" i="4" s="1"/>
  <c r="D140" i="4"/>
  <c r="H140" i="4" s="1"/>
  <c r="E137" i="4"/>
  <c r="I137" i="4" s="1"/>
  <c r="D132" i="4"/>
  <c r="H132" i="4" s="1"/>
  <c r="E129" i="4"/>
  <c r="I129" i="4" s="1"/>
  <c r="D127" i="4"/>
  <c r="H127" i="4" s="1"/>
  <c r="E124" i="4"/>
  <c r="I124" i="4" s="1"/>
  <c r="D119" i="4"/>
  <c r="H119" i="4" s="1"/>
  <c r="E116" i="4"/>
  <c r="I116" i="4" s="1"/>
  <c r="D111" i="4"/>
  <c r="H111" i="4" s="1"/>
  <c r="E108" i="4"/>
  <c r="I108" i="4" s="1"/>
  <c r="E142" i="4"/>
  <c r="I142" i="4" s="1"/>
  <c r="E188" i="4"/>
  <c r="I188" i="4" s="1"/>
  <c r="D160" i="4"/>
  <c r="H160" i="4" s="1"/>
  <c r="E157" i="4"/>
  <c r="I157" i="4" s="1"/>
  <c r="D150" i="4"/>
  <c r="E147" i="4"/>
  <c r="I147" i="4" s="1"/>
  <c r="D142" i="4"/>
  <c r="H142" i="4" s="1"/>
  <c r="E139" i="4"/>
  <c r="I139" i="4" s="1"/>
  <c r="D134" i="4"/>
  <c r="H134" i="4" s="1"/>
  <c r="E131" i="4"/>
  <c r="I131" i="4" s="1"/>
  <c r="E126" i="4"/>
  <c r="I126" i="4" s="1"/>
  <c r="D121" i="4"/>
  <c r="H121" i="4" s="1"/>
  <c r="E118" i="4"/>
  <c r="I118" i="4" s="1"/>
  <c r="D113" i="4"/>
  <c r="H113" i="4" s="1"/>
  <c r="E110" i="4"/>
  <c r="I110" i="4" s="1"/>
  <c r="D105" i="4"/>
  <c r="H105" i="4" s="1"/>
  <c r="E149" i="4"/>
  <c r="D136" i="4"/>
  <c r="H136" i="4" s="1"/>
  <c r="E128" i="4"/>
  <c r="I128" i="4" s="1"/>
  <c r="D123" i="4"/>
  <c r="H123" i="4" s="1"/>
  <c r="D115" i="4"/>
  <c r="H115" i="4" s="1"/>
  <c r="E13" i="4"/>
  <c r="I13" i="4" s="1"/>
  <c r="E17" i="4"/>
  <c r="I17" i="4" s="1"/>
  <c r="E62" i="4"/>
  <c r="E97" i="4"/>
  <c r="I97" i="4" s="1"/>
  <c r="D14" i="4"/>
  <c r="D18" i="4"/>
  <c r="D63" i="4"/>
  <c r="D98" i="4"/>
  <c r="E96" i="4"/>
  <c r="I96" i="4" s="1"/>
  <c r="E14" i="4"/>
  <c r="I14" i="4" s="1"/>
  <c r="E18" i="4"/>
  <c r="I18" i="4" s="1"/>
  <c r="E63" i="4"/>
  <c r="I63" i="4" s="1"/>
  <c r="E98" i="4"/>
  <c r="I98" i="4" s="1"/>
  <c r="D96" i="4"/>
  <c r="D12" i="4"/>
  <c r="H12" i="4" s="1"/>
  <c r="E104" i="4"/>
  <c r="D15" i="4"/>
  <c r="D19" i="4"/>
  <c r="D64" i="4"/>
  <c r="D95" i="4"/>
  <c r="D104" i="4"/>
  <c r="E15" i="4"/>
  <c r="I15" i="4" s="1"/>
  <c r="E19" i="4"/>
  <c r="I19" i="4" s="1"/>
  <c r="E64" i="4"/>
  <c r="I64" i="4" s="1"/>
  <c r="E95" i="4"/>
  <c r="I95" i="4" s="1"/>
  <c r="D16" i="4"/>
  <c r="D61" i="4"/>
  <c r="E12" i="4"/>
  <c r="I12" i="4" s="1"/>
  <c r="E16" i="4"/>
  <c r="I16" i="4" s="1"/>
  <c r="E61" i="4"/>
  <c r="I61" i="4" s="1"/>
  <c r="E191" i="4"/>
  <c r="D13" i="4"/>
  <c r="D17" i="4"/>
  <c r="D62" i="4"/>
  <c r="D97" i="4"/>
  <c r="I99" i="4" l="1"/>
  <c r="E100" i="4"/>
  <c r="I191" i="4"/>
  <c r="E192" i="4"/>
  <c r="H112" i="4"/>
  <c r="D100" i="4"/>
  <c r="H99" i="4"/>
  <c r="I150" i="4"/>
  <c r="I176" i="4"/>
  <c r="H84" i="4"/>
  <c r="I104" i="4"/>
  <c r="H98" i="4"/>
  <c r="H14" i="4"/>
  <c r="I175" i="4"/>
  <c r="I185" i="4"/>
  <c r="H182" i="4"/>
  <c r="H179" i="4"/>
  <c r="H87" i="4"/>
  <c r="I75" i="4"/>
  <c r="H91" i="4"/>
  <c r="H89" i="4"/>
  <c r="H95" i="4"/>
  <c r="H180" i="4"/>
  <c r="I88" i="4"/>
  <c r="H94" i="4"/>
  <c r="H181" i="4"/>
  <c r="H183" i="4"/>
  <c r="I177" i="4"/>
  <c r="H186" i="4"/>
  <c r="H174" i="4"/>
  <c r="I90" i="4"/>
  <c r="I86" i="4"/>
  <c r="I74" i="4"/>
  <c r="I94" i="4"/>
  <c r="I186" i="4"/>
  <c r="I166" i="4"/>
  <c r="H61" i="4"/>
  <c r="H150" i="4"/>
  <c r="I178" i="4"/>
  <c r="I180" i="4"/>
  <c r="I183" i="4"/>
  <c r="I84" i="4"/>
  <c r="I83" i="4"/>
  <c r="I93" i="4"/>
  <c r="I92" i="4"/>
  <c r="I78" i="4"/>
  <c r="I167" i="4"/>
  <c r="H175" i="4"/>
  <c r="H178" i="4"/>
  <c r="H166" i="4"/>
  <c r="H88" i="4"/>
  <c r="H86" i="4"/>
  <c r="I89" i="4"/>
  <c r="H92" i="4"/>
  <c r="I179" i="4"/>
  <c r="H104" i="4"/>
  <c r="H96" i="4"/>
  <c r="H97" i="4"/>
  <c r="H13" i="4"/>
  <c r="I170" i="4"/>
  <c r="H170" i="4"/>
  <c r="H184" i="4"/>
  <c r="H83" i="4"/>
  <c r="H90" i="4"/>
  <c r="H17" i="4"/>
  <c r="H16" i="4"/>
  <c r="H64" i="4"/>
  <c r="H19" i="4"/>
  <c r="H63" i="4"/>
  <c r="H167" i="4"/>
  <c r="H177" i="4"/>
  <c r="I182" i="4"/>
  <c r="I181" i="4"/>
  <c r="I91" i="4"/>
  <c r="H78" i="4"/>
  <c r="H74" i="4"/>
  <c r="H15" i="4"/>
  <c r="H18" i="4"/>
  <c r="I149" i="4"/>
  <c r="H149" i="4"/>
  <c r="I174" i="4"/>
  <c r="H185" i="4"/>
  <c r="I184" i="4"/>
  <c r="H176" i="4"/>
  <c r="I87" i="4"/>
  <c r="H75" i="4"/>
  <c r="H93" i="4"/>
  <c r="I192" i="4" l="1"/>
  <c r="I100" i="4"/>
  <c r="H100" i="4"/>
  <c r="H8" i="8" l="1"/>
  <c r="H7" i="8"/>
  <c r="AG38" i="33" l="1"/>
  <c r="AD39" i="33"/>
  <c r="AA39" i="33" l="1"/>
  <c r="AG39" i="33"/>
  <c r="AA38" i="33"/>
  <c r="AF38" i="33"/>
  <c r="AD38" i="33"/>
  <c r="W39" i="33" l="1"/>
  <c r="Z39" i="33"/>
  <c r="X39" i="33"/>
  <c r="AF39" i="33"/>
  <c r="Y38" i="33"/>
  <c r="X38" i="33"/>
  <c r="Z38" i="33"/>
  <c r="W38" i="33"/>
  <c r="D54" i="33" l="1"/>
  <c r="H54" i="33" s="1"/>
  <c r="D46" i="33"/>
  <c r="H46" i="33" s="1"/>
  <c r="Y39" i="33"/>
  <c r="AC39" i="33"/>
  <c r="AE39" i="33"/>
  <c r="D30" i="33"/>
  <c r="AB39" i="33"/>
  <c r="D55" i="33" l="1"/>
  <c r="H55" i="33" s="1"/>
  <c r="D48" i="33"/>
  <c r="H48" i="33" s="1"/>
  <c r="D47" i="33"/>
  <c r="H47" i="33" s="1"/>
  <c r="D39" i="33"/>
  <c r="H39" i="33" s="1"/>
  <c r="D51" i="33"/>
  <c r="H51" i="33" s="1"/>
  <c r="D52" i="33"/>
  <c r="H52" i="33" s="1"/>
  <c r="AC38" i="33"/>
  <c r="AE38" i="33"/>
  <c r="AB38" i="33"/>
  <c r="D49" i="33" l="1"/>
  <c r="H49" i="33" s="1"/>
  <c r="B34" i="16" l="1"/>
  <c r="S191" i="4"/>
  <c r="R191" i="4"/>
  <c r="V191" i="4"/>
  <c r="N191" i="4"/>
  <c r="Q191" i="4"/>
  <c r="U191" i="4"/>
  <c r="M191" i="4"/>
  <c r="P191" i="4"/>
  <c r="T191" i="4"/>
  <c r="L191" i="4"/>
  <c r="D191" i="4" s="1"/>
  <c r="D192" i="4" s="1"/>
  <c r="O191" i="4"/>
  <c r="H191" i="4" l="1"/>
  <c r="H192" i="4" s="1"/>
  <c r="K22" i="33"/>
  <c r="J22" i="33"/>
  <c r="S22" i="33"/>
  <c r="R22" i="33"/>
  <c r="O22" i="33"/>
  <c r="L22" i="33"/>
  <c r="U22" i="33"/>
  <c r="T22" i="33"/>
  <c r="M22" i="33"/>
  <c r="Q22" i="33"/>
  <c r="N22" i="33"/>
  <c r="P22" i="33"/>
  <c r="O30" i="33" l="1"/>
  <c r="L30" i="33"/>
  <c r="Q30" i="33"/>
  <c r="P30" i="33"/>
  <c r="U30" i="33"/>
  <c r="K30" i="33"/>
  <c r="J30" i="33" l="1"/>
  <c r="U39" i="33"/>
  <c r="T30" i="33"/>
  <c r="T39" i="33"/>
  <c r="K38" i="33"/>
  <c r="O39" i="33"/>
  <c r="S30" i="33"/>
  <c r="U38" i="33"/>
  <c r="R30" i="33"/>
  <c r="L38" i="33"/>
  <c r="M30" i="33"/>
  <c r="M39" i="33"/>
  <c r="J39" i="33"/>
  <c r="J38" i="33"/>
  <c r="O38" i="33"/>
  <c r="S38" i="33"/>
  <c r="S39" i="33"/>
  <c r="L39" i="33" l="1"/>
  <c r="C54" i="33"/>
  <c r="G54" i="33" s="1"/>
  <c r="N38" i="33"/>
  <c r="T38" i="33"/>
  <c r="K39" i="33"/>
  <c r="M38" i="33"/>
  <c r="N30" i="33"/>
  <c r="C30" i="33" s="1"/>
  <c r="P39" i="33"/>
  <c r="P38" i="33"/>
  <c r="N39" i="33"/>
  <c r="Q38" i="33"/>
  <c r="Q39" i="33"/>
  <c r="C55" i="33" l="1"/>
  <c r="G55" i="33" s="1"/>
  <c r="R39" i="33"/>
  <c r="C39" i="33" s="1"/>
  <c r="G39" i="33" s="1"/>
  <c r="R38" i="33"/>
  <c r="C48" i="33" l="1"/>
  <c r="G48" i="33" s="1"/>
  <c r="C46" i="33"/>
  <c r="G46" i="33" s="1"/>
  <c r="C49" i="33" l="1"/>
  <c r="G49" i="33" s="1"/>
  <c r="C47" i="33"/>
  <c r="G47" i="33" s="1"/>
  <c r="C52" i="33"/>
  <c r="G52" i="33" s="1"/>
  <c r="C51" i="33"/>
  <c r="G51" i="33" s="1"/>
  <c r="S8" i="6" l="1"/>
  <c r="R8" i="6"/>
  <c r="Q8" i="6"/>
  <c r="P8" i="6"/>
  <c r="O8" i="6"/>
  <c r="N8" i="6"/>
  <c r="M8" i="6"/>
  <c r="L8" i="6"/>
  <c r="K8" i="6"/>
  <c r="J8" i="6"/>
  <c r="I8" i="6"/>
  <c r="H13" i="8" l="1"/>
</calcChain>
</file>

<file path=xl/connections.xml><?xml version="1.0" encoding="utf-8"?>
<connections xmlns="http://schemas.openxmlformats.org/spreadsheetml/2006/main">
  <connection id="1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<sst xmlns="http://schemas.openxmlformats.org/spreadsheetml/2006/main" count="2070" uniqueCount="806">
  <si>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</si>
  <si>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</si>
  <si>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</si>
  <si>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</si>
  <si>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</si>
  <si>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</si>
  <si>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</si>
  <si>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</si>
  <si>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</si>
  <si>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</si>
  <si>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</si>
  <si>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</si>
  <si>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</si>
  <si>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</si>
  <si>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</si>
  <si>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</si>
  <si>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</si>
  <si>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</si>
  <si>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</si>
  <si>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</si>
  <si>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</si>
  <si>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</si>
  <si>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</si>
  <si>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</si>
  <si>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</si>
  <si>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</si>
  <si>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</si>
  <si>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</si>
  <si>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</si>
  <si>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</si>
  <si>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</si>
  <si>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</si>
  <si>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</si>
  <si>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</si>
  <si>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</si>
  <si>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</si>
  <si>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</si>
  <si>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</si>
  <si>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</si>
  <si>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</si>
  <si>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</si>
  <si>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</si>
  <si>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</si>
  <si>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</si>
  <si>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</si>
  <si>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</si>
  <si>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</si>
  <si>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</si>
  <si>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</si>
  <si>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</si>
  <si>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</si>
  <si>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</si>
  <si>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</si>
  <si>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</si>
  <si>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</si>
  <si>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</si>
  <si>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</si>
  <si>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</si>
  <si>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</si>
  <si>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</si>
  <si>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</si>
  <si>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</si>
  <si>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</si>
  <si>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</si>
  <si>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</si>
  <si>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</si>
  <si>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</si>
  <si>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</si>
  <si>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</si>
  <si>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</si>
  <si>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</si>
  <si>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</si>
  <si>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</si>
  <si>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</si>
  <si>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</si>
  <si>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</si>
  <si>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</si>
  <si>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</si>
  <si>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</si>
  <si>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</si>
  <si>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</si>
  <si>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</si>
  <si>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</si>
  <si>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</si>
  <si>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</si>
  <si>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</si>
  <si>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</si>
  <si>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</si>
  <si>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</si>
  <si>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</si>
  <si>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</si>
  <si>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</si>
  <si>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</si>
  <si>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</si>
  <si>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</si>
  <si>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</si>
  <si>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Douglas PUD Wells Project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</si>
  <si>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</si>
  <si>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</si>
  <si>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</si>
  <si>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</si>
  <si>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</si>
  <si>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</si>
  <si>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</si>
  <si>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</si>
  <si>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</si>
  <si>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</si>
  <si>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</si>
  <si>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</si>
  <si>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</si>
  <si>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</si>
  <si>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</si>
  <si>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</si>
  <si>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</si>
  <si>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</si>
  <si>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</si>
  <si>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</si>
  <si>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</si>
  <si>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</si>
  <si>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</si>
  <si>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</si>
  <si>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CAISO GHG revenue</t>
  </si>
  <si>
    <t>Cost of California Carbon Allowances</t>
  </si>
  <si>
    <t>Net EIM GHG benefit</t>
  </si>
  <si>
    <t>Rate-year power cost adjustment for EIM GHG benefits:</t>
  </si>
  <si>
    <t>CAPACITY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</si>
  <si>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</si>
  <si>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</si>
  <si>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</si>
  <si>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</si>
  <si>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</si>
  <si>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</si>
  <si>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</si>
  <si>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</si>
  <si>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</si>
  <si>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</si>
  <si>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</si>
  <si>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</si>
  <si>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</si>
  <si>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</si>
  <si>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Long-term PTP charges ($)</t>
  </si>
  <si>
    <t>Scheduling &amp; dispatch charges ($)</t>
  </si>
  <si>
    <t>Regulating reserves charges on 156.6 MW ($)</t>
  </si>
  <si>
    <t>Following reserves charges on 156.6 MW ($)</t>
  </si>
  <si>
    <t>Imbalance reserves charges on 156.6 MW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</si>
  <si>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</si>
  <si>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</si>
  <si>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</si>
  <si>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</si>
  <si>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</si>
  <si>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</si>
  <si>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</si>
  <si>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</si>
  <si>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</si>
  <si>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Customer interest on prepaid LGIA costs ($)</t>
  </si>
  <si>
    <t>Avangrid WIC charges  ($)</t>
  </si>
  <si>
    <t>Klondike III rate year generation (MWh)</t>
  </si>
  <si>
    <t xml:space="preserve">Avangrid Operating Reserves </t>
  </si>
  <si>
    <t>Wild Horse Grant PUD UFT charges ($)</t>
  </si>
  <si>
    <t>Days</t>
  </si>
  <si>
    <t>MWh</t>
  </si>
  <si>
    <t>Frequency response contract 12/1/2021</t>
  </si>
  <si>
    <t>O&amp;M and other firm transmission charges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</si>
  <si>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</si>
  <si>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</si>
  <si>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</si>
  <si>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</si>
  <si>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</si>
  <si>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</si>
  <si>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</si>
  <si>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</si>
  <si>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</si>
  <si>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</si>
  <si>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</si>
  <si>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</si>
  <si>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</si>
  <si>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</si>
  <si>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</si>
  <si>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</si>
  <si>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</si>
  <si>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</si>
  <si>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</si>
  <si>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</si>
  <si>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</si>
  <si>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</si>
  <si>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</si>
  <si>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</si>
  <si>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</si>
  <si>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</si>
  <si>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</si>
  <si>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</si>
  <si>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</si>
  <si>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</si>
  <si>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</si>
  <si>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</si>
  <si>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</si>
  <si>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</si>
  <si>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</si>
  <si>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</si>
  <si>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</si>
  <si>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</si>
  <si>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</si>
  <si>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</si>
  <si>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</si>
  <si>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</si>
  <si>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</si>
  <si>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</si>
  <si>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</si>
  <si>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</si>
  <si>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</si>
  <si>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</si>
  <si>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</si>
  <si>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</si>
  <si>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</si>
  <si>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</si>
  <si>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</si>
  <si>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</si>
  <si>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</si>
  <si>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</si>
  <si>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</si>
  <si>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</si>
  <si>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</si>
  <si>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</si>
  <si>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</si>
  <si>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</si>
  <si>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</si>
  <si>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</si>
  <si>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</si>
  <si>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</si>
  <si>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</si>
  <si>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</si>
  <si>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</si>
  <si>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</si>
  <si>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</si>
  <si>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</si>
  <si>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</si>
  <si>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</si>
  <si>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</si>
  <si>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</si>
  <si>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</si>
  <si>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</si>
  <si>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</si>
  <si>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</si>
  <si>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</si>
  <si>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</si>
  <si>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</si>
  <si>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</si>
  <si>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</si>
  <si>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</si>
  <si>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</si>
  <si>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</si>
  <si>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</si>
  <si>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</si>
  <si>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</si>
  <si>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</si>
  <si>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</si>
  <si>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</si>
  <si>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</si>
  <si>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</si>
  <si>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</si>
  <si>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</si>
  <si>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</si>
  <si>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</si>
  <si>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</si>
  <si>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</si>
  <si>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</si>
  <si>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</si>
  <si>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</si>
  <si>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</si>
  <si>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</si>
  <si>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</si>
  <si>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</si>
  <si>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</si>
  <si>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</si>
  <si>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</si>
  <si>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</si>
  <si>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</si>
  <si>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</si>
  <si>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</si>
  <si>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</si>
  <si>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</si>
  <si>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</si>
  <si>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</si>
  <si>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</si>
  <si>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</si>
  <si>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</si>
  <si>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</si>
  <si>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</si>
  <si>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</si>
  <si>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</si>
  <si>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</si>
  <si>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</si>
  <si>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</si>
  <si>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</si>
  <si>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</si>
  <si>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</si>
  <si>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</si>
  <si>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</si>
  <si>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</si>
  <si>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</si>
  <si>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</si>
  <si>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</si>
  <si>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</si>
  <si>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</si>
  <si>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</si>
  <si>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</si>
  <si>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</si>
  <si>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</si>
  <si>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</si>
  <si>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</si>
  <si>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</si>
  <si>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</si>
  <si>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</si>
  <si>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</si>
  <si>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</si>
  <si>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</si>
  <si>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Market Energy Prices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</si>
  <si>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</si>
  <si>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</si>
  <si>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</si>
  <si>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</si>
  <si>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</si>
  <si>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</si>
  <si>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</si>
  <si>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Increase / (Decrease)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</si>
  <si>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</si>
  <si>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</si>
  <si>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</si>
  <si>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</si>
  <si>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</si>
  <si>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</si>
  <si>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</si>
  <si>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</si>
  <si>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</si>
  <si>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</si>
  <si>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</si>
  <si>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</si>
  <si>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</si>
  <si>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</si>
  <si>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</si>
  <si>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</si>
  <si>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</si>
  <si>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</si>
  <si>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</si>
  <si>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</si>
  <si>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</si>
  <si>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</si>
  <si>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</si>
  <si>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</si>
  <si>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</si>
  <si>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</si>
  <si>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</si>
  <si>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</si>
  <si>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</si>
  <si>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</si>
  <si>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</si>
  <si>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</si>
  <si>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</si>
  <si>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</si>
  <si>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</si>
  <si>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</si>
  <si>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</si>
  <si>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</si>
  <si>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</si>
  <si>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</si>
  <si>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</si>
  <si>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</si>
  <si>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</si>
  <si>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</si>
  <si>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</si>
  <si>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</si>
  <si>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</si>
  <si>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</si>
  <si>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</si>
  <si>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</si>
  <si>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</si>
  <si>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FERC 557 Other Power Costs</t>
  </si>
  <si>
    <t>5329-Energy Delivery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</si>
  <si>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</si>
  <si>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</si>
  <si>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</si>
  <si>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</si>
  <si>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</si>
  <si>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</si>
  <si>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</si>
  <si>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</si>
  <si>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1148-Energy &amp; Derivative Accounting</t>
  </si>
  <si>
    <t>4201-Regulatory Affairs</t>
  </si>
  <si>
    <t>1810-Resource Planning &amp; Analysis</t>
  </si>
  <si>
    <t>5300-Joint Generation</t>
  </si>
  <si>
    <t>Forecasted total</t>
  </si>
  <si>
    <t>Less customer portion of PCA (assume no balance)</t>
  </si>
  <si>
    <t>Forecasted total - less PCA customer portion</t>
  </si>
  <si>
    <t>Less EIM costs</t>
  </si>
  <si>
    <t>Less PCA amortization recovery</t>
  </si>
  <si>
    <t>Less Green Power Program (offset in revenue)</t>
  </si>
  <si>
    <t>Payroll tax exclusion adjustment</t>
  </si>
  <si>
    <t xml:space="preserve">   Total rate year FERC 557 other power supply expense</t>
  </si>
  <si>
    <t>Power Costs Summary</t>
  </si>
  <si>
    <t>Other contract purchases</t>
  </si>
  <si>
    <t>Total Rate Year Power Costs</t>
  </si>
  <si>
    <t>Chelan 38 5% slice (Jan. 2024 - Dec. 2028)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</si>
  <si>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</si>
  <si>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</si>
  <si>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</si>
  <si>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</si>
  <si>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</si>
  <si>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</si>
  <si>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</si>
  <si>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Total Fixed Gas</t>
  </si>
  <si>
    <t>Total Index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</si>
  <si>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</si>
  <si>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</si>
  <si>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</si>
  <si>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</si>
  <si>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</si>
  <si>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</si>
  <si>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</si>
  <si>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</si>
  <si>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</si>
  <si>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</si>
  <si>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</si>
  <si>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</si>
  <si>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</si>
  <si>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</si>
  <si>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</si>
  <si>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</si>
  <si>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</si>
  <si>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</si>
  <si>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</si>
  <si>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</si>
  <si>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</si>
  <si>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</si>
  <si>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</si>
  <si>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</si>
  <si>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</si>
  <si>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</si>
  <si>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</si>
  <si>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</si>
  <si>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</si>
  <si>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</si>
  <si>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</si>
  <si>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Power Hedges</t>
  </si>
  <si>
    <t>Wind integration cost</t>
  </si>
  <si>
    <t>Risk Adjustment ($)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</si>
  <si>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</si>
  <si>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</si>
  <si>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</si>
  <si>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</si>
  <si>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</si>
  <si>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</si>
  <si>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</si>
  <si>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</si>
  <si>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</si>
  <si>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</si>
  <si>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</si>
  <si>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</si>
  <si>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</si>
  <si>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</si>
  <si>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</si>
  <si>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</si>
  <si>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Winter Target Load Reduction (MW's)</t>
  </si>
  <si>
    <t>Summer Target Load Reduction (MW's)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</si>
  <si>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</si>
  <si>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</si>
  <si>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</si>
  <si>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</si>
  <si>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</si>
  <si>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</si>
  <si>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</si>
  <si>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</si>
  <si>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</si>
  <si>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</si>
  <si>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</si>
  <si>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</si>
  <si>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</si>
  <si>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</si>
  <si>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</si>
  <si>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</si>
  <si>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</si>
  <si>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</si>
  <si>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</si>
  <si>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</si>
  <si>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</si>
  <si>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</si>
  <si>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</si>
  <si>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</si>
  <si>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</si>
  <si>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</si>
  <si>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</si>
  <si>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</si>
  <si>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</si>
  <si>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</si>
  <si>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</si>
  <si>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</si>
  <si>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</si>
  <si>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</si>
  <si>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</si>
  <si>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</si>
  <si>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</si>
  <si>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</si>
  <si>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</si>
  <si>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</si>
  <si>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</si>
  <si>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</si>
  <si>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</si>
  <si>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</si>
  <si>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</si>
  <si>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</si>
  <si>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</si>
  <si>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</si>
  <si>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</si>
  <si>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</si>
  <si>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</si>
  <si>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</si>
  <si>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</si>
  <si>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</si>
  <si>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</si>
  <si>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</si>
  <si>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</si>
  <si>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</si>
  <si>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</si>
  <si>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</si>
  <si>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</si>
  <si>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</si>
  <si>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</si>
  <si>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</si>
  <si>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</si>
  <si>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</si>
  <si>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</si>
  <si>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</si>
  <si>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</si>
  <si>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</si>
  <si>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</si>
  <si>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</si>
  <si>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</si>
  <si>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</si>
  <si>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</si>
  <si>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</si>
  <si>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</si>
  <si>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</si>
  <si>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</si>
  <si>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</si>
  <si>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</si>
  <si>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</si>
  <si>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</si>
  <si>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</si>
  <si>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</si>
  <si>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</si>
  <si>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</si>
  <si>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</si>
  <si>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</si>
  <si>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</si>
  <si>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</si>
  <si>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</si>
  <si>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</si>
  <si>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</si>
  <si>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</si>
  <si>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</si>
  <si>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</si>
  <si>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</si>
  <si>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</si>
  <si>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</si>
  <si>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</si>
  <si>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</si>
  <si>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</si>
  <si>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</si>
  <si>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</si>
  <si>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</si>
  <si>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</si>
  <si>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</si>
  <si>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</si>
  <si>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</si>
  <si>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</si>
  <si>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</si>
  <si>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</si>
  <si>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</si>
  <si>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</si>
  <si>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</si>
  <si>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</si>
  <si>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</si>
  <si>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</si>
  <si>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</si>
  <si>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</si>
  <si>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</si>
  <si>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</si>
  <si>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</si>
  <si>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</si>
  <si>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</si>
  <si>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</si>
  <si>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</si>
  <si>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</si>
  <si>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12 mo end 12.31.25</t>
  </si>
  <si>
    <t>12 mo end 12.31.26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</si>
  <si>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</si>
  <si>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</si>
  <si>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</si>
  <si>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</si>
  <si>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</si>
  <si>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</si>
  <si>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</si>
  <si>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</si>
  <si>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</si>
  <si>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</si>
  <si>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</si>
  <si>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</si>
  <si>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</si>
  <si>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</si>
  <si>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</si>
  <si>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</si>
  <si>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</si>
  <si>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</si>
  <si>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</si>
  <si>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</si>
  <si>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</si>
  <si>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</si>
  <si>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</si>
  <si>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</si>
  <si>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</si>
  <si>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</si>
  <si>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</si>
  <si>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</si>
  <si>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</si>
  <si>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</si>
  <si>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</si>
  <si>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</si>
  <si>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</si>
  <si>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</si>
  <si>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</si>
  <si>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</si>
  <si>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</si>
  <si>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1256-IT</t>
  </si>
  <si>
    <t>5302-Market Risk &amp; Analytics</t>
  </si>
  <si>
    <t>6012-Energy Analytics</t>
  </si>
  <si>
    <t>Beaver Creek Wind</t>
  </si>
  <si>
    <t>Appaloosa Solar</t>
  </si>
  <si>
    <t>Beaver Creek wind</t>
  </si>
  <si>
    <t>4310-Corporate (Safety &amp; Training)</t>
  </si>
  <si>
    <t>1820-Resource Adequacy (incl. WRAP)</t>
  </si>
  <si>
    <t>1820-Natural Gas Resources</t>
  </si>
  <si>
    <t>6011 - Energy Market Design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</si>
  <si>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</si>
  <si>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</si>
  <si>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</si>
  <si>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</si>
  <si>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</si>
  <si>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Freddy1 Tolling</t>
  </si>
  <si>
    <t>Start-Up</t>
  </si>
  <si>
    <t>Flex Ramp Benefits</t>
  </si>
  <si>
    <t>Transaction Fees and Other Charges</t>
  </si>
  <si>
    <t>Total allowance costs of thermal generation used for wholesale sales ($)</t>
  </si>
  <si>
    <t>Total Volume (MWh)</t>
  </si>
  <si>
    <t>Fuel Burned (MMBtu)</t>
  </si>
  <si>
    <t>Fuel Burned (Tons)</t>
  </si>
  <si>
    <t>In Model Costs ($)</t>
  </si>
  <si>
    <t>In Model $/ton</t>
  </si>
  <si>
    <t>Out-of-Model Calc</t>
  </si>
  <si>
    <t>Base Price ($/ton)</t>
  </si>
  <si>
    <t>Base Fuel Burned (Tons)</t>
  </si>
  <si>
    <t>Base Total Costs ($)</t>
  </si>
  <si>
    <t>Tier Price ($/ton)</t>
  </si>
  <si>
    <t>Tier Fuel Burned (Tons)</t>
  </si>
  <si>
    <t>Tier Total Costs ($)</t>
  </si>
  <si>
    <t>Calc Total Costs ($)</t>
  </si>
  <si>
    <t>Calc $/ton</t>
  </si>
  <si>
    <t>Additional Colstrip Cost</t>
  </si>
  <si>
    <t>Condition</t>
  </si>
  <si>
    <t>Time_Period</t>
  </si>
  <si>
    <t>ID</t>
  </si>
  <si>
    <t>Name</t>
  </si>
  <si>
    <t>Fuel Usage</t>
  </si>
  <si>
    <t>Colstrip (3)</t>
  </si>
  <si>
    <t>Colstrip (4)</t>
  </si>
  <si>
    <t>Colstrip 3&amp;4 fuel cost adjustment</t>
  </si>
  <si>
    <t>Total Shortfall (tons)</t>
  </si>
  <si>
    <t>Shortfall tons first 250k</t>
  </si>
  <si>
    <t>Shortfall tons over 250k</t>
  </si>
  <si>
    <t>Shortfall Penalty ($)</t>
  </si>
  <si>
    <t>2024 Rebuttal GRC without CCA, 5/17/24 - 8/15/24 90-day average gas price dates</t>
  </si>
  <si>
    <t>Gas price 90-day average dates: 5/17/24 - 8/15/24</t>
  </si>
  <si>
    <t>Chelan P1 2024 RFP</t>
  </si>
  <si>
    <t>Powerex P1 2024 RFP</t>
  </si>
  <si>
    <t>Camas PPA</t>
  </si>
  <si>
    <t>Edaleen Dairy PPA</t>
  </si>
  <si>
    <t>Farm Power Rexville PPA</t>
  </si>
  <si>
    <t>Lake WA School District PPA</t>
  </si>
  <si>
    <t>Nooksack PPA</t>
  </si>
  <si>
    <t>Port of Coupeville PPA</t>
  </si>
  <si>
    <t>Rainier Biogas PPA</t>
  </si>
  <si>
    <t>Swauk Wind PPA</t>
  </si>
  <si>
    <t>Tacoma Glass PPA</t>
  </si>
  <si>
    <t>Vanderhaak Dairy PPA</t>
  </si>
  <si>
    <t>2025 Variance Average</t>
  </si>
  <si>
    <t>2026 Variance Average</t>
  </si>
  <si>
    <t>Powerex P1 2024 RFP capacity fixed cost</t>
  </si>
  <si>
    <t>Powerex P1 2024 RFP clean energy cost</t>
  </si>
  <si>
    <t>Freddy 1 tolling agreement capacity cost</t>
  </si>
  <si>
    <t>Freddy 1 tolling agreement variable costs</t>
  </si>
  <si>
    <t>Total allowance costs of unspecified market purchases used for wholesale sales ($)</t>
  </si>
  <si>
    <t>Chelan 35 5% slice (Jan. 2022 - Dec. 2026)</t>
  </si>
  <si>
    <t>Chelan additional 5% slice (Feb. 2025 - Dec. 2025)</t>
  </si>
  <si>
    <t>2018 PPA fixed charges</t>
  </si>
  <si>
    <t>2018 PPA variable charges</t>
  </si>
  <si>
    <t>2024 PPA fixed charges</t>
  </si>
  <si>
    <t>2025 Auction</t>
  </si>
  <si>
    <t>VOM</t>
  </si>
  <si>
    <t>Start-Up/VOM</t>
  </si>
  <si>
    <t>Clean Energy</t>
  </si>
  <si>
    <t>Camas</t>
  </si>
  <si>
    <t>Centralia</t>
  </si>
  <si>
    <t>Clearwater</t>
  </si>
  <si>
    <t>Clearwater (prev. Colstrip)</t>
  </si>
  <si>
    <t>Clymer (Anderson Hay)</t>
  </si>
  <si>
    <t>Colstrip (NWE Purchase)</t>
  </si>
  <si>
    <t>Frederickson I (Freddy I)</t>
  </si>
  <si>
    <t>Frederickson I (Freddy I) Tolling</t>
  </si>
  <si>
    <t>Hopkins Ridge</t>
  </si>
  <si>
    <t xml:space="preserve">Hopkins Ridge (Partial) </t>
  </si>
  <si>
    <t>Klahanie</t>
  </si>
  <si>
    <t>Klondike III</t>
  </si>
  <si>
    <t>LSR</t>
  </si>
  <si>
    <t>LSR (TBD pending Raver-Paul)</t>
  </si>
  <si>
    <t>Mid-C (Midway)</t>
  </si>
  <si>
    <t>Mid-C (Priest Rapids)</t>
  </si>
  <si>
    <t>Mid-C (Rock Island)</t>
  </si>
  <si>
    <t>Mid-C (Rocky Reach)</t>
  </si>
  <si>
    <t>Mid-C (Vantage)</t>
  </si>
  <si>
    <t>Mid-C (Wells)</t>
  </si>
  <si>
    <t>Mid-C (Wells/Sickler)</t>
  </si>
  <si>
    <t>Mint Farm Station Service</t>
  </si>
  <si>
    <t xml:space="preserve">PG&amp;E Exchange (N&gt;S) </t>
  </si>
  <si>
    <t>PG&amp;E Exchange (S&gt;N)</t>
  </si>
  <si>
    <t>Urtica</t>
  </si>
  <si>
    <t>Total BPA (Standard) PTP (MW)</t>
  </si>
  <si>
    <t>BPA (Other)</t>
  </si>
  <si>
    <t>Eastern Intertie 1 (COL/CLW/BC/HM)</t>
  </si>
  <si>
    <t>Eastern Intertie 2 (COL/CLW/BC/HM)</t>
  </si>
  <si>
    <t>Eastern Intertie 3 (COL/CLW/BC/HM)</t>
  </si>
  <si>
    <t>Total BPA (Other) PTP (MW)</t>
  </si>
  <si>
    <t>Non-BPA</t>
  </si>
  <si>
    <t>Beaver Creek (NWE)</t>
  </si>
  <si>
    <t>Total Non-BPA PTP (MW)</t>
  </si>
  <si>
    <t>BPA (Standard) Point-to-point (PTP)</t>
  </si>
  <si>
    <t>NWE Firm PTP ($/kW/month)</t>
  </si>
  <si>
    <t>BPA (Standard)</t>
  </si>
  <si>
    <t>Freddy1 PTP Discount</t>
  </si>
  <si>
    <t>Goldendale Klickitat County PUD charges ($)</t>
  </si>
  <si>
    <t>Total BPA (Standard) excluding Chelan and transmission resale</t>
  </si>
  <si>
    <t>Total BPA (Standard) transmission costs</t>
  </si>
  <si>
    <t>Colstrip TGT Firm Demand- MNT Intertie ($)</t>
  </si>
  <si>
    <t>Colstrip NWE Terminal Charge (230KV rent expense, $)</t>
  </si>
  <si>
    <t>Colstrip NWE "BPA Line Comp" (500KV rent expense, $)</t>
  </si>
  <si>
    <t>Total BPA (Other) transmission costs</t>
  </si>
  <si>
    <t>Beaver Creek (NEW) Long-term PTP charges ($)</t>
  </si>
  <si>
    <t xml:space="preserve">TEMU Operating Reserves Charges </t>
  </si>
  <si>
    <t>2024 GRC Initial - 2025</t>
  </si>
  <si>
    <t>2024 GRC Initial - 2026</t>
  </si>
  <si>
    <t>2025 Rebuttal - Initial</t>
  </si>
  <si>
    <t>2026 Rebuttal - Initial</t>
  </si>
  <si>
    <t>2024 Initial GRC, 8/17/23 - 11/15/23 90-day average gas price dates</t>
  </si>
  <si>
    <t>2025 Increase / (decrease) vs 2024 GRC Initial</t>
  </si>
  <si>
    <t>2026 Increase / (decrease) vs 2024 GRC Initial</t>
  </si>
  <si>
    <t>Colstrip Fuel Cost Adjustment</t>
  </si>
  <si>
    <t>Resource Month Aurora output table</t>
  </si>
  <si>
    <t>Flat Mid C price</t>
  </si>
  <si>
    <t>% increase 2025 Rebuttal - Initial</t>
  </si>
  <si>
    <t>% increase 2026 Rebuttal - Initial</t>
  </si>
  <si>
    <t>2024 GRC Initial - 2025*</t>
  </si>
  <si>
    <t>2024 GRC Initial - 2026*</t>
  </si>
  <si>
    <t>*2024 GRC Initial filied in docket UE-240004</t>
  </si>
  <si>
    <t>check</t>
  </si>
  <si>
    <t>Fixed Price Gas Hedges</t>
  </si>
  <si>
    <t>Index Price Gas Purchases</t>
  </si>
  <si>
    <t>Gas Transport Benefit</t>
  </si>
  <si>
    <t>Exh. BDM-24C</t>
  </si>
  <si>
    <t>Exh. BDM-25C</t>
  </si>
  <si>
    <t>Exh. BDM-26C</t>
  </si>
  <si>
    <t>Exh. BDM-27C</t>
  </si>
  <si>
    <t>Exh. BDM-28C</t>
  </si>
  <si>
    <t>Exh. BDM-29C</t>
  </si>
  <si>
    <t>2025 increase / (decrease)</t>
  </si>
  <si>
    <t>2026 increase / (decrease)</t>
  </si>
  <si>
    <t>Exh. BDM-30C</t>
  </si>
  <si>
    <t>Exh. BDM-31C</t>
  </si>
  <si>
    <t>Exh. BDM-32C</t>
  </si>
  <si>
    <t>Wind Integration Calculations</t>
  </si>
  <si>
    <t>Exh. BDM-33</t>
  </si>
  <si>
    <t>EIM greenhouse gas net revenue, flex ramp receipts, and other charges</t>
  </si>
  <si>
    <t>Exh. BDM-34C</t>
  </si>
  <si>
    <t>Purchased transmission expense</t>
  </si>
  <si>
    <t>Exh. BDM-35C</t>
  </si>
  <si>
    <t>Exh. BDM-36C</t>
  </si>
  <si>
    <t>Exh. BDM-37C</t>
  </si>
  <si>
    <t>Exh. BDM-38C</t>
  </si>
  <si>
    <t>Exh. BDM-39C</t>
  </si>
  <si>
    <t>Colstrip plant fixed fuel costs</t>
  </si>
  <si>
    <t>Exh. BDM-40C</t>
  </si>
  <si>
    <t>3050-Control Center Gen Ops</t>
  </si>
  <si>
    <t>Exh. BDM-41</t>
  </si>
  <si>
    <t>Exh. BDM-42C</t>
  </si>
  <si>
    <t>Exh. BDM-43C</t>
  </si>
  <si>
    <t>REDACTED VERSION</t>
  </si>
  <si>
    <t>Shaded information is Designated as Confidential per Protective Order in WUTC Dockets UE-240004 and UG-240005</t>
  </si>
  <si>
    <t>OK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</si>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</sst>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  <numFmt numFmtId="184" formatCode="&quot;$&quot;#,##0.00000_);\(&quot;$&quot;#,##0.00000\)"/>
    <numFmt numFmtId="185" formatCode="0.0000"/>
    <numFmt numFmtId="186" formatCode="&quot;$&quot;#,##0.0000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.25"/>
      <name val="Microsoft Sans Serif"/>
      <family val="2"/>
    </font>
    <font>
      <sz val="10"/>
      <color theme="1"/>
      <name val="Calibri"/>
      <family val="2"/>
    </font>
    <font>
      <i/>
      <sz val="11"/>
      <color theme="0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51" fillId="0" borderId="0">
      <alignment vertical="top"/>
      <protection locked="0"/>
    </xf>
    <xf numFmtId="0" fontId="52" fillId="0" borderId="0"/>
  </cellStyleXfs>
  <cellXfs count="1091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5" fontId="7" fillId="0" borderId="8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18" xfId="0" applyFont="1" applyBorder="1"/>
    <xf numFmtId="0" fontId="2" fillId="0" borderId="3" xfId="0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20" xfId="0" applyFont="1" applyFill="1" applyBorder="1"/>
    <xf numFmtId="0" fontId="2" fillId="0" borderId="20" xfId="0" applyFont="1" applyBorder="1"/>
    <xf numFmtId="0" fontId="4" fillId="0" borderId="0" xfId="0" applyFont="1" applyAlignment="1" applyProtection="1"/>
    <xf numFmtId="0" fontId="24" fillId="0" borderId="0" xfId="0" applyFont="1" applyBorder="1"/>
    <xf numFmtId="0" fontId="4" fillId="0" borderId="0" xfId="0" applyFont="1" applyBorder="1" applyAlignment="1" applyProtection="1"/>
    <xf numFmtId="0" fontId="25" fillId="0" borderId="0" xfId="3" applyFont="1" applyFill="1" applyAlignment="1">
      <alignment horizontal="left"/>
    </xf>
    <xf numFmtId="0" fontId="5" fillId="0" borderId="0" xfId="3" applyFont="1" applyFill="1" applyBorder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6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7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3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12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0" borderId="2" xfId="0" applyNumberFormat="1" applyFont="1" applyFill="1" applyBorder="1"/>
    <xf numFmtId="37" fontId="0" fillId="0" borderId="8" xfId="0" applyNumberFormat="1" applyFont="1" applyFill="1" applyBorder="1"/>
    <xf numFmtId="0" fontId="8" fillId="0" borderId="0" xfId="0" applyFont="1" applyAlignment="1">
      <alignment horizontal="right"/>
    </xf>
    <xf numFmtId="5" fontId="8" fillId="0" borderId="20" xfId="0" applyNumberFormat="1" applyFont="1" applyBorder="1"/>
    <xf numFmtId="5" fontId="8" fillId="0" borderId="1" xfId="0" applyNumberFormat="1" applyFont="1" applyBorder="1"/>
    <xf numFmtId="5" fontId="8" fillId="0" borderId="11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14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25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8" fillId="0" borderId="0" xfId="6" applyAlignment="1">
      <alignment horizontal="center" vertical="center"/>
    </xf>
    <xf numFmtId="0" fontId="28" fillId="0" borderId="0" xfId="6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8" fillId="0" borderId="5" xfId="0" applyNumberFormat="1" applyFont="1" applyBorder="1"/>
    <xf numFmtId="37" fontId="7" fillId="0" borderId="12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6" fontId="2" fillId="0" borderId="14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28" fillId="0" borderId="8" xfId="6" applyNumberFormat="1" applyBorder="1" applyAlignment="1">
      <alignment horizontal="center" vertical="center"/>
    </xf>
    <xf numFmtId="176" fontId="28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14" xfId="0" applyFont="1" applyFill="1" applyBorder="1" applyAlignment="1">
      <alignment wrapText="1"/>
    </xf>
    <xf numFmtId="166" fontId="23" fillId="0" borderId="4" xfId="0" applyNumberFormat="1" applyFont="1" applyBorder="1" applyAlignment="1">
      <alignment horizontal="center"/>
    </xf>
    <xf numFmtId="166" fontId="23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20" xfId="0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28" fillId="0" borderId="0" xfId="1" applyNumberFormat="1" applyFont="1" applyFill="1" applyBorder="1"/>
    <xf numFmtId="44" fontId="0" fillId="0" borderId="0" xfId="0" applyNumberFormat="1" applyFont="1"/>
    <xf numFmtId="0" fontId="9" fillId="0" borderId="12" xfId="0" applyFont="1" applyBorder="1" applyAlignment="1">
      <alignment horizontal="center" wrapText="1"/>
    </xf>
    <xf numFmtId="0" fontId="7" fillId="0" borderId="0" xfId="0" applyFont="1" applyFill="1" applyBorder="1" applyAlignment="1" applyProtection="1">
      <alignment horizontal="right" vertical="top"/>
      <protection locked="0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wrapText="1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20" xfId="0" applyNumberFormat="1" applyFont="1" applyBorder="1"/>
    <xf numFmtId="5" fontId="0" fillId="0" borderId="13" xfId="0" applyNumberFormat="1" applyFont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14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0" fillId="0" borderId="30" xfId="0" applyFont="1" applyBorder="1"/>
    <xf numFmtId="0" fontId="0" fillId="0" borderId="29" xfId="0" applyFont="1" applyBorder="1"/>
    <xf numFmtId="165" fontId="7" fillId="0" borderId="29" xfId="0" applyNumberFormat="1" applyFont="1" applyBorder="1"/>
    <xf numFmtId="5" fontId="7" fillId="0" borderId="31" xfId="0" applyNumberFormat="1" applyFont="1" applyBorder="1" applyAlignment="1">
      <alignment horizontal="center"/>
    </xf>
    <xf numFmtId="0" fontId="7" fillId="0" borderId="14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14" xfId="0" applyFont="1" applyBorder="1"/>
    <xf numFmtId="165" fontId="7" fillId="0" borderId="0" xfId="0" applyNumberFormat="1" applyFont="1" applyAlignment="1"/>
    <xf numFmtId="165" fontId="7" fillId="0" borderId="0" xfId="0" applyNumberFormat="1" applyFo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5" fontId="7" fillId="0" borderId="2" xfId="0" applyNumberFormat="1" applyFont="1" applyFill="1" applyBorder="1" applyAlignment="1">
      <alignment horizontal="center"/>
    </xf>
    <xf numFmtId="0" fontId="7" fillId="0" borderId="30" xfId="0" applyFont="1" applyBorder="1"/>
    <xf numFmtId="165" fontId="7" fillId="0" borderId="24" xfId="0" applyNumberFormat="1" applyFont="1" applyBorder="1" applyAlignment="1"/>
    <xf numFmtId="165" fontId="7" fillId="0" borderId="29" xfId="0" applyNumberFormat="1" applyFont="1" applyFill="1" applyBorder="1" applyAlignment="1"/>
    <xf numFmtId="165" fontId="7" fillId="0" borderId="24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1" fillId="0" borderId="32" xfId="0" applyFont="1" applyFill="1" applyBorder="1"/>
    <xf numFmtId="0" fontId="7" fillId="0" borderId="14" xfId="0" applyFont="1" applyBorder="1" applyAlignment="1">
      <alignment vertical="center" wrapText="1"/>
    </xf>
    <xf numFmtId="0" fontId="7" fillId="0" borderId="20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1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1" fontId="7" fillId="0" borderId="24" xfId="0" applyNumberFormat="1" applyFont="1" applyBorder="1" applyAlignment="1">
      <alignment horizontal="center"/>
    </xf>
    <xf numFmtId="165" fontId="7" fillId="0" borderId="29" xfId="0" applyNumberFormat="1" applyFont="1" applyBorder="1" applyAlignment="1"/>
    <xf numFmtId="167" fontId="7" fillId="0" borderId="24" xfId="0" applyNumberFormat="1" applyFont="1" applyBorder="1"/>
    <xf numFmtId="5" fontId="7" fillId="0" borderId="24" xfId="0" applyNumberFormat="1" applyFont="1" applyBorder="1" applyAlignment="1">
      <alignment horizontal="center"/>
    </xf>
    <xf numFmtId="7" fontId="7" fillId="0" borderId="3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" fontId="7" fillId="0" borderId="2" xfId="0" applyNumberFormat="1" applyFont="1" applyBorder="1" applyAlignment="1"/>
    <xf numFmtId="165" fontId="7" fillId="0" borderId="31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0" fontId="7" fillId="0" borderId="29" xfId="0" applyFont="1" applyFill="1" applyBorder="1"/>
    <xf numFmtId="43" fontId="7" fillId="0" borderId="29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1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28" fillId="0" borderId="0" xfId="6" applyFont="1"/>
    <xf numFmtId="165" fontId="7" fillId="0" borderId="2" xfId="0" applyNumberFormat="1" applyFont="1" applyBorder="1"/>
    <xf numFmtId="0" fontId="7" fillId="0" borderId="20" xfId="0" applyFont="1" applyFill="1" applyBorder="1" applyAlignment="1">
      <alignment horizontal="left"/>
    </xf>
    <xf numFmtId="165" fontId="33" fillId="0" borderId="0" xfId="0" applyNumberFormat="1" applyFont="1" applyAlignment="1">
      <alignment horizontal="center"/>
    </xf>
    <xf numFmtId="0" fontId="23" fillId="0" borderId="0" xfId="0" applyNumberFormat="1" applyFont="1" applyFill="1" applyBorder="1" applyAlignment="1"/>
    <xf numFmtId="42" fontId="2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3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3" fillId="0" borderId="5" xfId="0" applyNumberFormat="1" applyFont="1" applyBorder="1" applyAlignment="1">
      <alignment horizontal="center"/>
    </xf>
    <xf numFmtId="166" fontId="23" fillId="0" borderId="5" xfId="0" applyNumberFormat="1" applyFont="1" applyBorder="1" applyAlignment="1">
      <alignment horizontal="center" wrapText="1"/>
    </xf>
    <xf numFmtId="166" fontId="23" fillId="0" borderId="8" xfId="0" applyNumberFormat="1" applyFont="1" applyBorder="1" applyAlignment="1">
      <alignment horizontal="center"/>
    </xf>
    <xf numFmtId="166" fontId="23" fillId="0" borderId="0" xfId="0" applyNumberFormat="1" applyFont="1" applyBorder="1" applyAlignment="1">
      <alignment horizontal="center"/>
    </xf>
    <xf numFmtId="0" fontId="34" fillId="0" borderId="0" xfId="0" applyNumberFormat="1" applyFont="1" applyFill="1" applyBorder="1" applyAlignment="1">
      <alignment horizontal="center"/>
    </xf>
    <xf numFmtId="0" fontId="34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28" fillId="0" borderId="0" xfId="6" applyNumberFormat="1" applyFont="1" applyFill="1" applyBorder="1" applyAlignment="1">
      <alignment horizontal="center"/>
    </xf>
    <xf numFmtId="0" fontId="28" fillId="0" borderId="0" xfId="6" applyNumberFormat="1" applyFont="1" applyFill="1" applyBorder="1" applyAlignment="1">
      <alignment horizontal="left"/>
    </xf>
    <xf numFmtId="164" fontId="28" fillId="0" borderId="0" xfId="6" applyNumberFormat="1" applyFont="1" applyFill="1" applyBorder="1" applyAlignment="1">
      <alignment horizontal="right"/>
    </xf>
    <xf numFmtId="0" fontId="28" fillId="0" borderId="0" xfId="6" applyFont="1" applyFill="1" applyBorder="1"/>
    <xf numFmtId="167" fontId="28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5" fillId="0" borderId="0" xfId="0" applyNumberFormat="1" applyFont="1" applyFill="1" applyAlignment="1">
      <alignment horizontal="center"/>
    </xf>
    <xf numFmtId="0" fontId="35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3" fillId="0" borderId="0" xfId="0" applyFont="1"/>
    <xf numFmtId="0" fontId="35" fillId="0" borderId="0" xfId="0" applyFont="1" applyAlignment="1">
      <alignment horizontal="right"/>
    </xf>
    <xf numFmtId="0" fontId="35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0" fontId="0" fillId="0" borderId="1" xfId="0" applyFont="1" applyBorder="1" applyAlignment="1">
      <alignment horizontal="left" indent="1"/>
    </xf>
    <xf numFmtId="41" fontId="8" fillId="0" borderId="24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0" fontId="0" fillId="0" borderId="1" xfId="0" applyFont="1" applyBorder="1" applyAlignment="1">
      <alignment horizontal="right"/>
    </xf>
    <xf numFmtId="5" fontId="0" fillId="0" borderId="1" xfId="0" applyNumberFormat="1" applyFont="1" applyBorder="1"/>
    <xf numFmtId="5" fontId="0" fillId="0" borderId="1" xfId="0" applyNumberFormat="1" applyFont="1" applyFill="1" applyBorder="1"/>
    <xf numFmtId="0" fontId="8" fillId="0" borderId="25" xfId="0" applyNumberFormat="1" applyFont="1" applyFill="1" applyBorder="1" applyAlignment="1">
      <alignment horizontal="center" wrapText="1"/>
    </xf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18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18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18" xfId="0" applyNumberFormat="1" applyFont="1" applyFill="1" applyBorder="1"/>
    <xf numFmtId="0" fontId="8" fillId="0" borderId="0" xfId="0" applyNumberFormat="1" applyFont="1" applyFill="1" applyBorder="1"/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18" xfId="0" applyNumberFormat="1" applyFont="1" applyFill="1" applyBorder="1"/>
    <xf numFmtId="169" fontId="7" fillId="0" borderId="2" xfId="4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20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1" xfId="0" applyNumberFormat="1" applyFont="1" applyFill="1" applyBorder="1"/>
    <xf numFmtId="168" fontId="7" fillId="0" borderId="17" xfId="0" applyNumberFormat="1" applyFont="1" applyFill="1" applyBorder="1"/>
    <xf numFmtId="5" fontId="7" fillId="0" borderId="2" xfId="0" applyNumberFormat="1" applyFont="1" applyFill="1" applyBorder="1"/>
    <xf numFmtId="5" fontId="7" fillId="0" borderId="18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5" fontId="7" fillId="0" borderId="8" xfId="0" applyNumberFormat="1" applyFont="1" applyFill="1" applyBorder="1" applyAlignment="1">
      <alignment horizontal="right"/>
    </xf>
    <xf numFmtId="5" fontId="34" fillId="0" borderId="0" xfId="0" applyNumberFormat="1" applyFont="1" applyFill="1" applyBorder="1"/>
    <xf numFmtId="5" fontId="34" fillId="0" borderId="2" xfId="0" applyNumberFormat="1" applyFont="1" applyFill="1" applyBorder="1"/>
    <xf numFmtId="5" fontId="34" fillId="0" borderId="18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165" fontId="7" fillId="0" borderId="8" xfId="0" applyNumberFormat="1" applyFont="1" applyFill="1" applyBorder="1"/>
    <xf numFmtId="5" fontId="7" fillId="0" borderId="0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65" fontId="7" fillId="0" borderId="20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21" xfId="0" applyNumberFormat="1" applyFont="1" applyFill="1" applyBorder="1"/>
    <xf numFmtId="5" fontId="8" fillId="0" borderId="1" xfId="0" applyNumberFormat="1" applyFont="1" applyFill="1" applyBorder="1"/>
    <xf numFmtId="5" fontId="8" fillId="0" borderId="11" xfId="0" applyNumberFormat="1" applyFont="1" applyFill="1" applyBorder="1"/>
    <xf numFmtId="5" fontId="8" fillId="0" borderId="17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24" xfId="0" applyNumberFormat="1" applyFont="1" applyFill="1" applyBorder="1"/>
    <xf numFmtId="5" fontId="8" fillId="0" borderId="31" xfId="0" applyNumberFormat="1" applyFont="1" applyFill="1" applyBorder="1"/>
    <xf numFmtId="5" fontId="8" fillId="0" borderId="28" xfId="0" applyNumberFormat="1" applyFont="1" applyFill="1" applyBorder="1"/>
    <xf numFmtId="0" fontId="0" fillId="0" borderId="40" xfId="0" applyFont="1" applyFill="1" applyBorder="1"/>
    <xf numFmtId="0" fontId="0" fillId="0" borderId="38" xfId="0" applyFont="1" applyFill="1" applyBorder="1"/>
    <xf numFmtId="0" fontId="0" fillId="0" borderId="41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16" xfId="0" applyNumberFormat="1" applyFont="1" applyFill="1" applyBorder="1"/>
    <xf numFmtId="176" fontId="0" fillId="0" borderId="14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18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18" xfId="0" applyFont="1" applyFill="1" applyBorder="1"/>
    <xf numFmtId="0" fontId="0" fillId="0" borderId="2" xfId="0" applyFont="1" applyBorder="1"/>
    <xf numFmtId="0" fontId="2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0" borderId="18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9" fontId="0" fillId="0" borderId="18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18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18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18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18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18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14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1" xfId="0" applyNumberFormat="1" applyFont="1" applyBorder="1"/>
    <xf numFmtId="0" fontId="38" fillId="0" borderId="0" xfId="6" applyFont="1" applyFill="1" applyAlignment="1">
      <alignment horizontal="center"/>
    </xf>
    <xf numFmtId="0" fontId="38" fillId="0" borderId="0" xfId="6" applyFont="1" applyAlignment="1">
      <alignment horizontal="center"/>
    </xf>
    <xf numFmtId="0" fontId="38" fillId="0" borderId="0" xfId="6" applyFont="1" applyFill="1"/>
    <xf numFmtId="0" fontId="8" fillId="0" borderId="1" xfId="0" applyFont="1" applyFill="1" applyBorder="1" applyAlignment="1"/>
    <xf numFmtId="0" fontId="34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14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39" fillId="0" borderId="20" xfId="5" applyFont="1" applyBorder="1" applyAlignment="1">
      <alignment vertical="center"/>
    </xf>
    <xf numFmtId="0" fontId="39" fillId="0" borderId="1" xfId="5" applyFont="1" applyBorder="1" applyAlignment="1">
      <alignment horizontal="right" vertical="center"/>
    </xf>
    <xf numFmtId="0" fontId="39" fillId="0" borderId="1" xfId="5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1" xfId="5" applyFont="1" applyBorder="1" applyAlignment="1">
      <alignment horizontal="right" vertical="center"/>
    </xf>
    <xf numFmtId="5" fontId="2" fillId="0" borderId="0" xfId="0" applyNumberFormat="1" applyFont="1" applyFill="1" applyBorder="1"/>
    <xf numFmtId="0" fontId="2" fillId="0" borderId="15" xfId="3" applyFont="1" applyFill="1" applyBorder="1" applyAlignment="1">
      <alignment horizontal="center" wrapText="1"/>
    </xf>
    <xf numFmtId="0" fontId="15" fillId="0" borderId="8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17" fillId="0" borderId="4" xfId="0" applyFont="1" applyFill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3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8" fillId="0" borderId="0" xfId="0" applyFont="1"/>
    <xf numFmtId="0" fontId="7" fillId="0" borderId="18" xfId="0" applyFont="1" applyFill="1" applyBorder="1"/>
    <xf numFmtId="0" fontId="8" fillId="0" borderId="4" xfId="0" applyFont="1" applyBorder="1"/>
    <xf numFmtId="0" fontId="28" fillId="0" borderId="0" xfId="6" applyAlignment="1">
      <alignment horizontal="right"/>
    </xf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65" fontId="0" fillId="0" borderId="0" xfId="1" applyNumberFormat="1" applyFont="1" applyFill="1" applyBorder="1"/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0" fillId="0" borderId="43" xfId="0" applyBorder="1" applyAlignment="1">
      <alignment horizontal="right"/>
    </xf>
    <xf numFmtId="0" fontId="0" fillId="0" borderId="44" xfId="0" applyBorder="1"/>
    <xf numFmtId="0" fontId="0" fillId="0" borderId="47" xfId="0" applyBorder="1" applyAlignment="1">
      <alignment horizontal="right"/>
    </xf>
    <xf numFmtId="0" fontId="0" fillId="0" borderId="48" xfId="0" applyBorder="1"/>
    <xf numFmtId="0" fontId="0" fillId="0" borderId="45" xfId="0" applyBorder="1" applyAlignment="1">
      <alignment horizontal="right"/>
    </xf>
    <xf numFmtId="0" fontId="0" fillId="0" borderId="46" xfId="0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8" fillId="2" borderId="14" xfId="0" applyFont="1" applyFill="1" applyBorder="1" applyAlignment="1"/>
    <xf numFmtId="0" fontId="30" fillId="2" borderId="4" xfId="0" applyFont="1" applyFill="1" applyBorder="1" applyAlignment="1"/>
    <xf numFmtId="0" fontId="7" fillId="0" borderId="8" xfId="0" applyFont="1" applyBorder="1" applyAlignment="1">
      <alignment horizontal="right"/>
    </xf>
    <xf numFmtId="5" fontId="2" fillId="0" borderId="0" xfId="0" applyNumberFormat="1" applyFont="1" applyFill="1"/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35" xfId="0" applyNumberFormat="1" applyFont="1" applyBorder="1"/>
    <xf numFmtId="5" fontId="2" fillId="0" borderId="36" xfId="0" applyNumberFormat="1" applyFont="1" applyBorder="1"/>
    <xf numFmtId="5" fontId="8" fillId="0" borderId="36" xfId="0" applyNumberFormat="1" applyFont="1" applyBorder="1"/>
    <xf numFmtId="178" fontId="28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9" fillId="0" borderId="4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8" xfId="0" applyFont="1" applyBorder="1" applyAlignment="1">
      <alignment vertical="center"/>
    </xf>
    <xf numFmtId="165" fontId="1" fillId="0" borderId="18" xfId="1" applyNumberFormat="1" applyFont="1" applyBorder="1" applyAlignment="1">
      <alignment vertical="center"/>
    </xf>
    <xf numFmtId="178" fontId="0" fillId="0" borderId="18" xfId="0" applyNumberFormat="1" applyFont="1" applyBorder="1" applyAlignment="1">
      <alignment vertical="center"/>
    </xf>
    <xf numFmtId="178" fontId="2" fillId="0" borderId="28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8" fillId="0" borderId="0" xfId="6" applyNumberFormat="1" applyFill="1" applyAlignment="1">
      <alignment horizontal="center" wrapText="1"/>
    </xf>
    <xf numFmtId="0" fontId="0" fillId="0" borderId="0" xfId="0" applyAlignment="1"/>
    <xf numFmtId="0" fontId="23" fillId="0" borderId="10" xfId="0" applyFont="1" applyBorder="1" applyAlignment="1">
      <alignment horizontal="right"/>
    </xf>
    <xf numFmtId="0" fontId="2" fillId="0" borderId="37" xfId="0" applyFont="1" applyBorder="1" applyAlignment="1"/>
    <xf numFmtId="0" fontId="36" fillId="0" borderId="38" xfId="0" applyFont="1" applyBorder="1" applyAlignment="1"/>
    <xf numFmtId="0" fontId="2" fillId="0" borderId="42" xfId="3" applyFont="1" applyFill="1" applyBorder="1" applyAlignment="1">
      <alignment horizontal="center" wrapText="1"/>
    </xf>
    <xf numFmtId="0" fontId="2" fillId="0" borderId="47" xfId="0" applyFont="1" applyBorder="1"/>
    <xf numFmtId="0" fontId="8" fillId="0" borderId="47" xfId="0" applyFont="1" applyFill="1" applyBorder="1"/>
    <xf numFmtId="0" fontId="18" fillId="0" borderId="0" xfId="0" applyFont="1" applyBorder="1"/>
    <xf numFmtId="0" fontId="37" fillId="0" borderId="0" xfId="0" applyFont="1" applyBorder="1"/>
    <xf numFmtId="0" fontId="0" fillId="0" borderId="47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45" xfId="0" applyFont="1" applyFill="1" applyBorder="1"/>
    <xf numFmtId="0" fontId="8" fillId="0" borderId="22" xfId="0" applyFont="1" applyFill="1" applyBorder="1" applyAlignment="1">
      <alignment horizontal="right"/>
    </xf>
    <xf numFmtId="0" fontId="0" fillId="0" borderId="47" xfId="0" applyFont="1" applyBorder="1" applyAlignment="1">
      <alignment horizontal="right"/>
    </xf>
    <xf numFmtId="5" fontId="0" fillId="0" borderId="0" xfId="0" applyNumberFormat="1" applyFont="1" applyFill="1" applyBorder="1"/>
    <xf numFmtId="0" fontId="0" fillId="0" borderId="50" xfId="0" applyFont="1" applyBorder="1" applyAlignment="1">
      <alignment horizontal="right"/>
    </xf>
    <xf numFmtId="0" fontId="0" fillId="0" borderId="45" xfId="0" applyFont="1" applyBorder="1" applyAlignment="1">
      <alignment horizontal="right"/>
    </xf>
    <xf numFmtId="5" fontId="0" fillId="0" borderId="22" xfId="0" applyNumberFormat="1" applyFont="1" applyBorder="1"/>
    <xf numFmtId="0" fontId="0" fillId="0" borderId="51" xfId="0" applyFont="1" applyBorder="1"/>
    <xf numFmtId="0" fontId="2" fillId="0" borderId="52" xfId="0" applyFont="1" applyBorder="1" applyAlignment="1">
      <alignment horizontal="center"/>
    </xf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165" fontId="8" fillId="0" borderId="28" xfId="0" applyNumberFormat="1" applyFont="1" applyFill="1" applyBorder="1"/>
    <xf numFmtId="0" fontId="7" fillId="0" borderId="6" xfId="0" applyNumberFormat="1" applyFont="1" applyFill="1" applyBorder="1"/>
    <xf numFmtId="10" fontId="7" fillId="0" borderId="18" xfId="4" applyNumberFormat="1" applyFont="1" applyFill="1" applyBorder="1"/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30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14" xfId="0" applyFont="1" applyBorder="1" applyAlignment="1">
      <alignment horizontal="center" vertical="center"/>
    </xf>
    <xf numFmtId="0" fontId="28" fillId="0" borderId="4" xfId="6" applyBorder="1" applyAlignment="1">
      <alignment horizontal="center" vertical="center"/>
    </xf>
    <xf numFmtId="0" fontId="28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1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20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28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5" fontId="0" fillId="0" borderId="0" xfId="1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1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1" fillId="0" borderId="1" xfId="0" applyNumberFormat="1" applyFont="1" applyFill="1" applyBorder="1" applyAlignment="1">
      <alignment horizontal="right"/>
    </xf>
    <xf numFmtId="0" fontId="41" fillId="0" borderId="0" xfId="0" applyNumberFormat="1" applyFont="1" applyFill="1" applyBorder="1" applyAlignment="1">
      <alignment horizontal="right"/>
    </xf>
    <xf numFmtId="0" fontId="42" fillId="0" borderId="0" xfId="0" applyNumberFormat="1" applyFont="1" applyFill="1" applyBorder="1" applyAlignment="1">
      <alignment horizontal="right"/>
    </xf>
    <xf numFmtId="1" fontId="43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2" fillId="0" borderId="0" xfId="0" applyNumberFormat="1" applyFont="1"/>
    <xf numFmtId="7" fontId="0" fillId="0" borderId="0" xfId="0" applyNumberFormat="1" applyFont="1"/>
    <xf numFmtId="0" fontId="44" fillId="0" borderId="0" xfId="0" applyNumberFormat="1" applyFont="1" applyFill="1" applyBorder="1" applyAlignment="1">
      <alignment horizontal="right"/>
    </xf>
    <xf numFmtId="0" fontId="48" fillId="0" borderId="0" xfId="0" applyFont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0" fontId="0" fillId="0" borderId="47" xfId="0" applyBorder="1"/>
    <xf numFmtId="176" fontId="0" fillId="0" borderId="48" xfId="0" applyNumberFormat="1" applyBorder="1"/>
    <xf numFmtId="0" fontId="0" fillId="0" borderId="45" xfId="0" applyBorder="1"/>
    <xf numFmtId="165" fontId="0" fillId="0" borderId="0" xfId="1" applyNumberFormat="1" applyFont="1" applyFill="1"/>
    <xf numFmtId="165" fontId="42" fillId="0" borderId="0" xfId="0" applyNumberFormat="1" applyFont="1" applyBorder="1"/>
    <xf numFmtId="165" fontId="0" fillId="0" borderId="8" xfId="1" applyNumberFormat="1" applyFont="1" applyBorder="1"/>
    <xf numFmtId="171" fontId="49" fillId="0" borderId="0" xfId="4" applyNumberFormat="1" applyFont="1"/>
    <xf numFmtId="165" fontId="0" fillId="0" borderId="10" xfId="1" applyNumberFormat="1" applyFont="1" applyBorder="1"/>
    <xf numFmtId="166" fontId="14" fillId="0" borderId="14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" xfId="0" applyFont="1" applyBorder="1"/>
    <xf numFmtId="0" fontId="0" fillId="0" borderId="10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14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12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2" fillId="0" borderId="17" xfId="0" applyNumberFormat="1" applyFont="1" applyBorder="1"/>
    <xf numFmtId="5" fontId="2" fillId="0" borderId="1" xfId="0" applyNumberFormat="1" applyFont="1" applyBorder="1"/>
    <xf numFmtId="5" fontId="0" fillId="0" borderId="18" xfId="0" applyNumberFormat="1" applyFont="1" applyBorder="1"/>
    <xf numFmtId="5" fontId="0" fillId="0" borderId="18" xfId="0" applyNumberFormat="1" applyFont="1" applyFill="1" applyBorder="1"/>
    <xf numFmtId="5" fontId="0" fillId="0" borderId="17" xfId="0" applyNumberFormat="1" applyFont="1" applyBorder="1"/>
    <xf numFmtId="5" fontId="8" fillId="0" borderId="19" xfId="0" applyNumberFormat="1" applyFont="1" applyBorder="1"/>
    <xf numFmtId="5" fontId="7" fillId="0" borderId="1" xfId="0" applyNumberFormat="1" applyFont="1" applyFill="1" applyBorder="1"/>
    <xf numFmtId="5" fontId="7" fillId="0" borderId="11" xfId="0" applyNumberFormat="1" applyFont="1" applyFill="1" applyBorder="1"/>
    <xf numFmtId="5" fontId="7" fillId="0" borderId="17" xfId="0" applyNumberFormat="1" applyFont="1" applyFill="1" applyBorder="1"/>
    <xf numFmtId="165" fontId="7" fillId="0" borderId="18" xfId="1" applyNumberFormat="1" applyFont="1" applyFill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2" fillId="0" borderId="0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24" xfId="2" applyNumberFormat="1" applyFont="1" applyBorder="1" applyAlignment="1">
      <alignment horizontal="center" vertical="center"/>
    </xf>
    <xf numFmtId="5" fontId="2" fillId="0" borderId="31" xfId="2" applyNumberFormat="1" applyFont="1" applyBorder="1" applyAlignment="1">
      <alignment horizontal="center" vertical="center"/>
    </xf>
    <xf numFmtId="5" fontId="2" fillId="0" borderId="26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18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18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1" xfId="1" applyNumberFormat="1" applyFont="1" applyBorder="1" applyAlignment="1">
      <alignment horizontal="right" vertical="center"/>
    </xf>
    <xf numFmtId="5" fontId="2" fillId="0" borderId="29" xfId="2" applyNumberFormat="1" applyFont="1" applyBorder="1" applyAlignment="1">
      <alignment horizontal="center" vertical="center"/>
    </xf>
    <xf numFmtId="5" fontId="2" fillId="0" borderId="33" xfId="2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18" xfId="0" applyNumberFormat="1" applyFont="1" applyBorder="1" applyAlignment="1">
      <alignment horizontal="center" vertical="center"/>
    </xf>
    <xf numFmtId="5" fontId="0" fillId="0" borderId="8" xfId="1" applyNumberFormat="1" applyFont="1" applyBorder="1" applyAlignment="1">
      <alignment horizontal="right"/>
    </xf>
    <xf numFmtId="5" fontId="0" fillId="0" borderId="10" xfId="1" applyNumberFormat="1" applyFont="1" applyBorder="1" applyAlignment="1">
      <alignment horizontal="right"/>
    </xf>
    <xf numFmtId="5" fontId="17" fillId="0" borderId="14" xfId="0" applyNumberFormat="1" applyFont="1" applyBorder="1" applyAlignment="1">
      <alignment horizontal="right"/>
    </xf>
    <xf numFmtId="5" fontId="17" fillId="0" borderId="12" xfId="0" applyNumberFormat="1" applyFont="1" applyBorder="1" applyAlignment="1">
      <alignment horizontal="right"/>
    </xf>
    <xf numFmtId="5" fontId="0" fillId="0" borderId="8" xfId="0" applyNumberFormat="1" applyFont="1" applyBorder="1" applyAlignment="1">
      <alignment horizontal="right"/>
    </xf>
    <xf numFmtId="5" fontId="0" fillId="0" borderId="10" xfId="0" applyNumberFormat="1" applyFont="1" applyBorder="1" applyAlignment="1">
      <alignment horizontal="right"/>
    </xf>
    <xf numFmtId="5" fontId="0" fillId="0" borderId="20" xfId="0" applyNumberFormat="1" applyFont="1" applyBorder="1" applyAlignment="1">
      <alignment horizontal="right"/>
    </xf>
    <xf numFmtId="5" fontId="0" fillId="0" borderId="13" xfId="0" applyNumberFormat="1" applyFont="1" applyBorder="1" applyAlignment="1">
      <alignment horizontal="right"/>
    </xf>
    <xf numFmtId="5" fontId="2" fillId="0" borderId="39" xfId="0" applyNumberFormat="1" applyFont="1" applyBorder="1"/>
    <xf numFmtId="5" fontId="2" fillId="0" borderId="15" xfId="0" applyNumberFormat="1" applyFont="1" applyBorder="1"/>
    <xf numFmtId="0" fontId="8" fillId="0" borderId="0" xfId="0" applyFont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0" fontId="23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9" fillId="0" borderId="19" xfId="0" applyFont="1" applyFill="1" applyBorder="1" applyAlignment="1">
      <alignment horizontal="center" wrapText="1"/>
    </xf>
    <xf numFmtId="0" fontId="9" fillId="0" borderId="38" xfId="0" applyFont="1" applyFill="1" applyBorder="1" applyAlignment="1">
      <alignment horizontal="center" wrapText="1"/>
    </xf>
    <xf numFmtId="0" fontId="28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" xfId="1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166" fontId="23" fillId="0" borderId="14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8" fillId="0" borderId="10" xfId="0" applyNumberFormat="1" applyFont="1" applyFill="1" applyBorder="1"/>
    <xf numFmtId="166" fontId="23" fillId="0" borderId="12" xfId="0" applyNumberFormat="1" applyFont="1" applyBorder="1" applyAlignment="1">
      <alignment horizontal="center" wrapText="1"/>
    </xf>
    <xf numFmtId="183" fontId="0" fillId="0" borderId="18" xfId="0" applyNumberFormat="1" applyFont="1" applyBorder="1" applyAlignment="1">
      <alignment vertical="center"/>
    </xf>
    <xf numFmtId="0" fontId="2" fillId="0" borderId="16" xfId="0" applyFont="1" applyFill="1" applyBorder="1" applyAlignment="1">
      <alignment horizontal="center" wrapText="1"/>
    </xf>
    <xf numFmtId="0" fontId="50" fillId="0" borderId="0" xfId="0" applyFont="1" applyAlignment="1">
      <alignment horizontal="right"/>
    </xf>
    <xf numFmtId="0" fontId="2" fillId="0" borderId="19" xfId="0" applyNumberFormat="1" applyFont="1" applyBorder="1" applyAlignment="1">
      <alignment horizontal="center" wrapText="1"/>
    </xf>
    <xf numFmtId="0" fontId="8" fillId="0" borderId="48" xfId="0" applyFont="1" applyFill="1" applyBorder="1"/>
    <xf numFmtId="0" fontId="8" fillId="0" borderId="18" xfId="0" applyFont="1" applyFill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0" borderId="2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68" fontId="7" fillId="0" borderId="20" xfId="0" applyNumberFormat="1" applyFont="1" applyFill="1" applyBorder="1"/>
    <xf numFmtId="0" fontId="7" fillId="0" borderId="8" xfId="0" applyFont="1" applyFill="1" applyBorder="1" applyAlignment="1">
      <alignment horizontal="center"/>
    </xf>
    <xf numFmtId="5" fontId="34" fillId="0" borderId="8" xfId="0" applyNumberFormat="1" applyFont="1" applyFill="1" applyBorder="1"/>
    <xf numFmtId="10" fontId="7" fillId="0" borderId="8" xfId="0" applyNumberFormat="1" applyFont="1" applyFill="1" applyBorder="1"/>
    <xf numFmtId="171" fontId="7" fillId="0" borderId="8" xfId="0" applyNumberFormat="1" applyFont="1" applyFill="1" applyBorder="1"/>
    <xf numFmtId="5" fontId="7" fillId="0" borderId="20" xfId="0" applyNumberFormat="1" applyFont="1" applyFill="1" applyBorder="1"/>
    <xf numFmtId="5" fontId="8" fillId="0" borderId="6" xfId="0" applyNumberFormat="1" applyFont="1" applyFill="1" applyBorder="1"/>
    <xf numFmtId="5" fontId="8" fillId="0" borderId="20" xfId="0" applyNumberFormat="1" applyFont="1" applyFill="1" applyBorder="1"/>
    <xf numFmtId="5" fontId="8" fillId="0" borderId="30" xfId="0" applyNumberFormat="1" applyFont="1" applyFill="1" applyBorder="1"/>
    <xf numFmtId="0" fontId="44" fillId="0" borderId="0" xfId="0" applyNumberFormat="1" applyFont="1" applyFill="1" applyBorder="1" applyAlignment="1">
      <alignment horizontal="right" wrapText="1"/>
    </xf>
    <xf numFmtId="0" fontId="41" fillId="0" borderId="1" xfId="0" applyNumberFormat="1" applyFont="1" applyFill="1" applyBorder="1" applyAlignment="1">
      <alignment horizontal="right" wrapText="1"/>
    </xf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13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20" xfId="0" applyNumberFormat="1" applyFont="1" applyBorder="1"/>
    <xf numFmtId="165" fontId="0" fillId="0" borderId="2" xfId="1" applyNumberFormat="1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17" fontId="8" fillId="0" borderId="4" xfId="0" applyNumberFormat="1" applyFont="1" applyBorder="1" applyAlignment="1">
      <alignment horizontal="center"/>
    </xf>
    <xf numFmtId="165" fontId="0" fillId="0" borderId="10" xfId="0" applyNumberFormat="1" applyFill="1" applyBorder="1"/>
    <xf numFmtId="176" fontId="7" fillId="0" borderId="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178" fontId="28" fillId="0" borderId="7" xfId="6" applyNumberFormat="1" applyFont="1" applyBorder="1"/>
    <xf numFmtId="165" fontId="7" fillId="0" borderId="7" xfId="0" applyNumberFormat="1" applyFont="1" applyBorder="1"/>
    <xf numFmtId="178" fontId="28" fillId="0" borderId="6" xfId="6" applyNumberFormat="1" applyFont="1" applyBorder="1"/>
    <xf numFmtId="0" fontId="0" fillId="0" borderId="47" xfId="0" applyFont="1" applyBorder="1"/>
    <xf numFmtId="166" fontId="14" fillId="0" borderId="12" xfId="0" applyNumberFormat="1" applyFont="1" applyBorder="1" applyAlignment="1">
      <alignment horizontal="center" wrapText="1"/>
    </xf>
    <xf numFmtId="5" fontId="10" fillId="0" borderId="14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0" fontId="2" fillId="0" borderId="43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166" fontId="23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47" xfId="0" applyFont="1" applyBorder="1" applyAlignment="1">
      <alignment vertical="center"/>
    </xf>
    <xf numFmtId="0" fontId="2" fillId="0" borderId="47" xfId="0" applyNumberFormat="1" applyFont="1" applyBorder="1" applyAlignment="1">
      <alignment horizontal="center"/>
    </xf>
    <xf numFmtId="165" fontId="1" fillId="0" borderId="47" xfId="1" applyNumberFormat="1" applyFont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178" fontId="0" fillId="0" borderId="47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2" fillId="0" borderId="48" xfId="0" applyNumberFormat="1" applyFont="1" applyBorder="1" applyAlignment="1">
      <alignment horizontal="center"/>
    </xf>
    <xf numFmtId="165" fontId="1" fillId="0" borderId="48" xfId="1" applyNumberFormat="1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178" fontId="0" fillId="0" borderId="48" xfId="0" applyNumberFormat="1" applyFont="1" applyBorder="1" applyAlignment="1">
      <alignment vertical="center"/>
    </xf>
    <xf numFmtId="5" fontId="23" fillId="0" borderId="0" xfId="0" applyNumberFormat="1" applyFont="1" applyFill="1" applyBorder="1" applyAlignment="1"/>
    <xf numFmtId="9" fontId="0" fillId="0" borderId="0" xfId="4" applyFo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18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5" fontId="7" fillId="0" borderId="8" xfId="1" applyNumberFormat="1" applyFont="1" applyBorder="1" applyAlignment="1">
      <alignment horizontal="right"/>
    </xf>
    <xf numFmtId="5" fontId="17" fillId="0" borderId="14" xfId="1" applyNumberFormat="1" applyFont="1" applyBorder="1" applyAlignment="1">
      <alignment horizontal="right"/>
    </xf>
    <xf numFmtId="5" fontId="17" fillId="0" borderId="12" xfId="1" applyNumberFormat="1" applyFont="1" applyBorder="1" applyAlignment="1">
      <alignment horizontal="right"/>
    </xf>
    <xf numFmtId="5" fontId="28" fillId="0" borderId="0" xfId="6" applyNumberFormat="1" applyFont="1" applyFill="1" applyBorder="1"/>
    <xf numFmtId="9" fontId="8" fillId="0" borderId="0" xfId="4" applyNumberFormat="1" applyFont="1" applyFill="1" applyBorder="1" applyAlignment="1"/>
    <xf numFmtId="0" fontId="7" fillId="0" borderId="2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5" fontId="0" fillId="0" borderId="0" xfId="0" applyNumberFormat="1"/>
    <xf numFmtId="44" fontId="8" fillId="0" borderId="0" xfId="2" applyFont="1" applyFill="1" applyBorder="1"/>
    <xf numFmtId="10" fontId="8" fillId="0" borderId="0" xfId="4" applyNumberFormat="1" applyFont="1" applyFill="1" applyBorder="1"/>
    <xf numFmtId="178" fontId="0" fillId="0" borderId="0" xfId="0" applyNumberFormat="1" applyFont="1"/>
    <xf numFmtId="178" fontId="0" fillId="0" borderId="0" xfId="0" applyNumberFormat="1"/>
    <xf numFmtId="0" fontId="3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8" fillId="0" borderId="0" xfId="6"/>
    <xf numFmtId="14" fontId="0" fillId="0" borderId="0" xfId="0" applyNumberFormat="1"/>
    <xf numFmtId="14" fontId="2" fillId="0" borderId="0" xfId="0" applyNumberFormat="1" applyFont="1"/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5" fontId="10" fillId="0" borderId="0" xfId="2" applyNumberFormat="1" applyFont="1" applyFill="1" applyBorder="1" applyAlignment="1">
      <alignment horizontal="right"/>
    </xf>
    <xf numFmtId="5" fontId="0" fillId="0" borderId="0" xfId="0" applyNumberFormat="1" applyFont="1" applyAlignment="1">
      <alignment horizontal="center" vertical="center"/>
    </xf>
    <xf numFmtId="37" fontId="0" fillId="0" borderId="0" xfId="0" applyNumberFormat="1" applyFont="1" applyFill="1" applyBorder="1"/>
    <xf numFmtId="0" fontId="0" fillId="0" borderId="1" xfId="0" applyFont="1" applyFill="1" applyBorder="1" applyAlignment="1">
      <alignment wrapText="1"/>
    </xf>
    <xf numFmtId="165" fontId="32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/>
    <xf numFmtId="178" fontId="7" fillId="0" borderId="8" xfId="0" applyNumberFormat="1" applyFont="1" applyFill="1" applyBorder="1"/>
    <xf numFmtId="178" fontId="7" fillId="0" borderId="18" xfId="0" applyNumberFormat="1" applyFont="1" applyFill="1" applyBorder="1"/>
    <xf numFmtId="165" fontId="28" fillId="0" borderId="0" xfId="6" applyNumberFormat="1" applyBorder="1"/>
    <xf numFmtId="165" fontId="28" fillId="0" borderId="8" xfId="6" applyNumberFormat="1" applyFill="1" applyBorder="1" applyAlignment="1">
      <alignment horizontal="right"/>
    </xf>
    <xf numFmtId="1" fontId="28" fillId="0" borderId="18" xfId="6" applyNumberFormat="1" applyFill="1" applyBorder="1"/>
    <xf numFmtId="10" fontId="28" fillId="0" borderId="0" xfId="6" applyNumberFormat="1" applyFill="1"/>
    <xf numFmtId="172" fontId="28" fillId="0" borderId="8" xfId="6" applyNumberFormat="1" applyFill="1" applyBorder="1"/>
    <xf numFmtId="172" fontId="28" fillId="0" borderId="0" xfId="6" applyNumberFormat="1" applyFill="1" applyBorder="1"/>
    <xf numFmtId="172" fontId="28" fillId="0" borderId="2" xfId="6" applyNumberFormat="1" applyFill="1" applyBorder="1"/>
    <xf numFmtId="0" fontId="7" fillId="0" borderId="1" xfId="0" applyNumberFormat="1" applyFont="1" applyFill="1" applyBorder="1"/>
    <xf numFmtId="165" fontId="32" fillId="0" borderId="14" xfId="0" applyNumberFormat="1" applyFont="1" applyFill="1" applyBorder="1" applyAlignment="1">
      <alignment horizontal="right"/>
    </xf>
    <xf numFmtId="168" fontId="7" fillId="0" borderId="27" xfId="0" applyNumberFormat="1" applyFont="1" applyFill="1" applyBorder="1"/>
    <xf numFmtId="43" fontId="7" fillId="0" borderId="0" xfId="1" applyNumberFormat="1" applyFont="1" applyFill="1" applyBorder="1"/>
    <xf numFmtId="178" fontId="7" fillId="0" borderId="0" xfId="0" applyNumberFormat="1" applyFont="1" applyFill="1" applyBorder="1" applyAlignment="1">
      <alignment horizontal="right"/>
    </xf>
    <xf numFmtId="178" fontId="7" fillId="0" borderId="8" xfId="0" applyNumberFormat="1" applyFont="1" applyFill="1" applyBorder="1" applyAlignment="1">
      <alignment horizontal="right"/>
    </xf>
    <xf numFmtId="178" fontId="7" fillId="0" borderId="18" xfId="1" applyNumberFormat="1" applyFont="1" applyFill="1" applyBorder="1"/>
    <xf numFmtId="178" fontId="7" fillId="0" borderId="2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0" fontId="7" fillId="0" borderId="1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65" fontId="7" fillId="0" borderId="4" xfId="0" applyNumberFormat="1" applyFont="1" applyBorder="1"/>
    <xf numFmtId="165" fontId="32" fillId="0" borderId="54" xfId="0" applyNumberFormat="1" applyFont="1" applyFill="1" applyBorder="1" applyAlignment="1">
      <alignment horizontal="right"/>
    </xf>
    <xf numFmtId="165" fontId="8" fillId="0" borderId="56" xfId="0" applyNumberFormat="1" applyFont="1" applyFill="1" applyBorder="1" applyAlignment="1">
      <alignment horizontal="right"/>
    </xf>
    <xf numFmtId="5" fontId="2" fillId="0" borderId="0" xfId="0" applyNumberFormat="1" applyFont="1"/>
    <xf numFmtId="0" fontId="30" fillId="2" borderId="9" xfId="0" applyFont="1" applyFill="1" applyBorder="1" applyAlignment="1"/>
    <xf numFmtId="0" fontId="23" fillId="0" borderId="0" xfId="0" applyFont="1" applyFill="1" applyAlignment="1">
      <alignment horizontal="center" wrapText="1"/>
    </xf>
    <xf numFmtId="0" fontId="23" fillId="0" borderId="2" xfId="0" applyFont="1" applyFill="1" applyBorder="1" applyAlignment="1">
      <alignment horizontal="center" wrapText="1"/>
    </xf>
    <xf numFmtId="0" fontId="14" fillId="0" borderId="12" xfId="0" applyNumberFormat="1" applyFont="1" applyBorder="1" applyAlignment="1">
      <alignment horizontal="center" wrapText="1"/>
    </xf>
    <xf numFmtId="0" fontId="23" fillId="0" borderId="5" xfId="0" applyNumberFormat="1" applyFont="1" applyBorder="1" applyAlignment="1">
      <alignment horizontal="center" wrapText="1"/>
    </xf>
    <xf numFmtId="0" fontId="53" fillId="0" borderId="0" xfId="0" applyFont="1" applyBorder="1" applyAlignment="1">
      <alignment horizontal="right"/>
    </xf>
    <xf numFmtId="0" fontId="53" fillId="0" borderId="23" xfId="0" applyFont="1" applyBorder="1" applyAlignment="1">
      <alignment horizontal="centerContinuous"/>
    </xf>
    <xf numFmtId="0" fontId="53" fillId="0" borderId="23" xfId="0" applyFont="1" applyBorder="1" applyAlignment="1">
      <alignment horizontal="center"/>
    </xf>
    <xf numFmtId="0" fontId="54" fillId="0" borderId="16" xfId="0" applyFont="1" applyFill="1" applyBorder="1" applyAlignment="1">
      <alignment horizontal="center" wrapText="1"/>
    </xf>
    <xf numFmtId="0" fontId="54" fillId="0" borderId="44" xfId="0" applyFont="1" applyFill="1" applyBorder="1" applyAlignment="1">
      <alignment horizontal="center" wrapText="1"/>
    </xf>
    <xf numFmtId="184" fontId="0" fillId="0" borderId="0" xfId="1" applyNumberFormat="1" applyFont="1" applyFill="1" applyBorder="1" applyAlignment="1">
      <alignment horizontal="right" vertical="center"/>
    </xf>
    <xf numFmtId="0" fontId="2" fillId="0" borderId="57" xfId="0" applyFont="1" applyBorder="1" applyAlignment="1">
      <alignment horizontal="center"/>
    </xf>
    <xf numFmtId="5" fontId="0" fillId="0" borderId="58" xfId="0" applyNumberFormat="1" applyFont="1" applyBorder="1"/>
    <xf numFmtId="5" fontId="0" fillId="0" borderId="56" xfId="0" applyNumberFormat="1" applyFont="1" applyBorder="1"/>
    <xf numFmtId="5" fontId="0" fillId="0" borderId="59" xfId="0" applyNumberFormat="1" applyFont="1" applyBorder="1"/>
    <xf numFmtId="185" fontId="0" fillId="0" borderId="48" xfId="0" applyNumberFormat="1" applyBorder="1"/>
    <xf numFmtId="43" fontId="42" fillId="0" borderId="0" xfId="0" applyNumberFormat="1" applyFont="1"/>
    <xf numFmtId="0" fontId="19" fillId="0" borderId="0" xfId="0" applyFont="1" applyAlignment="1">
      <alignment horizontal="right" wrapText="1"/>
    </xf>
    <xf numFmtId="178" fontId="19" fillId="0" borderId="0" xfId="0" applyNumberFormat="1" applyFont="1"/>
    <xf numFmtId="37" fontId="0" fillId="0" borderId="11" xfId="0" applyNumberFormat="1" applyFont="1" applyBorder="1"/>
    <xf numFmtId="186" fontId="0" fillId="0" borderId="0" xfId="0" applyNumberFormat="1" applyFill="1" applyBorder="1" applyAlignment="1">
      <alignment horizontal="right"/>
    </xf>
    <xf numFmtId="186" fontId="0" fillId="0" borderId="0" xfId="0" applyNumberFormat="1"/>
    <xf numFmtId="0" fontId="28" fillId="0" borderId="18" xfId="6" applyFont="1" applyBorder="1"/>
    <xf numFmtId="0" fontId="28" fillId="0" borderId="8" xfId="6" applyFont="1" applyBorder="1"/>
    <xf numFmtId="0" fontId="28" fillId="0" borderId="0" xfId="6" applyFont="1" applyBorder="1"/>
    <xf numFmtId="0" fontId="28" fillId="0" borderId="2" xfId="6" applyFont="1" applyBorder="1"/>
    <xf numFmtId="0" fontId="1" fillId="0" borderId="18" xfId="0" applyFont="1" applyBorder="1"/>
    <xf numFmtId="0" fontId="1" fillId="0" borderId="0" xfId="0" applyFont="1" applyFill="1" applyBorder="1"/>
    <xf numFmtId="0" fontId="1" fillId="0" borderId="8" xfId="0" applyFont="1" applyBorder="1"/>
    <xf numFmtId="176" fontId="1" fillId="0" borderId="18" xfId="2" applyNumberFormat="1" applyFont="1" applyBorder="1"/>
    <xf numFmtId="176" fontId="1" fillId="0" borderId="0" xfId="2" applyNumberFormat="1" applyFont="1" applyFill="1" applyBorder="1"/>
    <xf numFmtId="176" fontId="1" fillId="0" borderId="8" xfId="2" applyNumberFormat="1" applyFont="1" applyBorder="1"/>
    <xf numFmtId="165" fontId="1" fillId="0" borderId="0" xfId="1" applyNumberFormat="1" applyFont="1" applyFill="1" applyBorder="1"/>
    <xf numFmtId="169" fontId="7" fillId="0" borderId="18" xfId="4" applyNumberFormat="1" applyFont="1" applyFill="1" applyBorder="1" applyAlignment="1"/>
    <xf numFmtId="169" fontId="7" fillId="0" borderId="0" xfId="4" applyNumberFormat="1" applyFont="1" applyFill="1" applyBorder="1" applyAlignment="1"/>
    <xf numFmtId="3" fontId="1" fillId="0" borderId="18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86" fontId="1" fillId="0" borderId="0" xfId="1" applyNumberFormat="1" applyFont="1" applyFill="1" applyBorder="1"/>
    <xf numFmtId="5" fontId="1" fillId="0" borderId="0" xfId="1" applyNumberFormat="1" applyFont="1" applyFill="1" applyBorder="1"/>
    <xf numFmtId="165" fontId="28" fillId="0" borderId="0" xfId="6" applyNumberFormat="1"/>
    <xf numFmtId="0" fontId="28" fillId="0" borderId="0" xfId="6" applyNumberFormat="1" applyFill="1" applyBorder="1" applyAlignment="1">
      <alignment horizontal="right"/>
    </xf>
    <xf numFmtId="5" fontId="28" fillId="0" borderId="0" xfId="6" applyNumberFormat="1"/>
    <xf numFmtId="5" fontId="28" fillId="0" borderId="0" xfId="6" applyNumberFormat="1" applyBorder="1"/>
    <xf numFmtId="5" fontId="28" fillId="0" borderId="0" xfId="6" applyNumberFormat="1" applyFill="1"/>
    <xf numFmtId="37" fontId="28" fillId="0" borderId="0" xfId="6" applyNumberFormat="1" applyBorder="1"/>
    <xf numFmtId="0" fontId="55" fillId="0" borderId="0" xfId="0" applyFont="1" applyBorder="1"/>
    <xf numFmtId="0" fontId="0" fillId="3" borderId="0" xfId="0" applyFill="1"/>
    <xf numFmtId="0" fontId="0" fillId="3" borderId="0" xfId="0" applyFill="1" applyAlignment="1"/>
    <xf numFmtId="0" fontId="56" fillId="3" borderId="0" xfId="0" applyFont="1" applyFill="1"/>
    <xf numFmtId="0" fontId="57" fillId="0" borderId="0" xfId="0" applyFont="1" applyAlignment="1"/>
    <xf numFmtId="0" fontId="30" fillId="0" borderId="0" xfId="0" applyFont="1"/>
    <xf numFmtId="0" fontId="30" fillId="0" borderId="0" xfId="0" applyFont="1" applyFill="1"/>
    <xf numFmtId="0" fontId="56" fillId="3" borderId="0" xfId="3" applyFont="1" applyFill="1"/>
    <xf numFmtId="0" fontId="1" fillId="3" borderId="0" xfId="3" applyFill="1"/>
    <xf numFmtId="5" fontId="0" fillId="4" borderId="0" xfId="0" applyNumberFormat="1" applyFont="1" applyFill="1" applyBorder="1"/>
    <xf numFmtId="17" fontId="8" fillId="0" borderId="14" xfId="0" applyNumberFormat="1" applyFont="1" applyFill="1" applyBorder="1" applyAlignment="1">
      <alignment horizontal="center"/>
    </xf>
    <xf numFmtId="165" fontId="0" fillId="0" borderId="20" xfId="0" applyNumberFormat="1" applyFont="1" applyFill="1" applyBorder="1"/>
    <xf numFmtId="165" fontId="0" fillId="0" borderId="11" xfId="0" applyNumberFormat="1" applyFont="1" applyFill="1" applyBorder="1"/>
    <xf numFmtId="5" fontId="2" fillId="4" borderId="0" xfId="0" applyNumberFormat="1" applyFont="1" applyFill="1" applyBorder="1"/>
    <xf numFmtId="0" fontId="4" fillId="0" borderId="0" xfId="0" applyFont="1" applyBorder="1" applyAlignment="1">
      <alignment horizontal="centerContinuous"/>
    </xf>
    <xf numFmtId="5" fontId="7" fillId="4" borderId="0" xfId="0" applyNumberFormat="1" applyFont="1" applyFill="1" applyBorder="1"/>
    <xf numFmtId="37" fontId="0" fillId="4" borderId="0" xfId="0" applyNumberFormat="1" applyFont="1" applyFill="1" applyBorder="1"/>
    <xf numFmtId="0" fontId="2" fillId="0" borderId="10" xfId="0" applyFont="1" applyFill="1" applyBorder="1" applyAlignment="1">
      <alignment horizontal="center" wrapText="1"/>
    </xf>
    <xf numFmtId="0" fontId="0" fillId="4" borderId="0" xfId="0" applyFont="1" applyFill="1" applyBorder="1"/>
    <xf numFmtId="37" fontId="7" fillId="4" borderId="0" xfId="0" applyNumberFormat="1" applyFont="1" applyFill="1" applyBorder="1"/>
    <xf numFmtId="0" fontId="7" fillId="4" borderId="0" xfId="0" applyFont="1" applyFill="1" applyBorder="1"/>
    <xf numFmtId="5" fontId="0" fillId="4" borderId="0" xfId="0" applyNumberFormat="1" applyFont="1" applyFill="1" applyBorder="1" applyAlignment="1">
      <alignment horizontal="right"/>
    </xf>
    <xf numFmtId="7" fontId="7" fillId="4" borderId="0" xfId="0" applyNumberFormat="1" applyFont="1" applyFill="1" applyBorder="1"/>
    <xf numFmtId="39" fontId="7" fillId="4" borderId="0" xfId="0" applyNumberFormat="1" applyFont="1" applyFill="1" applyBorder="1"/>
    <xf numFmtId="7" fontId="8" fillId="4" borderId="0" xfId="0" applyNumberFormat="1" applyFont="1" applyFill="1" applyBorder="1"/>
    <xf numFmtId="39" fontId="8" fillId="4" borderId="0" xfId="0" applyNumberFormat="1" applyFont="1" applyFill="1" applyBorder="1"/>
    <xf numFmtId="5" fontId="7" fillId="4" borderId="0" xfId="2" applyNumberFormat="1" applyFont="1" applyFill="1" applyBorder="1"/>
    <xf numFmtId="5" fontId="8" fillId="4" borderId="0" xfId="2" applyNumberFormat="1" applyFont="1" applyFill="1" applyBorder="1"/>
    <xf numFmtId="165" fontId="7" fillId="4" borderId="0" xfId="1" applyNumberFormat="1" applyFont="1" applyFill="1" applyBorder="1" applyAlignment="1">
      <alignment horizontal="right"/>
    </xf>
    <xf numFmtId="165" fontId="8" fillId="4" borderId="0" xfId="1" applyNumberFormat="1" applyFont="1" applyFill="1" applyBorder="1" applyAlignment="1">
      <alignment horizontal="right"/>
    </xf>
    <xf numFmtId="5" fontId="10" fillId="4" borderId="0" xfId="2" applyNumberFormat="1" applyFont="1" applyFill="1" applyBorder="1" applyAlignment="1">
      <alignment horizontal="right"/>
    </xf>
    <xf numFmtId="5" fontId="2" fillId="0" borderId="20" xfId="0" applyNumberFormat="1" applyFont="1" applyBorder="1"/>
    <xf numFmtId="5" fontId="2" fillId="0" borderId="11" xfId="0" applyNumberFormat="1" applyFont="1" applyBorder="1"/>
    <xf numFmtId="165" fontId="0" fillId="4" borderId="0" xfId="1" applyNumberFormat="1" applyFont="1" applyFill="1" applyBorder="1"/>
    <xf numFmtId="7" fontId="0" fillId="4" borderId="0" xfId="0" applyNumberFormat="1" applyFont="1" applyFill="1" applyBorder="1"/>
    <xf numFmtId="176" fontId="7" fillId="4" borderId="0" xfId="0" applyNumberFormat="1" applyFont="1" applyFill="1" applyBorder="1"/>
    <xf numFmtId="176" fontId="0" fillId="4" borderId="0" xfId="0" applyNumberFormat="1" applyFont="1" applyFill="1" applyBorder="1"/>
    <xf numFmtId="0" fontId="18" fillId="0" borderId="43" xfId="0" applyNumberFormat="1" applyFont="1" applyBorder="1" applyAlignment="1">
      <alignment horizontal="center" wrapText="1"/>
    </xf>
    <xf numFmtId="0" fontId="18" fillId="0" borderId="16" xfId="0" applyNumberFormat="1" applyFont="1" applyBorder="1" applyAlignment="1">
      <alignment horizontal="center" wrapText="1"/>
    </xf>
    <xf numFmtId="5" fontId="2" fillId="0" borderId="47" xfId="0" applyNumberFormat="1" applyFont="1" applyFill="1" applyBorder="1"/>
    <xf numFmtId="5" fontId="2" fillId="0" borderId="18" xfId="0" applyNumberFormat="1" applyFont="1" applyFill="1" applyBorder="1"/>
    <xf numFmtId="166" fontId="18" fillId="0" borderId="14" xfId="0" applyNumberFormat="1" applyFont="1" applyBorder="1" applyAlignment="1">
      <alignment horizontal="center"/>
    </xf>
    <xf numFmtId="5" fontId="2" fillId="0" borderId="8" xfId="0" applyNumberFormat="1" applyFont="1" applyFill="1" applyBorder="1"/>
    <xf numFmtId="2" fontId="7" fillId="0" borderId="8" xfId="0" applyNumberFormat="1" applyFont="1" applyBorder="1"/>
    <xf numFmtId="2" fontId="7" fillId="0" borderId="47" xfId="0" applyNumberFormat="1" applyFont="1" applyBorder="1"/>
    <xf numFmtId="2" fontId="7" fillId="0" borderId="18" xfId="0" applyNumberFormat="1" applyFont="1" applyBorder="1"/>
    <xf numFmtId="2" fontId="7" fillId="0" borderId="0" xfId="0" applyNumberFormat="1" applyFont="1" applyBorder="1"/>
    <xf numFmtId="180" fontId="7" fillId="0" borderId="47" xfId="0" applyNumberFormat="1" applyFont="1" applyBorder="1"/>
    <xf numFmtId="180" fontId="7" fillId="0" borderId="18" xfId="0" applyNumberFormat="1" applyFont="1" applyBorder="1"/>
    <xf numFmtId="180" fontId="7" fillId="0" borderId="0" xfId="0" applyNumberFormat="1" applyFont="1" applyBorder="1"/>
    <xf numFmtId="166" fontId="18" fillId="0" borderId="47" xfId="0" applyNumberFormat="1" applyFont="1" applyBorder="1"/>
    <xf numFmtId="166" fontId="18" fillId="0" borderId="18" xfId="0" applyNumberFormat="1" applyFont="1" applyBorder="1"/>
    <xf numFmtId="166" fontId="18" fillId="0" borderId="8" xfId="0" applyNumberFormat="1" applyFont="1" applyBorder="1"/>
    <xf numFmtId="167" fontId="2" fillId="0" borderId="8" xfId="2" applyNumberFormat="1" applyFont="1" applyBorder="1"/>
    <xf numFmtId="167" fontId="2" fillId="0" borderId="47" xfId="2" applyNumberFormat="1" applyFont="1" applyBorder="1"/>
    <xf numFmtId="167" fontId="2" fillId="0" borderId="18" xfId="2" applyNumberFormat="1" applyFont="1" applyBorder="1"/>
    <xf numFmtId="5" fontId="8" fillId="4" borderId="0" xfId="0" applyNumberFormat="1" applyFont="1" applyFill="1" applyBorder="1"/>
    <xf numFmtId="178" fontId="7" fillId="4" borderId="0" xfId="0" applyNumberFormat="1" applyFont="1" applyFill="1" applyBorder="1"/>
    <xf numFmtId="178" fontId="0" fillId="4" borderId="0" xfId="0" applyNumberFormat="1" applyFont="1" applyFill="1" applyBorder="1"/>
    <xf numFmtId="5" fontId="7" fillId="4" borderId="0" xfId="0" applyNumberFormat="1" applyFont="1" applyFill="1" applyBorder="1" applyAlignment="1" applyProtection="1">
      <alignment horizontal="right"/>
    </xf>
    <xf numFmtId="180" fontId="7" fillId="4" borderId="0" xfId="0" applyNumberFormat="1" applyFont="1" applyFill="1" applyBorder="1" applyAlignment="1" applyProtection="1">
      <alignment horizontal="right"/>
    </xf>
    <xf numFmtId="5" fontId="8" fillId="4" borderId="0" xfId="0" applyNumberFormat="1" applyFont="1" applyFill="1" applyBorder="1" applyAlignment="1" applyProtection="1">
      <alignment horizontal="right"/>
    </xf>
    <xf numFmtId="165" fontId="0" fillId="4" borderId="0" xfId="0" applyNumberFormat="1" applyFill="1" applyBorder="1"/>
    <xf numFmtId="165" fontId="7" fillId="4" borderId="0" xfId="0" applyNumberFormat="1" applyFont="1" applyFill="1" applyBorder="1"/>
    <xf numFmtId="165" fontId="0" fillId="4" borderId="0" xfId="0" applyNumberFormat="1" applyFont="1" applyFill="1" applyBorder="1"/>
    <xf numFmtId="166" fontId="14" fillId="0" borderId="9" xfId="0" applyNumberFormat="1" applyFont="1" applyBorder="1" applyAlignment="1">
      <alignment horizontal="center"/>
    </xf>
    <xf numFmtId="0" fontId="0" fillId="0" borderId="2" xfId="0" applyBorder="1"/>
    <xf numFmtId="0" fontId="0" fillId="0" borderId="8" xfId="0" applyFill="1" applyBorder="1"/>
    <xf numFmtId="0" fontId="0" fillId="0" borderId="2" xfId="0" applyFill="1" applyBorder="1"/>
    <xf numFmtId="165" fontId="42" fillId="0" borderId="8" xfId="0" applyNumberFormat="1" applyFont="1" applyBorder="1"/>
    <xf numFmtId="165" fontId="42" fillId="0" borderId="2" xfId="0" applyNumberFormat="1" applyFont="1" applyBorder="1"/>
    <xf numFmtId="7" fontId="0" fillId="0" borderId="8" xfId="0" applyNumberFormat="1" applyFont="1" applyBorder="1"/>
    <xf numFmtId="7" fontId="0" fillId="0" borderId="2" xfId="0" applyNumberFormat="1" applyFont="1" applyBorder="1"/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7" fontId="0" fillId="4" borderId="0" xfId="0" applyNumberFormat="1" applyFill="1" applyBorder="1"/>
    <xf numFmtId="165" fontId="1" fillId="4" borderId="0" xfId="1" applyNumberFormat="1" applyFont="1" applyFill="1" applyBorder="1"/>
    <xf numFmtId="178" fontId="1" fillId="4" borderId="0" xfId="1" applyNumberFormat="1" applyFont="1" applyFill="1" applyBorder="1"/>
    <xf numFmtId="178" fontId="0" fillId="4" borderId="0" xfId="1" applyNumberFormat="1" applyFont="1" applyFill="1" applyBorder="1"/>
    <xf numFmtId="0" fontId="2" fillId="0" borderId="43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2" fillId="0" borderId="44" xfId="0" applyNumberFormat="1" applyFont="1" applyBorder="1" applyAlignment="1">
      <alignment horizontal="center" wrapText="1"/>
    </xf>
    <xf numFmtId="176" fontId="28" fillId="0" borderId="2" xfId="6" applyNumberFormat="1" applyBorder="1" applyAlignment="1">
      <alignment horizontal="center" vertical="center"/>
    </xf>
    <xf numFmtId="176" fontId="0" fillId="4" borderId="0" xfId="0" applyNumberFormat="1" applyFill="1" applyBorder="1"/>
    <xf numFmtId="3" fontId="7" fillId="4" borderId="0" xfId="0" applyNumberFormat="1" applyFont="1" applyFill="1" applyBorder="1"/>
    <xf numFmtId="165" fontId="7" fillId="4" borderId="0" xfId="1" applyNumberFormat="1" applyFont="1" applyFill="1" applyBorder="1"/>
    <xf numFmtId="5" fontId="0" fillId="4" borderId="0" xfId="2" applyNumberFormat="1" applyFont="1" applyFill="1" applyBorder="1" applyAlignment="1">
      <alignment horizontal="center" vertical="center"/>
    </xf>
    <xf numFmtId="5" fontId="7" fillId="4" borderId="0" xfId="2" applyNumberFormat="1" applyFont="1" applyFill="1" applyBorder="1" applyAlignment="1">
      <alignment horizontal="center" vertical="center"/>
    </xf>
    <xf numFmtId="5" fontId="8" fillId="4" borderId="0" xfId="2" applyNumberFormat="1" applyFont="1" applyFill="1" applyBorder="1" applyAlignment="1">
      <alignment horizontal="center" vertical="center"/>
    </xf>
    <xf numFmtId="5" fontId="2" fillId="4" borderId="0" xfId="2" applyNumberFormat="1" applyFont="1" applyFill="1" applyBorder="1" applyAlignment="1">
      <alignment horizontal="center" vertical="center"/>
    </xf>
    <xf numFmtId="167" fontId="0" fillId="4" borderId="0" xfId="2" applyNumberFormat="1" applyFont="1" applyFill="1" applyBorder="1" applyAlignment="1">
      <alignment horizontal="center" vertical="center"/>
    </xf>
    <xf numFmtId="3" fontId="0" fillId="4" borderId="0" xfId="0" applyNumberFormat="1" applyFont="1" applyFill="1" applyBorder="1"/>
    <xf numFmtId="5" fontId="7" fillId="0" borderId="2" xfId="0" applyNumberFormat="1" applyFont="1" applyBorder="1"/>
    <xf numFmtId="186" fontId="1" fillId="4" borderId="0" xfId="1" applyNumberFormat="1" applyFont="1" applyFill="1" applyBorder="1"/>
    <xf numFmtId="5" fontId="1" fillId="4" borderId="0" xfId="1" applyNumberFormat="1" applyFont="1" applyFill="1" applyBorder="1"/>
    <xf numFmtId="169" fontId="7" fillId="0" borderId="8" xfId="4" applyNumberFormat="1" applyFont="1" applyFill="1" applyBorder="1" applyAlignment="1"/>
    <xf numFmtId="169" fontId="7" fillId="0" borderId="0" xfId="4" applyNumberFormat="1" applyFont="1" applyBorder="1"/>
    <xf numFmtId="169" fontId="7" fillId="0" borderId="2" xfId="4" applyNumberFormat="1" applyFont="1" applyBorder="1"/>
    <xf numFmtId="3" fontId="1" fillId="0" borderId="8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5" fontId="2" fillId="4" borderId="0" xfId="1" applyNumberFormat="1" applyFont="1" applyFill="1" applyBorder="1"/>
    <xf numFmtId="178" fontId="2" fillId="4" borderId="0" xfId="0" applyNumberFormat="1" applyFont="1" applyFill="1" applyBorder="1"/>
    <xf numFmtId="5" fontId="7" fillId="4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>
      <alignment horizontal="right"/>
    </xf>
    <xf numFmtId="5" fontId="8" fillId="4" borderId="0" xfId="0" applyNumberFormat="1" applyFont="1" applyFill="1" applyBorder="1" applyAlignment="1">
      <alignment horizontal="right"/>
    </xf>
    <xf numFmtId="178" fontId="0" fillId="4" borderId="0" xfId="0" applyNumberFormat="1" applyFill="1" applyBorder="1"/>
    <xf numFmtId="178" fontId="7" fillId="4" borderId="0" xfId="0" applyNumberFormat="1" applyFont="1" applyFill="1" applyBorder="1" applyAlignment="1" applyProtection="1">
      <alignment horizontal="right"/>
    </xf>
    <xf numFmtId="0" fontId="7" fillId="0" borderId="6" xfId="0" applyFont="1" applyBorder="1" applyAlignment="1" applyProtection="1">
      <alignment horizontal="right"/>
    </xf>
    <xf numFmtId="7" fontId="7" fillId="4" borderId="0" xfId="0" applyNumberFormat="1" applyFont="1" applyFill="1" applyBorder="1" applyAlignment="1">
      <alignment horizontal="center"/>
    </xf>
    <xf numFmtId="170" fontId="7" fillId="4" borderId="0" xfId="0" applyNumberFormat="1" applyFont="1" applyFill="1" applyBorder="1"/>
    <xf numFmtId="170" fontId="8" fillId="4" borderId="0" xfId="0" applyNumberFormat="1" applyFont="1" applyFill="1" applyBorder="1"/>
    <xf numFmtId="165" fontId="7" fillId="4" borderId="0" xfId="0" applyNumberFormat="1" applyFont="1" applyFill="1" applyBorder="1" applyAlignment="1"/>
    <xf numFmtId="176" fontId="7" fillId="4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58" fillId="0" borderId="0" xfId="0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0" fontId="6" fillId="0" borderId="51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2" fillId="0" borderId="0" xfId="0" applyNumberFormat="1" applyFont="1" applyFill="1" applyBorder="1" applyAlignment="1">
      <alignment horizontal="left"/>
    </xf>
  </cellXfs>
  <cellStyles count="10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/>
    <cellStyle name="Normal 10 2" xfId="7"/>
    <cellStyle name="Normal 2" xfId="8"/>
    <cellStyle name="Normal 4" xfId="9"/>
    <cellStyle name="Percent" xfId="4" builtinId="5"/>
  </cellStyles>
  <dxfs count="33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wellsfargo.com/foreign-exchange/currency-rates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H7" sqref="H7"/>
    </sheetView>
  </sheetViews>
  <sheetFormatPr defaultColWidth="9.1796875" defaultRowHeight="14.5" x14ac:dyDescent="0.35"/>
  <cols>
    <col min="1" max="1" width="9.1796875" style="960"/>
    <col min="2" max="2" width="13.453125" style="960" customWidth="1"/>
    <col min="3" max="13" width="9.1796875" style="960"/>
    <col min="14" max="14" width="23.1796875" style="960" customWidth="1"/>
    <col min="15" max="257" width="9.1796875" style="960"/>
    <col min="258" max="258" width="13.453125" style="960" customWidth="1"/>
    <col min="259" max="269" width="9.1796875" style="960"/>
    <col min="270" max="270" width="23.1796875" style="960" customWidth="1"/>
    <col min="271" max="513" width="9.1796875" style="960"/>
    <col min="514" max="514" width="13.453125" style="960" customWidth="1"/>
    <col min="515" max="525" width="9.1796875" style="960"/>
    <col min="526" max="526" width="23.1796875" style="960" customWidth="1"/>
    <col min="527" max="769" width="9.1796875" style="960"/>
    <col min="770" max="770" width="13.453125" style="960" customWidth="1"/>
    <col min="771" max="781" width="9.1796875" style="960"/>
    <col min="782" max="782" width="23.1796875" style="960" customWidth="1"/>
    <col min="783" max="1025" width="9.1796875" style="960"/>
    <col min="1026" max="1026" width="13.453125" style="960" customWidth="1"/>
    <col min="1027" max="1037" width="9.1796875" style="960"/>
    <col min="1038" max="1038" width="23.1796875" style="960" customWidth="1"/>
    <col min="1039" max="1281" width="9.1796875" style="960"/>
    <col min="1282" max="1282" width="13.453125" style="960" customWidth="1"/>
    <col min="1283" max="1293" width="9.1796875" style="960"/>
    <col min="1294" max="1294" width="23.1796875" style="960" customWidth="1"/>
    <col min="1295" max="1537" width="9.1796875" style="960"/>
    <col min="1538" max="1538" width="13.453125" style="960" customWidth="1"/>
    <col min="1539" max="1549" width="9.1796875" style="960"/>
    <col min="1550" max="1550" width="23.1796875" style="960" customWidth="1"/>
    <col min="1551" max="1793" width="9.1796875" style="960"/>
    <col min="1794" max="1794" width="13.453125" style="960" customWidth="1"/>
    <col min="1795" max="1805" width="9.1796875" style="960"/>
    <col min="1806" max="1806" width="23.1796875" style="960" customWidth="1"/>
    <col min="1807" max="2049" width="9.1796875" style="960"/>
    <col min="2050" max="2050" width="13.453125" style="960" customWidth="1"/>
    <col min="2051" max="2061" width="9.1796875" style="960"/>
    <col min="2062" max="2062" width="23.1796875" style="960" customWidth="1"/>
    <col min="2063" max="2305" width="9.1796875" style="960"/>
    <col min="2306" max="2306" width="13.453125" style="960" customWidth="1"/>
    <col min="2307" max="2317" width="9.1796875" style="960"/>
    <col min="2318" max="2318" width="23.1796875" style="960" customWidth="1"/>
    <col min="2319" max="2561" width="9.1796875" style="960"/>
    <col min="2562" max="2562" width="13.453125" style="960" customWidth="1"/>
    <col min="2563" max="2573" width="9.1796875" style="960"/>
    <col min="2574" max="2574" width="23.1796875" style="960" customWidth="1"/>
    <col min="2575" max="2817" width="9.1796875" style="960"/>
    <col min="2818" max="2818" width="13.453125" style="960" customWidth="1"/>
    <col min="2819" max="2829" width="9.1796875" style="960"/>
    <col min="2830" max="2830" width="23.1796875" style="960" customWidth="1"/>
    <col min="2831" max="3073" width="9.1796875" style="960"/>
    <col min="3074" max="3074" width="13.453125" style="960" customWidth="1"/>
    <col min="3075" max="3085" width="9.1796875" style="960"/>
    <col min="3086" max="3086" width="23.1796875" style="960" customWidth="1"/>
    <col min="3087" max="3329" width="9.1796875" style="960"/>
    <col min="3330" max="3330" width="13.453125" style="960" customWidth="1"/>
    <col min="3331" max="3341" width="9.1796875" style="960"/>
    <col min="3342" max="3342" width="23.1796875" style="960" customWidth="1"/>
    <col min="3343" max="3585" width="9.1796875" style="960"/>
    <col min="3586" max="3586" width="13.453125" style="960" customWidth="1"/>
    <col min="3587" max="3597" width="9.1796875" style="960"/>
    <col min="3598" max="3598" width="23.1796875" style="960" customWidth="1"/>
    <col min="3599" max="3841" width="9.1796875" style="960"/>
    <col min="3842" max="3842" width="13.453125" style="960" customWidth="1"/>
    <col min="3843" max="3853" width="9.1796875" style="960"/>
    <col min="3854" max="3854" width="23.1796875" style="960" customWidth="1"/>
    <col min="3855" max="4097" width="9.1796875" style="960"/>
    <col min="4098" max="4098" width="13.453125" style="960" customWidth="1"/>
    <col min="4099" max="4109" width="9.1796875" style="960"/>
    <col min="4110" max="4110" width="23.1796875" style="960" customWidth="1"/>
    <col min="4111" max="4353" width="9.1796875" style="960"/>
    <col min="4354" max="4354" width="13.453125" style="960" customWidth="1"/>
    <col min="4355" max="4365" width="9.1796875" style="960"/>
    <col min="4366" max="4366" width="23.1796875" style="960" customWidth="1"/>
    <col min="4367" max="4609" width="9.1796875" style="960"/>
    <col min="4610" max="4610" width="13.453125" style="960" customWidth="1"/>
    <col min="4611" max="4621" width="9.1796875" style="960"/>
    <col min="4622" max="4622" width="23.1796875" style="960" customWidth="1"/>
    <col min="4623" max="4865" width="9.1796875" style="960"/>
    <col min="4866" max="4866" width="13.453125" style="960" customWidth="1"/>
    <col min="4867" max="4877" width="9.1796875" style="960"/>
    <col min="4878" max="4878" width="23.1796875" style="960" customWidth="1"/>
    <col min="4879" max="5121" width="9.1796875" style="960"/>
    <col min="5122" max="5122" width="13.453125" style="960" customWidth="1"/>
    <col min="5123" max="5133" width="9.1796875" style="960"/>
    <col min="5134" max="5134" width="23.1796875" style="960" customWidth="1"/>
    <col min="5135" max="5377" width="9.1796875" style="960"/>
    <col min="5378" max="5378" width="13.453125" style="960" customWidth="1"/>
    <col min="5379" max="5389" width="9.1796875" style="960"/>
    <col min="5390" max="5390" width="23.1796875" style="960" customWidth="1"/>
    <col min="5391" max="5633" width="9.1796875" style="960"/>
    <col min="5634" max="5634" width="13.453125" style="960" customWidth="1"/>
    <col min="5635" max="5645" width="9.1796875" style="960"/>
    <col min="5646" max="5646" width="23.1796875" style="960" customWidth="1"/>
    <col min="5647" max="5889" width="9.1796875" style="960"/>
    <col min="5890" max="5890" width="13.453125" style="960" customWidth="1"/>
    <col min="5891" max="5901" width="9.1796875" style="960"/>
    <col min="5902" max="5902" width="23.1796875" style="960" customWidth="1"/>
    <col min="5903" max="6145" width="9.1796875" style="960"/>
    <col min="6146" max="6146" width="13.453125" style="960" customWidth="1"/>
    <col min="6147" max="6157" width="9.1796875" style="960"/>
    <col min="6158" max="6158" width="23.1796875" style="960" customWidth="1"/>
    <col min="6159" max="6401" width="9.1796875" style="960"/>
    <col min="6402" max="6402" width="13.453125" style="960" customWidth="1"/>
    <col min="6403" max="6413" width="9.1796875" style="960"/>
    <col min="6414" max="6414" width="23.1796875" style="960" customWidth="1"/>
    <col min="6415" max="6657" width="9.1796875" style="960"/>
    <col min="6658" max="6658" width="13.453125" style="960" customWidth="1"/>
    <col min="6659" max="6669" width="9.1796875" style="960"/>
    <col min="6670" max="6670" width="23.1796875" style="960" customWidth="1"/>
    <col min="6671" max="6913" width="9.1796875" style="960"/>
    <col min="6914" max="6914" width="13.453125" style="960" customWidth="1"/>
    <col min="6915" max="6925" width="9.1796875" style="960"/>
    <col min="6926" max="6926" width="23.1796875" style="960" customWidth="1"/>
    <col min="6927" max="7169" width="9.1796875" style="960"/>
    <col min="7170" max="7170" width="13.453125" style="960" customWidth="1"/>
    <col min="7171" max="7181" width="9.1796875" style="960"/>
    <col min="7182" max="7182" width="23.1796875" style="960" customWidth="1"/>
    <col min="7183" max="7425" width="9.1796875" style="960"/>
    <col min="7426" max="7426" width="13.453125" style="960" customWidth="1"/>
    <col min="7427" max="7437" width="9.1796875" style="960"/>
    <col min="7438" max="7438" width="23.1796875" style="960" customWidth="1"/>
    <col min="7439" max="7681" width="9.1796875" style="960"/>
    <col min="7682" max="7682" width="13.453125" style="960" customWidth="1"/>
    <col min="7683" max="7693" width="9.1796875" style="960"/>
    <col min="7694" max="7694" width="23.1796875" style="960" customWidth="1"/>
    <col min="7695" max="7937" width="9.1796875" style="960"/>
    <col min="7938" max="7938" width="13.453125" style="960" customWidth="1"/>
    <col min="7939" max="7949" width="9.1796875" style="960"/>
    <col min="7950" max="7950" width="23.1796875" style="960" customWidth="1"/>
    <col min="7951" max="8193" width="9.1796875" style="960"/>
    <col min="8194" max="8194" width="13.453125" style="960" customWidth="1"/>
    <col min="8195" max="8205" width="9.1796875" style="960"/>
    <col min="8206" max="8206" width="23.1796875" style="960" customWidth="1"/>
    <col min="8207" max="8449" width="9.1796875" style="960"/>
    <col min="8450" max="8450" width="13.453125" style="960" customWidth="1"/>
    <col min="8451" max="8461" width="9.1796875" style="960"/>
    <col min="8462" max="8462" width="23.1796875" style="960" customWidth="1"/>
    <col min="8463" max="8705" width="9.1796875" style="960"/>
    <col min="8706" max="8706" width="13.453125" style="960" customWidth="1"/>
    <col min="8707" max="8717" width="9.1796875" style="960"/>
    <col min="8718" max="8718" width="23.1796875" style="960" customWidth="1"/>
    <col min="8719" max="8961" width="9.1796875" style="960"/>
    <col min="8962" max="8962" width="13.453125" style="960" customWidth="1"/>
    <col min="8963" max="8973" width="9.1796875" style="960"/>
    <col min="8974" max="8974" width="23.1796875" style="960" customWidth="1"/>
    <col min="8975" max="9217" width="9.1796875" style="960"/>
    <col min="9218" max="9218" width="13.453125" style="960" customWidth="1"/>
    <col min="9219" max="9229" width="9.1796875" style="960"/>
    <col min="9230" max="9230" width="23.1796875" style="960" customWidth="1"/>
    <col min="9231" max="9473" width="9.1796875" style="960"/>
    <col min="9474" max="9474" width="13.453125" style="960" customWidth="1"/>
    <col min="9475" max="9485" width="9.1796875" style="960"/>
    <col min="9486" max="9486" width="23.1796875" style="960" customWidth="1"/>
    <col min="9487" max="9729" width="9.1796875" style="960"/>
    <col min="9730" max="9730" width="13.453125" style="960" customWidth="1"/>
    <col min="9731" max="9741" width="9.1796875" style="960"/>
    <col min="9742" max="9742" width="23.1796875" style="960" customWidth="1"/>
    <col min="9743" max="9985" width="9.1796875" style="960"/>
    <col min="9986" max="9986" width="13.453125" style="960" customWidth="1"/>
    <col min="9987" max="9997" width="9.1796875" style="960"/>
    <col min="9998" max="9998" width="23.1796875" style="960" customWidth="1"/>
    <col min="9999" max="10241" width="9.1796875" style="960"/>
    <col min="10242" max="10242" width="13.453125" style="960" customWidth="1"/>
    <col min="10243" max="10253" width="9.1796875" style="960"/>
    <col min="10254" max="10254" width="23.1796875" style="960" customWidth="1"/>
    <col min="10255" max="10497" width="9.1796875" style="960"/>
    <col min="10498" max="10498" width="13.453125" style="960" customWidth="1"/>
    <col min="10499" max="10509" width="9.1796875" style="960"/>
    <col min="10510" max="10510" width="23.1796875" style="960" customWidth="1"/>
    <col min="10511" max="10753" width="9.1796875" style="960"/>
    <col min="10754" max="10754" width="13.453125" style="960" customWidth="1"/>
    <col min="10755" max="10765" width="9.1796875" style="960"/>
    <col min="10766" max="10766" width="23.1796875" style="960" customWidth="1"/>
    <col min="10767" max="11009" width="9.1796875" style="960"/>
    <col min="11010" max="11010" width="13.453125" style="960" customWidth="1"/>
    <col min="11011" max="11021" width="9.1796875" style="960"/>
    <col min="11022" max="11022" width="23.1796875" style="960" customWidth="1"/>
    <col min="11023" max="11265" width="9.1796875" style="960"/>
    <col min="11266" max="11266" width="13.453125" style="960" customWidth="1"/>
    <col min="11267" max="11277" width="9.1796875" style="960"/>
    <col min="11278" max="11278" width="23.1796875" style="960" customWidth="1"/>
    <col min="11279" max="11521" width="9.1796875" style="960"/>
    <col min="11522" max="11522" width="13.453125" style="960" customWidth="1"/>
    <col min="11523" max="11533" width="9.1796875" style="960"/>
    <col min="11534" max="11534" width="23.1796875" style="960" customWidth="1"/>
    <col min="11535" max="11777" width="9.1796875" style="960"/>
    <col min="11778" max="11778" width="13.453125" style="960" customWidth="1"/>
    <col min="11779" max="11789" width="9.1796875" style="960"/>
    <col min="11790" max="11790" width="23.1796875" style="960" customWidth="1"/>
    <col min="11791" max="12033" width="9.1796875" style="960"/>
    <col min="12034" max="12034" width="13.453125" style="960" customWidth="1"/>
    <col min="12035" max="12045" width="9.1796875" style="960"/>
    <col min="12046" max="12046" width="23.1796875" style="960" customWidth="1"/>
    <col min="12047" max="12289" width="9.1796875" style="960"/>
    <col min="12290" max="12290" width="13.453125" style="960" customWidth="1"/>
    <col min="12291" max="12301" width="9.1796875" style="960"/>
    <col min="12302" max="12302" width="23.1796875" style="960" customWidth="1"/>
    <col min="12303" max="12545" width="9.1796875" style="960"/>
    <col min="12546" max="12546" width="13.453125" style="960" customWidth="1"/>
    <col min="12547" max="12557" width="9.1796875" style="960"/>
    <col min="12558" max="12558" width="23.1796875" style="960" customWidth="1"/>
    <col min="12559" max="12801" width="9.1796875" style="960"/>
    <col min="12802" max="12802" width="13.453125" style="960" customWidth="1"/>
    <col min="12803" max="12813" width="9.1796875" style="960"/>
    <col min="12814" max="12814" width="23.1796875" style="960" customWidth="1"/>
    <col min="12815" max="13057" width="9.1796875" style="960"/>
    <col min="13058" max="13058" width="13.453125" style="960" customWidth="1"/>
    <col min="13059" max="13069" width="9.1796875" style="960"/>
    <col min="13070" max="13070" width="23.1796875" style="960" customWidth="1"/>
    <col min="13071" max="13313" width="9.1796875" style="960"/>
    <col min="13314" max="13314" width="13.453125" style="960" customWidth="1"/>
    <col min="13315" max="13325" width="9.1796875" style="960"/>
    <col min="13326" max="13326" width="23.1796875" style="960" customWidth="1"/>
    <col min="13327" max="13569" width="9.1796875" style="960"/>
    <col min="13570" max="13570" width="13.453125" style="960" customWidth="1"/>
    <col min="13571" max="13581" width="9.1796875" style="960"/>
    <col min="13582" max="13582" width="23.1796875" style="960" customWidth="1"/>
    <col min="13583" max="13825" width="9.1796875" style="960"/>
    <col min="13826" max="13826" width="13.453125" style="960" customWidth="1"/>
    <col min="13827" max="13837" width="9.1796875" style="960"/>
    <col min="13838" max="13838" width="23.1796875" style="960" customWidth="1"/>
    <col min="13839" max="14081" width="9.1796875" style="960"/>
    <col min="14082" max="14082" width="13.453125" style="960" customWidth="1"/>
    <col min="14083" max="14093" width="9.1796875" style="960"/>
    <col min="14094" max="14094" width="23.1796875" style="960" customWidth="1"/>
    <col min="14095" max="14337" width="9.1796875" style="960"/>
    <col min="14338" max="14338" width="13.453125" style="960" customWidth="1"/>
    <col min="14339" max="14349" width="9.1796875" style="960"/>
    <col min="14350" max="14350" width="23.1796875" style="960" customWidth="1"/>
    <col min="14351" max="14593" width="9.1796875" style="960"/>
    <col min="14594" max="14594" width="13.453125" style="960" customWidth="1"/>
    <col min="14595" max="14605" width="9.1796875" style="960"/>
    <col min="14606" max="14606" width="23.1796875" style="960" customWidth="1"/>
    <col min="14607" max="14849" width="9.1796875" style="960"/>
    <col min="14850" max="14850" width="13.453125" style="960" customWidth="1"/>
    <col min="14851" max="14861" width="9.1796875" style="960"/>
    <col min="14862" max="14862" width="23.1796875" style="960" customWidth="1"/>
    <col min="14863" max="15105" width="9.1796875" style="960"/>
    <col min="15106" max="15106" width="13.453125" style="960" customWidth="1"/>
    <col min="15107" max="15117" width="9.1796875" style="960"/>
    <col min="15118" max="15118" width="23.1796875" style="960" customWidth="1"/>
    <col min="15119" max="15361" width="9.1796875" style="960"/>
    <col min="15362" max="15362" width="13.453125" style="960" customWidth="1"/>
    <col min="15363" max="15373" width="9.1796875" style="960"/>
    <col min="15374" max="15374" width="23.1796875" style="960" customWidth="1"/>
    <col min="15375" max="15617" width="9.1796875" style="960"/>
    <col min="15618" max="15618" width="13.453125" style="960" customWidth="1"/>
    <col min="15619" max="15629" width="9.1796875" style="960"/>
    <col min="15630" max="15630" width="23.1796875" style="960" customWidth="1"/>
    <col min="15631" max="15873" width="9.1796875" style="960"/>
    <col min="15874" max="15874" width="13.453125" style="960" customWidth="1"/>
    <col min="15875" max="15885" width="9.1796875" style="960"/>
    <col min="15886" max="15886" width="23.1796875" style="960" customWidth="1"/>
    <col min="15887" max="16129" width="9.1796875" style="960"/>
    <col min="16130" max="16130" width="13.453125" style="960" customWidth="1"/>
    <col min="16131" max="16141" width="9.1796875" style="960"/>
    <col min="16142" max="16142" width="23.1796875" style="960" customWidth="1"/>
    <col min="16143" max="16384" width="9.1796875" style="960"/>
  </cols>
  <sheetData>
    <row r="1" spans="1:19" x14ac:dyDescent="0.35">
      <c r="A1" s="959"/>
      <c r="B1" s="959"/>
      <c r="C1" s="959"/>
      <c r="D1" s="959"/>
      <c r="E1" s="959"/>
      <c r="F1" s="959"/>
      <c r="G1" s="959"/>
      <c r="H1" s="959"/>
      <c r="I1" s="959"/>
      <c r="J1" s="959"/>
      <c r="K1" s="959"/>
      <c r="L1" s="959"/>
      <c r="M1" s="959"/>
      <c r="N1" s="959"/>
      <c r="O1" s="959"/>
      <c r="P1" s="959"/>
      <c r="Q1" s="959"/>
      <c r="R1" s="959"/>
      <c r="S1" s="959"/>
    </row>
    <row r="2" spans="1:19" x14ac:dyDescent="0.35">
      <c r="A2" s="959"/>
      <c r="B2" s="959"/>
      <c r="C2" s="959"/>
      <c r="D2" s="959"/>
      <c r="E2" s="959"/>
      <c r="F2" s="959"/>
      <c r="G2" s="959"/>
      <c r="H2" s="959"/>
      <c r="I2" s="959"/>
      <c r="J2" s="959"/>
      <c r="K2" s="959"/>
      <c r="L2" s="959"/>
      <c r="M2" s="959"/>
      <c r="N2" s="959"/>
      <c r="O2" s="959"/>
      <c r="P2" s="959"/>
      <c r="Q2" s="959"/>
      <c r="R2" s="959"/>
      <c r="S2" s="959"/>
    </row>
    <row r="3" spans="1:19" ht="23.5" x14ac:dyDescent="0.55000000000000004">
      <c r="A3" s="961" t="s">
        <v>802</v>
      </c>
      <c r="B3" s="959"/>
      <c r="C3" s="959"/>
      <c r="D3" s="959"/>
      <c r="E3" s="959"/>
      <c r="F3" s="959"/>
      <c r="G3" s="959"/>
      <c r="H3" s="959"/>
      <c r="I3" s="959"/>
      <c r="J3" s="959"/>
      <c r="K3" s="959"/>
      <c r="L3" s="959"/>
      <c r="M3" s="959"/>
      <c r="N3" s="959"/>
      <c r="O3" s="959"/>
      <c r="P3" s="959"/>
      <c r="Q3" s="959"/>
      <c r="R3" s="959"/>
      <c r="S3" s="959"/>
    </row>
    <row r="4" spans="1:19" x14ac:dyDescent="0.35">
      <c r="A4" s="959"/>
      <c r="B4" s="959"/>
      <c r="C4" s="959"/>
      <c r="D4" s="959"/>
      <c r="E4" s="959"/>
      <c r="F4" s="959"/>
      <c r="G4" s="959"/>
      <c r="H4" s="959"/>
      <c r="I4" s="959"/>
      <c r="J4" s="959"/>
      <c r="K4" s="959"/>
      <c r="L4" s="959"/>
      <c r="M4" s="959"/>
      <c r="N4" s="959"/>
      <c r="O4" s="959"/>
      <c r="P4" s="959"/>
      <c r="Q4" s="959"/>
      <c r="R4" s="959"/>
      <c r="S4" s="959"/>
    </row>
    <row r="5" spans="1:19" x14ac:dyDescent="0.35">
      <c r="A5" s="959"/>
      <c r="B5" s="959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</row>
    <row r="6" spans="1:19" ht="26.5" customHeight="1" x14ac:dyDescent="0.35">
      <c r="A6" s="959"/>
      <c r="B6" s="959"/>
      <c r="C6" s="959"/>
      <c r="D6" s="959"/>
      <c r="E6" s="959"/>
      <c r="F6" s="959"/>
      <c r="G6" s="959"/>
      <c r="H6" s="959"/>
      <c r="I6" s="959"/>
      <c r="J6" s="959"/>
      <c r="K6" s="959"/>
      <c r="L6" s="959"/>
      <c r="M6" s="959"/>
      <c r="N6" s="959"/>
      <c r="O6" s="959"/>
      <c r="P6" s="959"/>
      <c r="Q6" s="959"/>
      <c r="R6" s="959"/>
      <c r="S6" s="959"/>
    </row>
    <row r="7" spans="1:19" x14ac:dyDescent="0.35">
      <c r="A7" s="959"/>
      <c r="B7" s="959"/>
      <c r="C7" s="959"/>
      <c r="D7" s="959"/>
      <c r="E7" s="959"/>
      <c r="F7" s="959"/>
      <c r="G7" s="959"/>
      <c r="H7" s="959"/>
      <c r="I7" s="959"/>
      <c r="J7" s="959"/>
      <c r="K7" s="959"/>
      <c r="L7" s="959"/>
      <c r="M7" s="959"/>
      <c r="N7" s="959"/>
      <c r="O7" s="959"/>
      <c r="P7" s="959"/>
      <c r="Q7" s="959"/>
      <c r="R7" s="959"/>
      <c r="S7" s="959"/>
    </row>
    <row r="8" spans="1:19" x14ac:dyDescent="0.35">
      <c r="A8" s="959"/>
      <c r="B8" s="959"/>
      <c r="C8" s="959"/>
      <c r="D8" s="959"/>
      <c r="E8" s="959"/>
      <c r="F8" s="959"/>
      <c r="G8" s="959"/>
      <c r="H8" s="959"/>
      <c r="I8" s="959"/>
      <c r="J8" s="959"/>
      <c r="K8" s="959"/>
      <c r="L8" s="959"/>
      <c r="M8" s="959"/>
      <c r="N8" s="959"/>
      <c r="O8" s="959"/>
      <c r="P8" s="959"/>
      <c r="Q8" s="959"/>
      <c r="R8" s="959"/>
      <c r="S8" s="959"/>
    </row>
    <row r="9" spans="1:19" x14ac:dyDescent="0.35">
      <c r="A9" s="959"/>
      <c r="B9" s="959"/>
      <c r="C9" s="959"/>
      <c r="D9" s="959"/>
      <c r="E9" s="959"/>
      <c r="F9" s="959"/>
      <c r="G9" s="959"/>
      <c r="H9" s="959"/>
      <c r="I9" s="959"/>
      <c r="J9" s="959"/>
      <c r="K9" s="959"/>
      <c r="L9" s="959"/>
      <c r="M9" s="959"/>
      <c r="N9" s="959"/>
      <c r="O9" s="959"/>
      <c r="P9" s="959"/>
      <c r="Q9" s="959"/>
      <c r="R9" s="959"/>
      <c r="S9" s="959"/>
    </row>
    <row r="10" spans="1:19" x14ac:dyDescent="0.35">
      <c r="A10" s="959"/>
      <c r="B10" s="959"/>
      <c r="C10" s="959"/>
      <c r="D10" s="959"/>
      <c r="E10" s="959"/>
      <c r="F10" s="959"/>
      <c r="G10" s="959"/>
      <c r="H10" s="959"/>
      <c r="I10" s="959"/>
      <c r="J10" s="959"/>
      <c r="K10" s="959"/>
      <c r="L10" s="959"/>
      <c r="M10" s="959"/>
      <c r="N10" s="959"/>
      <c r="O10" s="959"/>
      <c r="P10" s="959"/>
      <c r="Q10" s="959"/>
      <c r="R10" s="959"/>
      <c r="S10" s="959"/>
    </row>
    <row r="11" spans="1:19" x14ac:dyDescent="0.35">
      <c r="A11" s="959"/>
      <c r="B11" s="959"/>
      <c r="C11" s="959"/>
      <c r="D11" s="959"/>
      <c r="E11" s="959"/>
      <c r="F11" s="959"/>
      <c r="G11" s="959"/>
      <c r="H11" s="959"/>
      <c r="I11" s="959"/>
      <c r="J11" s="959"/>
      <c r="K11" s="959"/>
      <c r="L11" s="959"/>
      <c r="M11" s="959"/>
      <c r="N11" s="959"/>
      <c r="O11" s="959"/>
      <c r="P11" s="959"/>
      <c r="Q11" s="959"/>
      <c r="R11" s="959"/>
      <c r="S11" s="959"/>
    </row>
    <row r="12" spans="1:19" x14ac:dyDescent="0.35">
      <c r="A12" s="959"/>
      <c r="B12" s="959"/>
      <c r="C12" s="959"/>
      <c r="D12" s="959"/>
      <c r="E12" s="959"/>
      <c r="F12" s="959"/>
      <c r="G12" s="959"/>
      <c r="H12" s="959"/>
      <c r="I12" s="959"/>
      <c r="J12" s="959"/>
      <c r="K12" s="959"/>
      <c r="L12" s="959"/>
      <c r="M12" s="959"/>
      <c r="N12" s="959"/>
      <c r="O12" s="959"/>
      <c r="P12" s="959"/>
      <c r="Q12" s="959"/>
      <c r="R12" s="959"/>
      <c r="S12" s="959"/>
    </row>
    <row r="13" spans="1:19" x14ac:dyDescent="0.35">
      <c r="A13" s="959"/>
      <c r="B13" s="959"/>
      <c r="C13" s="959"/>
      <c r="D13" s="959"/>
      <c r="E13" s="959"/>
      <c r="F13" s="959"/>
      <c r="G13" s="959"/>
      <c r="H13" s="959"/>
      <c r="I13" s="959"/>
      <c r="J13" s="959"/>
      <c r="K13" s="959"/>
      <c r="L13" s="959"/>
      <c r="M13" s="959"/>
      <c r="N13" s="959"/>
      <c r="O13" s="959"/>
      <c r="P13" s="959"/>
      <c r="Q13" s="959"/>
      <c r="R13" s="959"/>
      <c r="S13" s="959"/>
    </row>
    <row r="14" spans="1:19" x14ac:dyDescent="0.35">
      <c r="A14" s="959"/>
      <c r="B14" s="959"/>
      <c r="C14" s="959"/>
      <c r="D14" s="959"/>
      <c r="E14" s="959"/>
      <c r="F14" s="959"/>
      <c r="G14" s="959"/>
      <c r="H14" s="959"/>
      <c r="I14" s="959"/>
      <c r="J14" s="959"/>
      <c r="K14" s="959"/>
      <c r="L14" s="959"/>
      <c r="M14" s="959"/>
      <c r="N14" s="959"/>
      <c r="O14" s="959"/>
      <c r="P14" s="959"/>
      <c r="Q14" s="959"/>
      <c r="R14" s="959"/>
      <c r="S14" s="959"/>
    </row>
    <row r="15" spans="1:19" ht="23.5" x14ac:dyDescent="0.55000000000000004">
      <c r="A15" s="965" t="s">
        <v>801</v>
      </c>
      <c r="B15" s="966"/>
      <c r="C15" s="966"/>
      <c r="D15" s="959"/>
      <c r="E15" s="959"/>
      <c r="F15" s="959"/>
      <c r="G15" s="959"/>
      <c r="H15" s="959"/>
      <c r="I15" s="959"/>
      <c r="J15" s="959"/>
      <c r="K15" s="959"/>
      <c r="L15" s="959"/>
      <c r="M15" s="959"/>
      <c r="N15" s="959"/>
      <c r="O15" s="959"/>
      <c r="P15" s="959"/>
      <c r="Q15" s="959"/>
      <c r="R15" s="959"/>
      <c r="S15" s="959"/>
    </row>
    <row r="16" spans="1:19" x14ac:dyDescent="0.35">
      <c r="A16" s="959"/>
      <c r="B16" s="959"/>
      <c r="C16" s="959"/>
      <c r="D16" s="959"/>
      <c r="E16" s="959"/>
      <c r="F16" s="959"/>
      <c r="G16" s="959"/>
      <c r="H16" s="959"/>
      <c r="I16" s="959"/>
      <c r="J16" s="959"/>
      <c r="K16" s="959"/>
      <c r="L16" s="959"/>
      <c r="M16" s="959"/>
      <c r="N16" s="959"/>
      <c r="O16" s="959"/>
      <c r="P16" s="959"/>
      <c r="Q16" s="959"/>
      <c r="R16" s="959"/>
      <c r="S16" s="959"/>
    </row>
    <row r="17" spans="1:19" x14ac:dyDescent="0.35">
      <c r="A17" s="959"/>
      <c r="B17" s="959"/>
      <c r="C17" s="959"/>
      <c r="D17" s="959"/>
      <c r="E17" s="959"/>
      <c r="F17" s="959"/>
      <c r="G17" s="959"/>
      <c r="H17" s="959"/>
      <c r="I17" s="959"/>
      <c r="J17" s="959"/>
      <c r="K17" s="959"/>
      <c r="L17" s="959"/>
      <c r="M17" s="959"/>
      <c r="N17" s="959"/>
      <c r="O17" s="959"/>
      <c r="P17" s="959"/>
      <c r="Q17" s="959"/>
      <c r="R17" s="959"/>
      <c r="S17" s="959"/>
    </row>
    <row r="18" spans="1:19" x14ac:dyDescent="0.35">
      <c r="A18" s="959"/>
      <c r="B18" s="959"/>
      <c r="C18" s="959"/>
      <c r="D18" s="959"/>
      <c r="E18" s="959"/>
      <c r="F18" s="959"/>
      <c r="G18" s="959"/>
      <c r="H18" s="959"/>
      <c r="I18" s="959"/>
      <c r="J18" s="959"/>
      <c r="K18" s="959"/>
      <c r="L18" s="959"/>
      <c r="M18" s="959"/>
      <c r="N18" s="959"/>
      <c r="O18" s="959"/>
      <c r="P18" s="959"/>
      <c r="Q18" s="959"/>
      <c r="R18" s="959"/>
      <c r="S18" s="959"/>
    </row>
    <row r="19" spans="1:19" x14ac:dyDescent="0.35">
      <c r="A19" s="959"/>
      <c r="B19" s="959"/>
      <c r="C19" s="959"/>
      <c r="D19" s="959"/>
      <c r="E19" s="959"/>
      <c r="F19" s="959"/>
      <c r="G19" s="959"/>
      <c r="H19" s="959"/>
      <c r="I19" s="959"/>
      <c r="J19" s="959"/>
      <c r="K19" s="959"/>
      <c r="L19" s="959"/>
      <c r="M19" s="959"/>
      <c r="N19" s="959"/>
      <c r="O19" s="959"/>
      <c r="P19" s="959"/>
      <c r="Q19" s="959"/>
      <c r="R19" s="959"/>
      <c r="S19" s="959"/>
    </row>
    <row r="20" spans="1:19" x14ac:dyDescent="0.35">
      <c r="A20" s="959"/>
      <c r="B20" s="959"/>
      <c r="C20" s="959"/>
      <c r="D20" s="959"/>
      <c r="E20" s="959"/>
      <c r="F20" s="959"/>
      <c r="G20" s="959"/>
      <c r="H20" s="959"/>
      <c r="I20" s="959"/>
      <c r="J20" s="959"/>
      <c r="K20" s="959"/>
      <c r="L20" s="959"/>
      <c r="M20" s="959"/>
      <c r="N20" s="959"/>
      <c r="O20" s="959"/>
      <c r="P20" s="959"/>
      <c r="Q20" s="959"/>
      <c r="R20" s="959"/>
      <c r="S20" s="959"/>
    </row>
    <row r="21" spans="1:19" x14ac:dyDescent="0.35">
      <c r="A21" s="959"/>
      <c r="B21" s="959"/>
      <c r="C21" s="959"/>
      <c r="D21" s="959"/>
      <c r="E21" s="959"/>
      <c r="F21" s="959"/>
      <c r="G21" s="959"/>
      <c r="H21" s="959"/>
      <c r="I21" s="959"/>
      <c r="J21" s="959"/>
      <c r="K21" s="959"/>
      <c r="L21" s="959"/>
      <c r="M21" s="959"/>
      <c r="N21" s="959"/>
      <c r="O21" s="959"/>
      <c r="P21" s="959"/>
      <c r="Q21" s="959"/>
      <c r="R21" s="959"/>
      <c r="S21" s="959"/>
    </row>
    <row r="22" spans="1:19" x14ac:dyDescent="0.35">
      <c r="A22" s="959"/>
      <c r="B22" s="959"/>
      <c r="C22" s="959"/>
      <c r="D22" s="959"/>
      <c r="E22" s="959"/>
      <c r="F22" s="959"/>
      <c r="G22" s="959"/>
      <c r="H22" s="959"/>
      <c r="I22" s="959"/>
      <c r="J22" s="959"/>
      <c r="K22" s="959"/>
      <c r="L22" s="959"/>
      <c r="M22" s="959"/>
      <c r="N22" s="959"/>
      <c r="O22" s="959"/>
      <c r="P22" s="959"/>
      <c r="Q22" s="959"/>
      <c r="R22" s="959"/>
      <c r="S22" s="959"/>
    </row>
    <row r="23" spans="1:19" x14ac:dyDescent="0.35">
      <c r="A23" s="959"/>
      <c r="B23" s="959"/>
      <c r="C23" s="959"/>
      <c r="D23" s="959"/>
      <c r="E23" s="959"/>
      <c r="F23" s="959"/>
      <c r="G23" s="959"/>
      <c r="H23" s="959"/>
      <c r="I23" s="959"/>
      <c r="J23" s="959"/>
      <c r="K23" s="959"/>
      <c r="L23" s="959"/>
      <c r="M23" s="959"/>
      <c r="N23" s="959"/>
      <c r="O23" s="959"/>
      <c r="P23" s="959"/>
      <c r="Q23" s="959"/>
      <c r="R23" s="959"/>
      <c r="S23" s="959"/>
    </row>
    <row r="24" spans="1:19" x14ac:dyDescent="0.35">
      <c r="A24" s="959"/>
      <c r="B24" s="959"/>
      <c r="C24" s="959"/>
      <c r="D24" s="959"/>
      <c r="E24" s="959"/>
      <c r="F24" s="959"/>
      <c r="G24" s="959"/>
      <c r="H24" s="959"/>
      <c r="I24" s="959"/>
      <c r="J24" s="959"/>
      <c r="K24" s="959"/>
      <c r="L24" s="959"/>
      <c r="M24" s="959"/>
      <c r="N24" s="959"/>
      <c r="O24" s="959"/>
      <c r="P24" s="959"/>
      <c r="Q24" s="959"/>
      <c r="R24" s="959"/>
      <c r="S24" s="959"/>
    </row>
    <row r="25" spans="1:19" x14ac:dyDescent="0.35">
      <c r="A25" s="959"/>
      <c r="B25" s="959"/>
      <c r="C25" s="959"/>
      <c r="D25" s="959"/>
      <c r="E25" s="959"/>
      <c r="F25" s="959"/>
      <c r="G25" s="959"/>
      <c r="H25" s="959"/>
      <c r="I25" s="959"/>
      <c r="J25" s="959"/>
      <c r="K25" s="959"/>
      <c r="L25" s="959"/>
      <c r="M25" s="959"/>
      <c r="N25" s="959"/>
      <c r="O25" s="959"/>
      <c r="P25" s="959"/>
      <c r="Q25" s="959"/>
      <c r="R25" s="959"/>
      <c r="S25" s="959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4"/>
  <sheetViews>
    <sheetView zoomScale="52" zoomScaleNormal="100" workbookViewId="0">
      <selection activeCell="G4" sqref="G4"/>
    </sheetView>
  </sheetViews>
  <sheetFormatPr defaultColWidth="9.1796875" defaultRowHeight="14.5" x14ac:dyDescent="0.35"/>
  <cols>
    <col min="1" max="1" width="23.26953125" style="176" customWidth="1"/>
    <col min="2" max="3" width="14.7265625" style="586" bestFit="1" customWidth="1"/>
    <col min="4" max="4" width="15.453125" style="586" bestFit="1" customWidth="1"/>
    <col min="5" max="5" width="14.81640625" style="586" bestFit="1" customWidth="1"/>
    <col min="6" max="7" width="14.7265625" style="586" bestFit="1" customWidth="1"/>
    <col min="8" max="8" width="9.1796875" style="176"/>
    <col min="9" max="9" width="12" style="175" bestFit="1" customWidth="1"/>
    <col min="10" max="32" width="12" style="176" bestFit="1" customWidth="1"/>
    <col min="33" max="16384" width="9.1796875" style="176"/>
  </cols>
  <sheetData>
    <row r="1" spans="1:32" x14ac:dyDescent="0.3">
      <c r="A1" s="964" t="s">
        <v>802</v>
      </c>
      <c r="B1" s="61"/>
      <c r="C1" s="61"/>
      <c r="D1" s="61"/>
      <c r="E1" s="61"/>
      <c r="F1" s="61"/>
      <c r="G1" s="175"/>
      <c r="I1" s="176"/>
    </row>
    <row r="3" spans="1:32" ht="18" x14ac:dyDescent="0.4">
      <c r="F3" s="1073" t="s">
        <v>801</v>
      </c>
      <c r="G3" s="1073"/>
      <c r="H3" s="1073"/>
      <c r="I3" s="1073"/>
      <c r="J3" s="1073"/>
      <c r="K3" s="1073"/>
      <c r="L3" s="1073"/>
      <c r="M3" s="1073"/>
      <c r="N3" s="1073"/>
      <c r="O3" s="1073"/>
      <c r="P3" s="1073"/>
      <c r="Q3" s="1073"/>
      <c r="R3" s="1073"/>
    </row>
    <row r="4" spans="1:32" ht="18.5" x14ac:dyDescent="0.45">
      <c r="A4" s="174" t="s">
        <v>52</v>
      </c>
    </row>
    <row r="5" spans="1:32" ht="15.5" x14ac:dyDescent="0.35">
      <c r="A5" s="172" t="s">
        <v>784</v>
      </c>
    </row>
    <row r="6" spans="1:32" ht="21" x14ac:dyDescent="0.5">
      <c r="A6" s="74" t="s">
        <v>785</v>
      </c>
    </row>
    <row r="8" spans="1:32" ht="15" thickBot="1" x14ac:dyDescent="0.4"/>
    <row r="9" spans="1:32" ht="29" x14ac:dyDescent="0.35">
      <c r="A9" s="177" t="s">
        <v>444</v>
      </c>
      <c r="B9" s="1037">
        <v>2025</v>
      </c>
      <c r="C9" s="1038">
        <v>2026</v>
      </c>
      <c r="D9" s="1038" t="s">
        <v>755</v>
      </c>
      <c r="E9" s="1039" t="s">
        <v>756</v>
      </c>
      <c r="F9" s="828" t="s">
        <v>780</v>
      </c>
      <c r="G9" s="828" t="s">
        <v>781</v>
      </c>
      <c r="I9" s="189">
        <v>45658</v>
      </c>
      <c r="J9" s="190">
        <v>45689</v>
      </c>
      <c r="K9" s="190">
        <v>45717</v>
      </c>
      <c r="L9" s="190">
        <v>45748</v>
      </c>
      <c r="M9" s="190">
        <v>45778</v>
      </c>
      <c r="N9" s="190">
        <v>45809</v>
      </c>
      <c r="O9" s="190">
        <v>45839</v>
      </c>
      <c r="P9" s="190">
        <v>45870</v>
      </c>
      <c r="Q9" s="190">
        <v>45901</v>
      </c>
      <c r="R9" s="190">
        <v>45931</v>
      </c>
      <c r="S9" s="190">
        <v>45962</v>
      </c>
      <c r="T9" s="191">
        <v>45992</v>
      </c>
      <c r="U9" s="189">
        <v>46023</v>
      </c>
      <c r="V9" s="190">
        <v>46054</v>
      </c>
      <c r="W9" s="190">
        <v>46082</v>
      </c>
      <c r="X9" s="190">
        <v>46113</v>
      </c>
      <c r="Y9" s="190">
        <v>46143</v>
      </c>
      <c r="Z9" s="190">
        <v>46174</v>
      </c>
      <c r="AA9" s="190">
        <v>46204</v>
      </c>
      <c r="AB9" s="190">
        <v>46235</v>
      </c>
      <c r="AC9" s="190">
        <v>46266</v>
      </c>
      <c r="AD9" s="190">
        <v>46296</v>
      </c>
      <c r="AE9" s="190">
        <v>46327</v>
      </c>
      <c r="AF9" s="191">
        <v>46357</v>
      </c>
    </row>
    <row r="10" spans="1:32" s="178" customFormat="1" x14ac:dyDescent="0.35">
      <c r="A10" s="48" t="s">
        <v>445</v>
      </c>
      <c r="B10" s="994"/>
      <c r="C10" s="994"/>
      <c r="D10" s="994"/>
      <c r="E10" s="994"/>
      <c r="F10" s="994"/>
      <c r="G10" s="994"/>
      <c r="I10" s="1041"/>
      <c r="J10" s="1041"/>
      <c r="K10" s="1041"/>
      <c r="L10" s="1041"/>
      <c r="M10" s="1041"/>
      <c r="N10" s="1041"/>
      <c r="O10" s="1041"/>
      <c r="P10" s="1041"/>
      <c r="Q10" s="1041"/>
      <c r="R10" s="1041"/>
      <c r="S10" s="1041"/>
      <c r="T10" s="1041"/>
      <c r="U10" s="1041"/>
      <c r="V10" s="1041"/>
      <c r="W10" s="1041"/>
      <c r="X10" s="1041"/>
      <c r="Y10" s="1041"/>
      <c r="Z10" s="1041"/>
      <c r="AA10" s="1041"/>
      <c r="AB10" s="1041"/>
      <c r="AC10" s="1041"/>
      <c r="AD10" s="1041"/>
      <c r="AE10" s="1041"/>
      <c r="AF10" s="1041"/>
    </row>
    <row r="11" spans="1:32" s="178" customFormat="1" x14ac:dyDescent="0.35">
      <c r="A11" s="179"/>
      <c r="B11" s="831"/>
      <c r="C11" s="587"/>
      <c r="D11" s="587"/>
      <c r="E11" s="837"/>
      <c r="F11" s="587"/>
      <c r="G11" s="587"/>
      <c r="I11" s="194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4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040"/>
    </row>
    <row r="12" spans="1:32" s="173" customFormat="1" x14ac:dyDescent="0.35">
      <c r="A12" s="177" t="s">
        <v>446</v>
      </c>
      <c r="B12" s="832"/>
      <c r="C12" s="581"/>
      <c r="D12" s="581"/>
      <c r="E12" s="838"/>
      <c r="F12" s="581"/>
      <c r="G12" s="581"/>
      <c r="I12" s="198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8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200"/>
    </row>
    <row r="13" spans="1:32" x14ac:dyDescent="0.35">
      <c r="A13" s="48" t="s">
        <v>17</v>
      </c>
      <c r="B13" s="1034"/>
      <c r="C13" s="1034"/>
      <c r="D13" s="1034"/>
      <c r="E13" s="1034"/>
      <c r="F13" s="1034"/>
      <c r="G13" s="1034"/>
      <c r="I13" s="991"/>
      <c r="J13" s="991"/>
      <c r="K13" s="991"/>
      <c r="L13" s="991"/>
      <c r="M13" s="991"/>
      <c r="N13" s="991"/>
      <c r="O13" s="991"/>
      <c r="P13" s="991"/>
      <c r="Q13" s="991"/>
      <c r="R13" s="991"/>
      <c r="S13" s="991"/>
      <c r="T13" s="991"/>
      <c r="U13" s="991"/>
      <c r="V13" s="991"/>
      <c r="W13" s="991"/>
      <c r="X13" s="991"/>
      <c r="Y13" s="991"/>
      <c r="Z13" s="991"/>
      <c r="AA13" s="991"/>
      <c r="AB13" s="991"/>
      <c r="AC13" s="991"/>
      <c r="AD13" s="991"/>
      <c r="AE13" s="991"/>
      <c r="AF13" s="991"/>
    </row>
    <row r="14" spans="1:32" s="180" customFormat="1" x14ac:dyDescent="0.35">
      <c r="A14" s="48" t="s">
        <v>19</v>
      </c>
      <c r="B14" s="1034"/>
      <c r="C14" s="1034"/>
      <c r="D14" s="1034"/>
      <c r="E14" s="1034"/>
      <c r="F14" s="1034"/>
      <c r="G14" s="1034"/>
      <c r="I14" s="991"/>
      <c r="J14" s="991"/>
      <c r="K14" s="991"/>
      <c r="L14" s="991"/>
      <c r="M14" s="991"/>
      <c r="N14" s="991"/>
      <c r="O14" s="991"/>
      <c r="P14" s="991"/>
      <c r="Q14" s="991"/>
      <c r="R14" s="991"/>
      <c r="S14" s="991"/>
      <c r="T14" s="991"/>
      <c r="U14" s="991"/>
      <c r="V14" s="991"/>
      <c r="W14" s="991"/>
      <c r="X14" s="991"/>
      <c r="Y14" s="991"/>
      <c r="Z14" s="991"/>
      <c r="AA14" s="991"/>
      <c r="AB14" s="991"/>
      <c r="AC14" s="991"/>
      <c r="AD14" s="991"/>
      <c r="AE14" s="991"/>
      <c r="AF14" s="991"/>
    </row>
    <row r="15" spans="1:32" s="180" customFormat="1" x14ac:dyDescent="0.35">
      <c r="A15" s="48" t="s">
        <v>18</v>
      </c>
      <c r="B15" s="1034"/>
      <c r="C15" s="1034"/>
      <c r="D15" s="1034"/>
      <c r="E15" s="1034"/>
      <c r="F15" s="1034"/>
      <c r="G15" s="1034"/>
      <c r="I15" s="991"/>
      <c r="J15" s="991"/>
      <c r="K15" s="991"/>
      <c r="L15" s="991"/>
      <c r="M15" s="991"/>
      <c r="N15" s="991"/>
      <c r="O15" s="991"/>
      <c r="P15" s="991"/>
      <c r="Q15" s="991"/>
      <c r="R15" s="991"/>
      <c r="S15" s="991"/>
      <c r="T15" s="991"/>
      <c r="U15" s="991"/>
      <c r="V15" s="991"/>
      <c r="W15" s="991"/>
      <c r="X15" s="991"/>
      <c r="Y15" s="991"/>
      <c r="Z15" s="991"/>
      <c r="AA15" s="991"/>
      <c r="AB15" s="991"/>
      <c r="AC15" s="991"/>
      <c r="AD15" s="991"/>
      <c r="AE15" s="991"/>
      <c r="AF15" s="991"/>
    </row>
    <row r="16" spans="1:32" x14ac:dyDescent="0.35">
      <c r="A16" s="48" t="s">
        <v>636</v>
      </c>
      <c r="B16" s="1034"/>
      <c r="C16" s="1034"/>
      <c r="D16" s="1034"/>
      <c r="E16" s="1034"/>
      <c r="F16" s="1034"/>
      <c r="G16" s="1034"/>
      <c r="I16" s="991"/>
      <c r="J16" s="991"/>
      <c r="K16" s="991"/>
      <c r="L16" s="991"/>
      <c r="M16" s="991"/>
      <c r="N16" s="991"/>
      <c r="O16" s="991"/>
      <c r="P16" s="991"/>
      <c r="Q16" s="991"/>
      <c r="R16" s="991"/>
      <c r="S16" s="991"/>
      <c r="T16" s="991"/>
      <c r="U16" s="991"/>
      <c r="V16" s="991"/>
      <c r="W16" s="991"/>
      <c r="X16" s="991"/>
      <c r="Y16" s="991"/>
      <c r="Z16" s="991"/>
      <c r="AA16" s="991"/>
      <c r="AB16" s="991"/>
      <c r="AC16" s="991"/>
      <c r="AD16" s="991"/>
      <c r="AE16" s="991"/>
      <c r="AF16" s="991"/>
    </row>
    <row r="17" spans="1:32" x14ac:dyDescent="0.35">
      <c r="A17" s="48" t="s">
        <v>41</v>
      </c>
      <c r="B17" s="833">
        <v>127877.10500000003</v>
      </c>
      <c r="C17" s="588">
        <v>127877.10500000003</v>
      </c>
      <c r="D17" s="588">
        <v>127878</v>
      </c>
      <c r="E17" s="839">
        <v>127878</v>
      </c>
      <c r="F17" s="588">
        <v>-0.89499999997497071</v>
      </c>
      <c r="G17" s="588">
        <v>-0.89499999997497071</v>
      </c>
      <c r="I17" s="196">
        <v>4497.9449999999997</v>
      </c>
      <c r="J17" s="197">
        <v>7737.52</v>
      </c>
      <c r="K17" s="197">
        <v>9182.0450000000001</v>
      </c>
      <c r="L17" s="197">
        <v>13156.95</v>
      </c>
      <c r="M17" s="197">
        <v>14384.16</v>
      </c>
      <c r="N17" s="197">
        <v>16194.9</v>
      </c>
      <c r="O17" s="197">
        <v>16992.189999999999</v>
      </c>
      <c r="P17" s="197">
        <v>13896.21</v>
      </c>
      <c r="Q17" s="197">
        <v>9711.6</v>
      </c>
      <c r="R17" s="197">
        <v>7156.35</v>
      </c>
      <c r="S17" s="197">
        <v>7775.7</v>
      </c>
      <c r="T17" s="197">
        <v>7191.5349999999999</v>
      </c>
      <c r="U17" s="196">
        <v>4497.9449999999997</v>
      </c>
      <c r="V17" s="197">
        <v>7737.52</v>
      </c>
      <c r="W17" s="197">
        <v>9182.0450000000001</v>
      </c>
      <c r="X17" s="197">
        <v>13156.95</v>
      </c>
      <c r="Y17" s="197">
        <v>14384.16</v>
      </c>
      <c r="Z17" s="197">
        <v>16194.9</v>
      </c>
      <c r="AA17" s="197">
        <v>16992.189999999999</v>
      </c>
      <c r="AB17" s="197">
        <v>13896.21</v>
      </c>
      <c r="AC17" s="197">
        <v>9711.6</v>
      </c>
      <c r="AD17" s="197">
        <v>7156.35</v>
      </c>
      <c r="AE17" s="197">
        <v>7775.7</v>
      </c>
      <c r="AF17" s="583">
        <v>7191.5349999999999</v>
      </c>
    </row>
    <row r="18" spans="1:32" x14ac:dyDescent="0.35">
      <c r="A18" s="48" t="s">
        <v>8</v>
      </c>
      <c r="B18" s="833">
        <v>615307.4800000001</v>
      </c>
      <c r="C18" s="588">
        <v>615307.4800000001</v>
      </c>
      <c r="D18" s="588">
        <v>688791</v>
      </c>
      <c r="E18" s="839">
        <v>699448</v>
      </c>
      <c r="F18" s="588">
        <v>-73483.519999999902</v>
      </c>
      <c r="G18" s="588">
        <v>-84140.519999999902</v>
      </c>
      <c r="I18" s="196">
        <v>31545.29</v>
      </c>
      <c r="J18" s="197">
        <v>42958.81</v>
      </c>
      <c r="K18" s="197">
        <v>37147.86</v>
      </c>
      <c r="L18" s="197">
        <v>63079.88</v>
      </c>
      <c r="M18" s="197">
        <v>61423.75</v>
      </c>
      <c r="N18" s="197">
        <v>70884.100000000006</v>
      </c>
      <c r="O18" s="197">
        <v>76501.350000000006</v>
      </c>
      <c r="P18" s="197">
        <v>60837.73</v>
      </c>
      <c r="Q18" s="197">
        <v>50842.04</v>
      </c>
      <c r="R18" s="197">
        <v>45778.82</v>
      </c>
      <c r="S18" s="197">
        <v>40431.68</v>
      </c>
      <c r="T18" s="197">
        <v>33876.17</v>
      </c>
      <c r="U18" s="196">
        <v>31545.29</v>
      </c>
      <c r="V18" s="197">
        <v>42958.81</v>
      </c>
      <c r="W18" s="197">
        <v>37147.86</v>
      </c>
      <c r="X18" s="197">
        <v>63079.88</v>
      </c>
      <c r="Y18" s="197">
        <v>61423.75</v>
      </c>
      <c r="Z18" s="197">
        <v>70884.100000000006</v>
      </c>
      <c r="AA18" s="197">
        <v>76501.350000000006</v>
      </c>
      <c r="AB18" s="197">
        <v>60837.73</v>
      </c>
      <c r="AC18" s="197">
        <v>50842.04</v>
      </c>
      <c r="AD18" s="197">
        <v>45778.82</v>
      </c>
      <c r="AE18" s="197">
        <v>40431.68</v>
      </c>
      <c r="AF18" s="583">
        <v>33876.17</v>
      </c>
    </row>
    <row r="19" spans="1:32" x14ac:dyDescent="0.35">
      <c r="A19" s="48" t="s">
        <v>447</v>
      </c>
      <c r="B19" s="833">
        <v>1382837.064</v>
      </c>
      <c r="C19" s="588">
        <v>1382837.064</v>
      </c>
      <c r="D19" s="588">
        <v>1382837</v>
      </c>
      <c r="E19" s="839">
        <v>1382837</v>
      </c>
      <c r="F19" s="588">
        <v>6.4000000013038516E-2</v>
      </c>
      <c r="G19" s="588">
        <v>6.4000000013038516E-2</v>
      </c>
      <c r="I19" s="196">
        <v>142726.60500000001</v>
      </c>
      <c r="J19" s="197">
        <v>106153.113</v>
      </c>
      <c r="K19" s="197">
        <v>115076.06599999999</v>
      </c>
      <c r="L19" s="197">
        <v>116582.656</v>
      </c>
      <c r="M19" s="197">
        <v>116471.30899999999</v>
      </c>
      <c r="N19" s="197">
        <v>107341.553</v>
      </c>
      <c r="O19" s="197">
        <v>97532.823000000004</v>
      </c>
      <c r="P19" s="197">
        <v>97614.942999999999</v>
      </c>
      <c r="Q19" s="197">
        <v>101745.164</v>
      </c>
      <c r="R19" s="197">
        <v>121322.492</v>
      </c>
      <c r="S19" s="197">
        <v>126536.72499999999</v>
      </c>
      <c r="T19" s="197">
        <v>133733.61499999999</v>
      </c>
      <c r="U19" s="196">
        <v>142726.60500000001</v>
      </c>
      <c r="V19" s="197">
        <v>106153.113</v>
      </c>
      <c r="W19" s="197">
        <v>115076.06599999999</v>
      </c>
      <c r="X19" s="197">
        <v>116582.656</v>
      </c>
      <c r="Y19" s="197">
        <v>116471.30899999999</v>
      </c>
      <c r="Z19" s="197">
        <v>107341.553</v>
      </c>
      <c r="AA19" s="197">
        <v>97532.823000000004</v>
      </c>
      <c r="AB19" s="197">
        <v>97614.942999999999</v>
      </c>
      <c r="AC19" s="197">
        <v>101745.164</v>
      </c>
      <c r="AD19" s="197">
        <v>121322.492</v>
      </c>
      <c r="AE19" s="197">
        <v>126536.72499999999</v>
      </c>
      <c r="AF19" s="583">
        <v>133733.61499999999</v>
      </c>
    </row>
    <row r="20" spans="1:32" x14ac:dyDescent="0.35">
      <c r="A20" s="48" t="s">
        <v>627</v>
      </c>
      <c r="B20" s="833">
        <v>53083.360000000001</v>
      </c>
      <c r="C20" s="588">
        <v>232080.62</v>
      </c>
      <c r="D20" s="588">
        <v>53092</v>
      </c>
      <c r="E20" s="839">
        <v>232090</v>
      </c>
      <c r="F20" s="588">
        <v>-8.6399999999994179</v>
      </c>
      <c r="G20" s="588">
        <v>-9.3800000000046566</v>
      </c>
      <c r="I20" s="196">
        <v>0</v>
      </c>
      <c r="J20" s="197">
        <v>0</v>
      </c>
      <c r="K20" s="197">
        <v>0</v>
      </c>
      <c r="L20" s="197">
        <v>0</v>
      </c>
      <c r="M20" s="197">
        <v>0</v>
      </c>
      <c r="N20" s="197">
        <v>0</v>
      </c>
      <c r="O20" s="197">
        <v>0</v>
      </c>
      <c r="P20" s="197">
        <v>0</v>
      </c>
      <c r="Q20" s="197">
        <v>0</v>
      </c>
      <c r="R20" s="197">
        <v>17265</v>
      </c>
      <c r="S20" s="197">
        <v>18353.62</v>
      </c>
      <c r="T20" s="197">
        <v>17464.740000000002</v>
      </c>
      <c r="U20" s="196">
        <v>18562.71</v>
      </c>
      <c r="V20" s="197">
        <v>16697.419999999998</v>
      </c>
      <c r="W20" s="197">
        <v>22039.56</v>
      </c>
      <c r="X20" s="197">
        <v>22300.3</v>
      </c>
      <c r="Y20" s="197">
        <v>22201.88</v>
      </c>
      <c r="Z20" s="197">
        <v>21342.6</v>
      </c>
      <c r="AA20" s="197">
        <v>19714.689999999999</v>
      </c>
      <c r="AB20" s="197">
        <v>18042.38</v>
      </c>
      <c r="AC20" s="197">
        <v>16503.28</v>
      </c>
      <c r="AD20" s="197">
        <v>18857.439999999999</v>
      </c>
      <c r="AE20" s="197">
        <v>18353.62</v>
      </c>
      <c r="AF20" s="583">
        <v>17464.740000000002</v>
      </c>
    </row>
    <row r="21" spans="1:32" x14ac:dyDescent="0.35">
      <c r="A21" s="175"/>
      <c r="B21" s="831"/>
      <c r="C21" s="587"/>
      <c r="D21" s="587"/>
      <c r="E21" s="837"/>
      <c r="F21" s="587"/>
      <c r="G21" s="587"/>
      <c r="I21" s="192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2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582"/>
    </row>
    <row r="22" spans="1:32" s="173" customFormat="1" x14ac:dyDescent="0.35">
      <c r="A22" s="177" t="s">
        <v>448</v>
      </c>
      <c r="B22" s="834"/>
      <c r="C22" s="585"/>
      <c r="D22" s="585"/>
      <c r="E22" s="840"/>
      <c r="F22" s="585"/>
      <c r="G22" s="585"/>
      <c r="I22" s="198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8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200"/>
    </row>
    <row r="23" spans="1:32" x14ac:dyDescent="0.35">
      <c r="A23" s="182" t="s">
        <v>17</v>
      </c>
      <c r="B23" s="831">
        <v>0.85041075742219763</v>
      </c>
      <c r="C23" s="587">
        <v>0.85041075742219763</v>
      </c>
      <c r="D23" s="587">
        <v>0.85041075742219763</v>
      </c>
      <c r="E23" s="837">
        <v>0.85041075742219763</v>
      </c>
      <c r="F23" s="775">
        <v>0</v>
      </c>
      <c r="G23" s="775">
        <v>0</v>
      </c>
      <c r="I23" s="192">
        <v>0.88244172935393206</v>
      </c>
      <c r="J23" s="193">
        <v>0.81441453331699398</v>
      </c>
      <c r="K23" s="193">
        <v>0.76480851701767882</v>
      </c>
      <c r="L23" s="193">
        <v>0.85097471658089974</v>
      </c>
      <c r="M23" s="193">
        <v>0.84348951476907863</v>
      </c>
      <c r="N23" s="193">
        <v>0.83451629868049426</v>
      </c>
      <c r="O23" s="193">
        <v>0.87712227694817324</v>
      </c>
      <c r="P23" s="193">
        <v>0.89119827625345693</v>
      </c>
      <c r="Q23" s="193">
        <v>0.90209997885633852</v>
      </c>
      <c r="R23" s="193">
        <v>0.84291020751627965</v>
      </c>
      <c r="S23" s="193">
        <v>0.85256536749478995</v>
      </c>
      <c r="T23" s="193">
        <v>0.84838767227825485</v>
      </c>
      <c r="U23" s="192">
        <v>0.88244172935393206</v>
      </c>
      <c r="V23" s="193">
        <v>0.81441453331699398</v>
      </c>
      <c r="W23" s="193">
        <v>0.76480851701767882</v>
      </c>
      <c r="X23" s="193">
        <v>0.85097471658089974</v>
      </c>
      <c r="Y23" s="193">
        <v>0.84348951476907863</v>
      </c>
      <c r="Z23" s="193">
        <v>0.83451629868049426</v>
      </c>
      <c r="AA23" s="193">
        <v>0.87712227694817324</v>
      </c>
      <c r="AB23" s="193">
        <v>0.89119827625345693</v>
      </c>
      <c r="AC23" s="193">
        <v>0.90209997885633852</v>
      </c>
      <c r="AD23" s="193">
        <v>0.84291020751627965</v>
      </c>
      <c r="AE23" s="193">
        <v>0.85256536749478995</v>
      </c>
      <c r="AF23" s="582">
        <v>0.84838767227825485</v>
      </c>
    </row>
    <row r="24" spans="1:32" x14ac:dyDescent="0.35">
      <c r="A24" s="182" t="s">
        <v>19</v>
      </c>
      <c r="B24" s="831">
        <v>0.84525416294108313</v>
      </c>
      <c r="C24" s="587">
        <v>0.84525416294108313</v>
      </c>
      <c r="D24" s="587">
        <v>0.84525416294108313</v>
      </c>
      <c r="E24" s="837">
        <v>0.84525416294108313</v>
      </c>
      <c r="F24" s="775">
        <v>0</v>
      </c>
      <c r="G24" s="775">
        <v>0</v>
      </c>
      <c r="I24" s="192">
        <v>0.88360097834270057</v>
      </c>
      <c r="J24" s="193">
        <v>0.82775872847921728</v>
      </c>
      <c r="K24" s="193">
        <v>0.75322514588966527</v>
      </c>
      <c r="L24" s="193">
        <v>0.84648980294353271</v>
      </c>
      <c r="M24" s="193">
        <v>0.81167430604854407</v>
      </c>
      <c r="N24" s="193">
        <v>0.81231139381995077</v>
      </c>
      <c r="O24" s="193">
        <v>0.90004544774805895</v>
      </c>
      <c r="P24" s="193">
        <v>0.8924692948665286</v>
      </c>
      <c r="Q24" s="193">
        <v>0.90485370044651547</v>
      </c>
      <c r="R24" s="193">
        <v>0.82980266842573025</v>
      </c>
      <c r="S24" s="193">
        <v>0.83776061707627425</v>
      </c>
      <c r="T24" s="193">
        <v>0.8430578712062804</v>
      </c>
      <c r="U24" s="192">
        <v>0.88360097834270057</v>
      </c>
      <c r="V24" s="193">
        <v>0.82775872847921728</v>
      </c>
      <c r="W24" s="193">
        <v>0.75322514588966527</v>
      </c>
      <c r="X24" s="193">
        <v>0.84648980294353271</v>
      </c>
      <c r="Y24" s="193">
        <v>0.81167430604854407</v>
      </c>
      <c r="Z24" s="193">
        <v>0.81231139381995077</v>
      </c>
      <c r="AA24" s="193">
        <v>0.90004544774805895</v>
      </c>
      <c r="AB24" s="193">
        <v>0.8924692948665286</v>
      </c>
      <c r="AC24" s="193">
        <v>0.90485370044651547</v>
      </c>
      <c r="AD24" s="193">
        <v>0.82980266842573025</v>
      </c>
      <c r="AE24" s="193">
        <v>0.83776061707627425</v>
      </c>
      <c r="AF24" s="582">
        <v>0.8430578712062804</v>
      </c>
    </row>
    <row r="25" spans="1:32" x14ac:dyDescent="0.35">
      <c r="A25" s="182" t="s">
        <v>18</v>
      </c>
      <c r="B25" s="831">
        <v>0.87253616672536705</v>
      </c>
      <c r="C25" s="587">
        <v>0.87253616672536705</v>
      </c>
      <c r="D25" s="587">
        <v>0.87253616672536705</v>
      </c>
      <c r="E25" s="837">
        <v>0.87253616672536705</v>
      </c>
      <c r="F25" s="775">
        <v>0</v>
      </c>
      <c r="G25" s="775">
        <v>0</v>
      </c>
      <c r="I25" s="192">
        <v>0.90203038859660023</v>
      </c>
      <c r="J25" s="193">
        <v>0.8677166792711325</v>
      </c>
      <c r="K25" s="193">
        <v>0.83253278444710088</v>
      </c>
      <c r="L25" s="193">
        <v>0.84022869032383063</v>
      </c>
      <c r="M25" s="193">
        <v>0.80483556480811269</v>
      </c>
      <c r="N25" s="193">
        <v>0.85882900062198286</v>
      </c>
      <c r="O25" s="193">
        <v>0.88913798512291531</v>
      </c>
      <c r="P25" s="193">
        <v>0.90743276613044699</v>
      </c>
      <c r="Q25" s="193">
        <v>0.91653138190417849</v>
      </c>
      <c r="R25" s="193">
        <v>0.87766536117023353</v>
      </c>
      <c r="S25" s="193">
        <v>0.87604800437977326</v>
      </c>
      <c r="T25" s="193">
        <v>0.89744539392809586</v>
      </c>
      <c r="U25" s="192">
        <v>0.90203038859660023</v>
      </c>
      <c r="V25" s="193">
        <v>0.8677166792711325</v>
      </c>
      <c r="W25" s="193">
        <v>0.83253278444710088</v>
      </c>
      <c r="X25" s="193">
        <v>0.84022869032383063</v>
      </c>
      <c r="Y25" s="193">
        <v>0.80483556480811269</v>
      </c>
      <c r="Z25" s="193">
        <v>0.85882900062198286</v>
      </c>
      <c r="AA25" s="193">
        <v>0.88913798512291531</v>
      </c>
      <c r="AB25" s="193">
        <v>0.90743276613044699</v>
      </c>
      <c r="AC25" s="193">
        <v>0.91653138190417849</v>
      </c>
      <c r="AD25" s="193">
        <v>0.87766536117023353</v>
      </c>
      <c r="AE25" s="193">
        <v>0.87604800437977326</v>
      </c>
      <c r="AF25" s="582">
        <v>0.89744539392809586</v>
      </c>
    </row>
    <row r="26" spans="1:32" x14ac:dyDescent="0.35">
      <c r="A26" s="48" t="s">
        <v>636</v>
      </c>
      <c r="B26" s="831">
        <v>0.8678117490517403</v>
      </c>
      <c r="C26" s="587">
        <v>0.8678117490517403</v>
      </c>
      <c r="D26" s="587">
        <v>0.8678117490517403</v>
      </c>
      <c r="E26" s="837">
        <v>0.8678117490517403</v>
      </c>
      <c r="F26" s="775">
        <v>0</v>
      </c>
      <c r="G26" s="775">
        <v>0</v>
      </c>
      <c r="I26" s="192">
        <v>0.91439350213526593</v>
      </c>
      <c r="J26" s="193">
        <v>0.84005318526360062</v>
      </c>
      <c r="K26" s="193">
        <v>0.78885584716134904</v>
      </c>
      <c r="L26" s="193">
        <v>0.86895099567523393</v>
      </c>
      <c r="M26" s="193">
        <v>0.82837415816681581</v>
      </c>
      <c r="N26" s="193">
        <v>0.85308216193167752</v>
      </c>
      <c r="O26" s="193">
        <v>0.90219046564639016</v>
      </c>
      <c r="P26" s="193">
        <v>0.90887549931943545</v>
      </c>
      <c r="Q26" s="193">
        <v>0.89786292766214415</v>
      </c>
      <c r="R26" s="193">
        <v>0.85954638078349743</v>
      </c>
      <c r="S26" s="193">
        <v>0.86386074623553377</v>
      </c>
      <c r="T26" s="193">
        <v>0.88769511863993977</v>
      </c>
      <c r="U26" s="192">
        <v>0.91439350213526593</v>
      </c>
      <c r="V26" s="193">
        <v>0.84005318526360062</v>
      </c>
      <c r="W26" s="193">
        <v>0.78885584716134904</v>
      </c>
      <c r="X26" s="193">
        <v>0.86895099567523393</v>
      </c>
      <c r="Y26" s="193">
        <v>0.82837415816681581</v>
      </c>
      <c r="Z26" s="193">
        <v>0.85308216193167752</v>
      </c>
      <c r="AA26" s="193">
        <v>0.90219046564639016</v>
      </c>
      <c r="AB26" s="193">
        <v>0.90887549931943545</v>
      </c>
      <c r="AC26" s="193">
        <v>0.89786292766214415</v>
      </c>
      <c r="AD26" s="193">
        <v>0.85954638078349743</v>
      </c>
      <c r="AE26" s="193">
        <v>0.86386074623553377</v>
      </c>
      <c r="AF26" s="582">
        <v>0.88769511863993977</v>
      </c>
    </row>
    <row r="27" spans="1:32" x14ac:dyDescent="0.35">
      <c r="A27" s="182" t="s">
        <v>41</v>
      </c>
      <c r="B27" s="831">
        <v>0.88146098072572843</v>
      </c>
      <c r="C27" s="587">
        <v>0.88146098072572843</v>
      </c>
      <c r="D27" s="587">
        <v>0.88146098072572843</v>
      </c>
      <c r="E27" s="837">
        <v>0.88146098072572843</v>
      </c>
      <c r="F27" s="775">
        <v>0</v>
      </c>
      <c r="G27" s="775">
        <v>0</v>
      </c>
      <c r="I27" s="192">
        <v>0.92616738908334739</v>
      </c>
      <c r="J27" s="193">
        <v>0.82465781218885748</v>
      </c>
      <c r="K27" s="193">
        <v>0.77547150302206147</v>
      </c>
      <c r="L27" s="193">
        <v>0.86945355640403199</v>
      </c>
      <c r="M27" s="193">
        <v>0.8412239278014193</v>
      </c>
      <c r="N27" s="193">
        <v>0.90234160246851036</v>
      </c>
      <c r="O27" s="193">
        <v>0.94588616054774244</v>
      </c>
      <c r="P27" s="193">
        <v>0.91742421218266579</v>
      </c>
      <c r="Q27" s="193">
        <v>0.9197102325092974</v>
      </c>
      <c r="R27" s="193">
        <v>0.87435449776270202</v>
      </c>
      <c r="S27" s="193">
        <v>0.89105049072656195</v>
      </c>
      <c r="T27" s="193">
        <v>0.88979038401154664</v>
      </c>
      <c r="U27" s="192">
        <v>0.92616738908334739</v>
      </c>
      <c r="V27" s="193">
        <v>0.82465781218885748</v>
      </c>
      <c r="W27" s="193">
        <v>0.77547150302206147</v>
      </c>
      <c r="X27" s="193">
        <v>0.86945355640403199</v>
      </c>
      <c r="Y27" s="193">
        <v>0.8412239278014193</v>
      </c>
      <c r="Z27" s="193">
        <v>0.90234160246851036</v>
      </c>
      <c r="AA27" s="193">
        <v>0.94588616054774244</v>
      </c>
      <c r="AB27" s="193">
        <v>0.91742421218266579</v>
      </c>
      <c r="AC27" s="193">
        <v>0.9197102325092974</v>
      </c>
      <c r="AD27" s="193">
        <v>0.87435449776270202</v>
      </c>
      <c r="AE27" s="193">
        <v>0.89105049072656195</v>
      </c>
      <c r="AF27" s="582">
        <v>0.88979038401154664</v>
      </c>
    </row>
    <row r="28" spans="1:32" x14ac:dyDescent="0.35">
      <c r="A28" s="182" t="s">
        <v>8</v>
      </c>
      <c r="B28" s="831">
        <v>0.8678117490517403</v>
      </c>
      <c r="C28" s="587">
        <v>0.8678117490517403</v>
      </c>
      <c r="D28" s="587">
        <v>0.8678117490517403</v>
      </c>
      <c r="E28" s="837">
        <v>0.8678117490517403</v>
      </c>
      <c r="F28" s="775">
        <v>0</v>
      </c>
      <c r="G28" s="775">
        <v>0</v>
      </c>
      <c r="I28" s="192">
        <v>0.91439350213526593</v>
      </c>
      <c r="J28" s="193">
        <v>0.84005318526360062</v>
      </c>
      <c r="K28" s="193">
        <v>0.78885584716134904</v>
      </c>
      <c r="L28" s="193">
        <v>0.86895099567523393</v>
      </c>
      <c r="M28" s="193">
        <v>0.82837415816681581</v>
      </c>
      <c r="N28" s="193">
        <v>0.85308216193167752</v>
      </c>
      <c r="O28" s="193">
        <v>0.90219046564639016</v>
      </c>
      <c r="P28" s="193">
        <v>0.90887549931943545</v>
      </c>
      <c r="Q28" s="193">
        <v>0.89786292766214415</v>
      </c>
      <c r="R28" s="193">
        <v>0.85954638078349743</v>
      </c>
      <c r="S28" s="193">
        <v>0.86386074623553377</v>
      </c>
      <c r="T28" s="193">
        <v>0.88769511863993977</v>
      </c>
      <c r="U28" s="192">
        <v>0.91439350213526593</v>
      </c>
      <c r="V28" s="193">
        <v>0.84005318526360062</v>
      </c>
      <c r="W28" s="193">
        <v>0.78885584716134904</v>
      </c>
      <c r="X28" s="193">
        <v>0.86895099567523393</v>
      </c>
      <c r="Y28" s="193">
        <v>0.82837415816681581</v>
      </c>
      <c r="Z28" s="193">
        <v>0.85308216193167752</v>
      </c>
      <c r="AA28" s="193">
        <v>0.90219046564639016</v>
      </c>
      <c r="AB28" s="193">
        <v>0.90887549931943545</v>
      </c>
      <c r="AC28" s="193">
        <v>0.89786292766214415</v>
      </c>
      <c r="AD28" s="193">
        <v>0.85954638078349743</v>
      </c>
      <c r="AE28" s="193">
        <v>0.86386074623553377</v>
      </c>
      <c r="AF28" s="582">
        <v>0.88769511863993977</v>
      </c>
    </row>
    <row r="29" spans="1:32" x14ac:dyDescent="0.35">
      <c r="A29" s="182" t="s">
        <v>447</v>
      </c>
      <c r="B29" s="831">
        <v>0.8678117490517403</v>
      </c>
      <c r="C29" s="587">
        <v>0.8678117490517403</v>
      </c>
      <c r="D29" s="587">
        <v>0.8678117490517403</v>
      </c>
      <c r="E29" s="837">
        <v>0.8678117490517403</v>
      </c>
      <c r="F29" s="775">
        <v>0</v>
      </c>
      <c r="G29" s="775">
        <v>0</v>
      </c>
      <c r="I29" s="192">
        <v>0.91439350213526593</v>
      </c>
      <c r="J29" s="193">
        <v>0.84005318526360062</v>
      </c>
      <c r="K29" s="193">
        <v>0.78885584716134904</v>
      </c>
      <c r="L29" s="193">
        <v>0.86895099567523393</v>
      </c>
      <c r="M29" s="193">
        <v>0.82837415816681581</v>
      </c>
      <c r="N29" s="193">
        <v>0.85308216193167752</v>
      </c>
      <c r="O29" s="193">
        <v>0.90219046564639016</v>
      </c>
      <c r="P29" s="193">
        <v>0.90887549931943545</v>
      </c>
      <c r="Q29" s="193">
        <v>0.89786292766214415</v>
      </c>
      <c r="R29" s="193">
        <v>0.85954638078349743</v>
      </c>
      <c r="S29" s="193">
        <v>0.86386074623553377</v>
      </c>
      <c r="T29" s="193">
        <v>0.88769511863993977</v>
      </c>
      <c r="U29" s="192">
        <v>0.91439350213526593</v>
      </c>
      <c r="V29" s="193">
        <v>0.84005318526360062</v>
      </c>
      <c r="W29" s="193">
        <v>0.78885584716134904</v>
      </c>
      <c r="X29" s="193">
        <v>0.86895099567523393</v>
      </c>
      <c r="Y29" s="193">
        <v>0.82837415816681581</v>
      </c>
      <c r="Z29" s="193">
        <v>0.85308216193167752</v>
      </c>
      <c r="AA29" s="193">
        <v>0.90219046564639016</v>
      </c>
      <c r="AB29" s="193">
        <v>0.90887549931943545</v>
      </c>
      <c r="AC29" s="193">
        <v>0.89786292766214415</v>
      </c>
      <c r="AD29" s="193">
        <v>0.85954638078349743</v>
      </c>
      <c r="AE29" s="193">
        <v>0.86386074623553377</v>
      </c>
      <c r="AF29" s="582">
        <v>0.88769511863993977</v>
      </c>
    </row>
    <row r="30" spans="1:32" x14ac:dyDescent="0.35">
      <c r="A30" s="48" t="s">
        <v>627</v>
      </c>
      <c r="B30" s="831">
        <v>0.8678117490517403</v>
      </c>
      <c r="C30" s="587">
        <v>0.8678117490517403</v>
      </c>
      <c r="D30" s="587">
        <v>0.8678117490517403</v>
      </c>
      <c r="E30" s="837">
        <v>0.8678117490517403</v>
      </c>
      <c r="F30" s="775">
        <v>0</v>
      </c>
      <c r="G30" s="775">
        <v>0</v>
      </c>
      <c r="I30" s="192">
        <v>0.91439350213526593</v>
      </c>
      <c r="J30" s="193">
        <v>0.84005318526360062</v>
      </c>
      <c r="K30" s="193">
        <v>0.78885584716134904</v>
      </c>
      <c r="L30" s="193">
        <v>0.86895099567523393</v>
      </c>
      <c r="M30" s="193">
        <v>0.82837415816681581</v>
      </c>
      <c r="N30" s="193">
        <v>0.85308216193167752</v>
      </c>
      <c r="O30" s="193">
        <v>0.90219046564639016</v>
      </c>
      <c r="P30" s="193">
        <v>0.90887549931943545</v>
      </c>
      <c r="Q30" s="193">
        <v>0.89786292766214415</v>
      </c>
      <c r="R30" s="193">
        <v>0.85954638078349743</v>
      </c>
      <c r="S30" s="193">
        <v>0.86386074623553377</v>
      </c>
      <c r="T30" s="193">
        <v>0.88769511863993977</v>
      </c>
      <c r="U30" s="192">
        <v>0.91439350213526593</v>
      </c>
      <c r="V30" s="193">
        <v>0.84005318526360062</v>
      </c>
      <c r="W30" s="193">
        <v>0.78885584716134904</v>
      </c>
      <c r="X30" s="193">
        <v>0.86895099567523393</v>
      </c>
      <c r="Y30" s="193">
        <v>0.82837415816681581</v>
      </c>
      <c r="Z30" s="193">
        <v>0.85308216193167752</v>
      </c>
      <c r="AA30" s="193">
        <v>0.90219046564639016</v>
      </c>
      <c r="AB30" s="193">
        <v>0.90887549931943545</v>
      </c>
      <c r="AC30" s="193">
        <v>0.89786292766214415</v>
      </c>
      <c r="AD30" s="193">
        <v>0.85954638078349743</v>
      </c>
      <c r="AE30" s="193">
        <v>0.86386074623553377</v>
      </c>
      <c r="AF30" s="582">
        <v>0.88769511863993977</v>
      </c>
    </row>
    <row r="31" spans="1:32" x14ac:dyDescent="0.35">
      <c r="A31" s="175"/>
      <c r="B31" s="831"/>
      <c r="C31" s="587"/>
      <c r="D31" s="587"/>
      <c r="E31" s="837"/>
      <c r="F31" s="587"/>
      <c r="G31" s="587"/>
      <c r="I31" s="192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2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582"/>
    </row>
    <row r="32" spans="1:32" s="173" customFormat="1" x14ac:dyDescent="0.35">
      <c r="A32" s="177" t="s">
        <v>449</v>
      </c>
      <c r="B32" s="834"/>
      <c r="C32" s="585"/>
      <c r="D32" s="585"/>
      <c r="E32" s="840"/>
      <c r="F32" s="585"/>
      <c r="G32" s="585"/>
      <c r="I32" s="198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8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200"/>
    </row>
    <row r="33" spans="1:32" x14ac:dyDescent="0.35">
      <c r="A33" s="48" t="s">
        <v>17</v>
      </c>
      <c r="B33" s="1035"/>
      <c r="C33" s="1035"/>
      <c r="D33" s="1035"/>
      <c r="E33" s="1035"/>
      <c r="F33" s="1035"/>
      <c r="G33" s="1035"/>
      <c r="I33" s="1036"/>
      <c r="J33" s="1036"/>
      <c r="K33" s="1036"/>
      <c r="L33" s="1036"/>
      <c r="M33" s="1036"/>
      <c r="N33" s="1036"/>
      <c r="O33" s="1036"/>
      <c r="P33" s="1036"/>
      <c r="Q33" s="1036"/>
      <c r="R33" s="1036"/>
      <c r="S33" s="1036"/>
      <c r="T33" s="1036"/>
      <c r="U33" s="1036"/>
      <c r="V33" s="1036"/>
      <c r="W33" s="1036"/>
      <c r="X33" s="1036"/>
      <c r="Y33" s="1036"/>
      <c r="Z33" s="1036"/>
      <c r="AA33" s="1036"/>
      <c r="AB33" s="1036"/>
      <c r="AC33" s="1036"/>
      <c r="AD33" s="1036"/>
      <c r="AE33" s="1036"/>
      <c r="AF33" s="1036"/>
    </row>
    <row r="34" spans="1:32" s="180" customFormat="1" x14ac:dyDescent="0.35">
      <c r="A34" s="48" t="s">
        <v>19</v>
      </c>
      <c r="B34" s="1035"/>
      <c r="C34" s="1035"/>
      <c r="D34" s="1035"/>
      <c r="E34" s="1035"/>
      <c r="F34" s="1035"/>
      <c r="G34" s="1035"/>
      <c r="I34" s="1036"/>
      <c r="J34" s="1036"/>
      <c r="K34" s="1036"/>
      <c r="L34" s="1036"/>
      <c r="M34" s="1036"/>
      <c r="N34" s="1036"/>
      <c r="O34" s="1036"/>
      <c r="P34" s="1036"/>
      <c r="Q34" s="1036"/>
      <c r="R34" s="1036"/>
      <c r="S34" s="1036"/>
      <c r="T34" s="1036"/>
      <c r="U34" s="1036"/>
      <c r="V34" s="1036"/>
      <c r="W34" s="1036"/>
      <c r="X34" s="1036"/>
      <c r="Y34" s="1036"/>
      <c r="Z34" s="1036"/>
      <c r="AA34" s="1036"/>
      <c r="AB34" s="1036"/>
      <c r="AC34" s="1036"/>
      <c r="AD34" s="1036"/>
      <c r="AE34" s="1036"/>
      <c r="AF34" s="1036"/>
    </row>
    <row r="35" spans="1:32" s="180" customFormat="1" x14ac:dyDescent="0.35">
      <c r="A35" s="48" t="s">
        <v>18</v>
      </c>
      <c r="B35" s="1035"/>
      <c r="C35" s="1035"/>
      <c r="D35" s="1035"/>
      <c r="E35" s="1035"/>
      <c r="F35" s="1035"/>
      <c r="G35" s="1035"/>
      <c r="I35" s="1036"/>
      <c r="J35" s="1036"/>
      <c r="K35" s="1036"/>
      <c r="L35" s="1036"/>
      <c r="M35" s="1036"/>
      <c r="N35" s="1036"/>
      <c r="O35" s="1036"/>
      <c r="P35" s="1036"/>
      <c r="Q35" s="1036"/>
      <c r="R35" s="1036"/>
      <c r="S35" s="1036"/>
      <c r="T35" s="1036"/>
      <c r="U35" s="1036"/>
      <c r="V35" s="1036"/>
      <c r="W35" s="1036"/>
      <c r="X35" s="1036"/>
      <c r="Y35" s="1036"/>
      <c r="Z35" s="1036"/>
      <c r="AA35" s="1036"/>
      <c r="AB35" s="1036"/>
      <c r="AC35" s="1036"/>
      <c r="AD35" s="1036"/>
      <c r="AE35" s="1036"/>
      <c r="AF35" s="1036"/>
    </row>
    <row r="36" spans="1:32" x14ac:dyDescent="0.35">
      <c r="A36" s="48" t="s">
        <v>636</v>
      </c>
      <c r="B36" s="1035"/>
      <c r="C36" s="1035"/>
      <c r="D36" s="1035"/>
      <c r="E36" s="1035"/>
      <c r="F36" s="1035"/>
      <c r="G36" s="1035"/>
      <c r="I36" s="1036"/>
      <c r="J36" s="1036"/>
      <c r="K36" s="1036"/>
      <c r="L36" s="1036"/>
      <c r="M36" s="1036"/>
      <c r="N36" s="1036"/>
      <c r="O36" s="1036"/>
      <c r="P36" s="1036"/>
      <c r="Q36" s="1036"/>
      <c r="R36" s="1036"/>
      <c r="S36" s="1036"/>
      <c r="T36" s="1036"/>
      <c r="U36" s="1036"/>
      <c r="V36" s="1036"/>
      <c r="W36" s="1036"/>
      <c r="X36" s="1036"/>
      <c r="Y36" s="1036"/>
      <c r="Z36" s="1036"/>
      <c r="AA36" s="1036"/>
      <c r="AB36" s="1036"/>
      <c r="AC36" s="1036"/>
      <c r="AD36" s="1036"/>
      <c r="AE36" s="1036"/>
      <c r="AF36" s="1036"/>
    </row>
    <row r="37" spans="1:32" x14ac:dyDescent="0.35">
      <c r="A37" s="182" t="s">
        <v>41</v>
      </c>
      <c r="B37" s="835">
        <v>0</v>
      </c>
      <c r="C37" s="589">
        <v>0</v>
      </c>
      <c r="D37" s="589">
        <v>914215.2520189262</v>
      </c>
      <c r="E37" s="841">
        <v>955009.5362017419</v>
      </c>
      <c r="F37" s="589">
        <v>-914215.2520189262</v>
      </c>
      <c r="G37" s="589">
        <v>-955009.5362017419</v>
      </c>
      <c r="I37" s="201">
        <v>0</v>
      </c>
      <c r="J37" s="202">
        <v>0</v>
      </c>
      <c r="K37" s="202">
        <v>0</v>
      </c>
      <c r="L37" s="202">
        <v>0</v>
      </c>
      <c r="M37" s="202">
        <v>0</v>
      </c>
      <c r="N37" s="202">
        <v>0</v>
      </c>
      <c r="O37" s="202">
        <v>0</v>
      </c>
      <c r="P37" s="202">
        <v>0</v>
      </c>
      <c r="Q37" s="202">
        <v>0</v>
      </c>
      <c r="R37" s="202">
        <v>0</v>
      </c>
      <c r="S37" s="202">
        <v>0</v>
      </c>
      <c r="T37" s="202">
        <v>0</v>
      </c>
      <c r="U37" s="201">
        <v>0</v>
      </c>
      <c r="V37" s="202">
        <v>0</v>
      </c>
      <c r="W37" s="202">
        <v>0</v>
      </c>
      <c r="X37" s="202">
        <v>0</v>
      </c>
      <c r="Y37" s="202">
        <v>0</v>
      </c>
      <c r="Z37" s="202">
        <v>0</v>
      </c>
      <c r="AA37" s="202">
        <v>0</v>
      </c>
      <c r="AB37" s="202">
        <v>0</v>
      </c>
      <c r="AC37" s="202">
        <v>0</v>
      </c>
      <c r="AD37" s="202">
        <v>0</v>
      </c>
      <c r="AE37" s="202">
        <v>0</v>
      </c>
      <c r="AF37" s="584">
        <v>0</v>
      </c>
    </row>
    <row r="38" spans="1:32" x14ac:dyDescent="0.35">
      <c r="A38" s="182" t="s">
        <v>8</v>
      </c>
      <c r="B38" s="835">
        <v>0</v>
      </c>
      <c r="C38" s="589">
        <v>0</v>
      </c>
      <c r="D38" s="589">
        <v>5966752.7380400337</v>
      </c>
      <c r="E38" s="841">
        <v>6337741.3635067409</v>
      </c>
      <c r="F38" s="589">
        <v>-5966752.7380400337</v>
      </c>
      <c r="G38" s="589">
        <v>-6337741.3635067409</v>
      </c>
      <c r="I38" s="201">
        <v>0</v>
      </c>
      <c r="J38" s="202">
        <v>0</v>
      </c>
      <c r="K38" s="202">
        <v>0</v>
      </c>
      <c r="L38" s="202">
        <v>0</v>
      </c>
      <c r="M38" s="202">
        <v>0</v>
      </c>
      <c r="N38" s="202">
        <v>0</v>
      </c>
      <c r="O38" s="202">
        <v>0</v>
      </c>
      <c r="P38" s="202">
        <v>0</v>
      </c>
      <c r="Q38" s="202">
        <v>0</v>
      </c>
      <c r="R38" s="202">
        <v>0</v>
      </c>
      <c r="S38" s="202">
        <v>0</v>
      </c>
      <c r="T38" s="202">
        <v>0</v>
      </c>
      <c r="U38" s="201">
        <v>0</v>
      </c>
      <c r="V38" s="202">
        <v>0</v>
      </c>
      <c r="W38" s="202">
        <v>0</v>
      </c>
      <c r="X38" s="202">
        <v>0</v>
      </c>
      <c r="Y38" s="202">
        <v>0</v>
      </c>
      <c r="Z38" s="202">
        <v>0</v>
      </c>
      <c r="AA38" s="202">
        <v>0</v>
      </c>
      <c r="AB38" s="202">
        <v>0</v>
      </c>
      <c r="AC38" s="202">
        <v>0</v>
      </c>
      <c r="AD38" s="202">
        <v>0</v>
      </c>
      <c r="AE38" s="202">
        <v>0</v>
      </c>
      <c r="AF38" s="584">
        <v>0</v>
      </c>
    </row>
    <row r="39" spans="1:32" x14ac:dyDescent="0.35">
      <c r="A39" s="182" t="s">
        <v>447</v>
      </c>
      <c r="B39" s="835">
        <v>0</v>
      </c>
      <c r="C39" s="589">
        <v>0</v>
      </c>
      <c r="D39" s="589">
        <v>12536099.883773163</v>
      </c>
      <c r="E39" s="841">
        <v>13088386.970245346</v>
      </c>
      <c r="F39" s="589">
        <v>-12536099.883773163</v>
      </c>
      <c r="G39" s="589">
        <v>-13088386.970245346</v>
      </c>
      <c r="I39" s="201">
        <v>0</v>
      </c>
      <c r="J39" s="202">
        <v>0</v>
      </c>
      <c r="K39" s="202">
        <v>0</v>
      </c>
      <c r="L39" s="202">
        <v>0</v>
      </c>
      <c r="M39" s="202">
        <v>0</v>
      </c>
      <c r="N39" s="202">
        <v>0</v>
      </c>
      <c r="O39" s="202">
        <v>0</v>
      </c>
      <c r="P39" s="202">
        <v>0</v>
      </c>
      <c r="Q39" s="202">
        <v>0</v>
      </c>
      <c r="R39" s="202">
        <v>0</v>
      </c>
      <c r="S39" s="202">
        <v>0</v>
      </c>
      <c r="T39" s="202">
        <v>0</v>
      </c>
      <c r="U39" s="201">
        <v>0</v>
      </c>
      <c r="V39" s="202">
        <v>0</v>
      </c>
      <c r="W39" s="202">
        <v>0</v>
      </c>
      <c r="X39" s="202">
        <v>0</v>
      </c>
      <c r="Y39" s="202">
        <v>0</v>
      </c>
      <c r="Z39" s="202">
        <v>0</v>
      </c>
      <c r="AA39" s="202">
        <v>0</v>
      </c>
      <c r="AB39" s="202">
        <v>0</v>
      </c>
      <c r="AC39" s="202">
        <v>0</v>
      </c>
      <c r="AD39" s="202">
        <v>0</v>
      </c>
      <c r="AE39" s="202">
        <v>0</v>
      </c>
      <c r="AF39" s="584">
        <v>0</v>
      </c>
    </row>
    <row r="40" spans="1:32" x14ac:dyDescent="0.35">
      <c r="A40" s="182" t="s">
        <v>627</v>
      </c>
      <c r="B40" s="835">
        <v>0</v>
      </c>
      <c r="C40" s="589">
        <v>0</v>
      </c>
      <c r="D40" s="589">
        <v>596790.46105917462</v>
      </c>
      <c r="E40" s="841">
        <v>2140566.4326746501</v>
      </c>
      <c r="F40" s="589">
        <v>-596790.46105917462</v>
      </c>
      <c r="G40" s="589">
        <v>-2140566.4326746501</v>
      </c>
      <c r="I40" s="201">
        <v>0</v>
      </c>
      <c r="J40" s="202">
        <v>0</v>
      </c>
      <c r="K40" s="202">
        <v>0</v>
      </c>
      <c r="L40" s="202">
        <v>0</v>
      </c>
      <c r="M40" s="202">
        <v>0</v>
      </c>
      <c r="N40" s="202">
        <v>0</v>
      </c>
      <c r="O40" s="202">
        <v>0</v>
      </c>
      <c r="P40" s="202">
        <v>0</v>
      </c>
      <c r="Q40" s="202">
        <v>0</v>
      </c>
      <c r="R40" s="202">
        <v>0</v>
      </c>
      <c r="S40" s="202">
        <v>0</v>
      </c>
      <c r="T40" s="202">
        <v>0</v>
      </c>
      <c r="U40" s="201">
        <v>0</v>
      </c>
      <c r="V40" s="202">
        <v>0</v>
      </c>
      <c r="W40" s="202">
        <v>0</v>
      </c>
      <c r="X40" s="202">
        <v>0</v>
      </c>
      <c r="Y40" s="202">
        <v>0</v>
      </c>
      <c r="Z40" s="202">
        <v>0</v>
      </c>
      <c r="AA40" s="202">
        <v>0</v>
      </c>
      <c r="AB40" s="202">
        <v>0</v>
      </c>
      <c r="AC40" s="202">
        <v>0</v>
      </c>
      <c r="AD40" s="202">
        <v>0</v>
      </c>
      <c r="AE40" s="202">
        <v>0</v>
      </c>
      <c r="AF40" s="584">
        <v>0</v>
      </c>
    </row>
    <row r="41" spans="1:32" ht="15" thickBot="1" x14ac:dyDescent="0.4">
      <c r="A41" s="175" t="s">
        <v>33</v>
      </c>
      <c r="B41" s="836">
        <v>0</v>
      </c>
      <c r="C41" s="590">
        <v>0</v>
      </c>
      <c r="D41" s="590">
        <v>43146864.322240032</v>
      </c>
      <c r="E41" s="590">
        <v>50138314.906369522</v>
      </c>
      <c r="F41" s="590">
        <v>-43146864.322240032</v>
      </c>
      <c r="G41" s="590">
        <v>-50138314.906369522</v>
      </c>
      <c r="I41" s="528">
        <v>0</v>
      </c>
      <c r="J41" s="530">
        <v>0</v>
      </c>
      <c r="K41" s="530">
        <v>0</v>
      </c>
      <c r="L41" s="530">
        <v>0</v>
      </c>
      <c r="M41" s="530">
        <v>0</v>
      </c>
      <c r="N41" s="530">
        <v>0</v>
      </c>
      <c r="O41" s="530">
        <v>0</v>
      </c>
      <c r="P41" s="530">
        <v>0</v>
      </c>
      <c r="Q41" s="530">
        <v>0</v>
      </c>
      <c r="R41" s="530">
        <v>0</v>
      </c>
      <c r="S41" s="530">
        <v>0</v>
      </c>
      <c r="T41" s="530">
        <v>0</v>
      </c>
      <c r="U41" s="528">
        <v>0</v>
      </c>
      <c r="V41" s="530">
        <v>0</v>
      </c>
      <c r="W41" s="530">
        <v>0</v>
      </c>
      <c r="X41" s="530">
        <v>0</v>
      </c>
      <c r="Y41" s="530">
        <v>0</v>
      </c>
      <c r="Z41" s="530">
        <v>0</v>
      </c>
      <c r="AA41" s="530">
        <v>0</v>
      </c>
      <c r="AB41" s="530">
        <v>0</v>
      </c>
      <c r="AC41" s="530">
        <v>0</v>
      </c>
      <c r="AD41" s="530">
        <v>0</v>
      </c>
      <c r="AE41" s="530">
        <v>0</v>
      </c>
      <c r="AF41" s="529">
        <v>0</v>
      </c>
    </row>
    <row r="42" spans="1:32" x14ac:dyDescent="0.35">
      <c r="A42" s="175"/>
      <c r="I42" s="176"/>
    </row>
    <row r="43" spans="1:32" x14ac:dyDescent="0.35">
      <c r="A43" s="175"/>
      <c r="I43" s="176"/>
    </row>
    <row r="44" spans="1:32" x14ac:dyDescent="0.35">
      <c r="A44" s="175"/>
      <c r="I44" s="176"/>
    </row>
    <row r="45" spans="1:32" x14ac:dyDescent="0.35">
      <c r="A45" s="175"/>
      <c r="I45" s="176"/>
    </row>
    <row r="46" spans="1:32" x14ac:dyDescent="0.35">
      <c r="A46" s="175"/>
      <c r="I46" s="176"/>
    </row>
    <row r="47" spans="1:32" x14ac:dyDescent="0.35">
      <c r="A47" s="175"/>
      <c r="I47" s="176"/>
    </row>
    <row r="48" spans="1:32" x14ac:dyDescent="0.35">
      <c r="A48" s="175"/>
      <c r="I48" s="176"/>
    </row>
    <row r="49" spans="1:9" x14ac:dyDescent="0.35">
      <c r="A49" s="175"/>
      <c r="I49" s="176"/>
    </row>
    <row r="50" spans="1:9" x14ac:dyDescent="0.35">
      <c r="A50" s="175"/>
      <c r="I50" s="176"/>
    </row>
    <row r="51" spans="1:9" x14ac:dyDescent="0.35">
      <c r="A51" s="175"/>
      <c r="I51" s="176"/>
    </row>
    <row r="52" spans="1:9" x14ac:dyDescent="0.35">
      <c r="A52" s="175"/>
      <c r="I52" s="176"/>
    </row>
    <row r="53" spans="1:9" x14ac:dyDescent="0.35">
      <c r="A53" s="175"/>
      <c r="I53" s="176"/>
    </row>
    <row r="54" spans="1:9" x14ac:dyDescent="0.35">
      <c r="A54" s="175"/>
      <c r="I54" s="176"/>
    </row>
  </sheetData>
  <mergeCells count="1">
    <mergeCell ref="F3:R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B18" sqref="B18"/>
    </sheetView>
  </sheetViews>
  <sheetFormatPr defaultRowHeight="14.5" x14ac:dyDescent="0.35"/>
  <cols>
    <col min="1" max="1" width="34.7265625" customWidth="1"/>
    <col min="2" max="4" width="10.81640625" bestFit="1" customWidth="1"/>
    <col min="5" max="7" width="10.81640625" customWidth="1"/>
    <col min="8" max="8" width="11.54296875" bestFit="1" customWidth="1"/>
  </cols>
  <sheetData>
    <row r="1" spans="1:12" ht="18.5" x14ac:dyDescent="0.45">
      <c r="A1" s="46" t="s">
        <v>52</v>
      </c>
    </row>
    <row r="2" spans="1:12" ht="15.5" x14ac:dyDescent="0.35">
      <c r="A2" s="172" t="s">
        <v>786</v>
      </c>
    </row>
    <row r="3" spans="1:12" ht="15.5" x14ac:dyDescent="0.35">
      <c r="A3" s="958" t="s">
        <v>787</v>
      </c>
    </row>
    <row r="5" spans="1:12" ht="15" thickBot="1" x14ac:dyDescent="0.4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x14ac:dyDescent="0.35">
      <c r="A6" s="612"/>
      <c r="B6" s="613">
        <v>2017</v>
      </c>
      <c r="C6" s="613">
        <v>2018</v>
      </c>
      <c r="D6" s="613">
        <v>2019</v>
      </c>
      <c r="E6" s="613">
        <v>2020</v>
      </c>
      <c r="F6" s="613">
        <v>2021</v>
      </c>
      <c r="G6" s="613">
        <v>2022</v>
      </c>
      <c r="H6" s="924" t="s">
        <v>0</v>
      </c>
      <c r="I6" s="23"/>
      <c r="J6" s="23"/>
      <c r="K6" s="23"/>
      <c r="L6" s="23"/>
    </row>
    <row r="7" spans="1:12" x14ac:dyDescent="0.35">
      <c r="A7" s="607" t="s">
        <v>121</v>
      </c>
      <c r="B7" s="41">
        <v>1943656.8477100283</v>
      </c>
      <c r="C7" s="41">
        <v>2152131.9501899709</v>
      </c>
      <c r="D7" s="41">
        <v>2094265.8142600516</v>
      </c>
      <c r="E7" s="41">
        <v>2475190.1086599804</v>
      </c>
      <c r="F7" s="608">
        <v>4518245.71</v>
      </c>
      <c r="G7" s="608">
        <v>2776662.85</v>
      </c>
      <c r="H7" s="925">
        <f>AVERAGE(B7:G7)</f>
        <v>2660025.5468033389</v>
      </c>
      <c r="I7" s="23"/>
      <c r="J7" s="23"/>
      <c r="K7" s="23"/>
      <c r="L7" s="23"/>
    </row>
    <row r="8" spans="1:12" x14ac:dyDescent="0.35">
      <c r="A8" s="607" t="s">
        <v>122</v>
      </c>
      <c r="B8" s="41">
        <v>-2218.4</v>
      </c>
      <c r="C8" s="41">
        <v>-9727.9699999999993</v>
      </c>
      <c r="D8" s="41">
        <v>-16928.73</v>
      </c>
      <c r="E8" s="41">
        <v>-73536.75</v>
      </c>
      <c r="F8" s="608">
        <v>-366170.85</v>
      </c>
      <c r="G8" s="608">
        <v>-150353.28</v>
      </c>
      <c r="H8" s="925">
        <f>AVERAGE(B8:G8)</f>
        <v>-103155.99666666666</v>
      </c>
      <c r="I8" s="23"/>
      <c r="J8" s="23"/>
      <c r="K8" s="23"/>
      <c r="L8" s="23"/>
    </row>
    <row r="9" spans="1:12" x14ac:dyDescent="0.35">
      <c r="A9" s="607" t="s">
        <v>648</v>
      </c>
      <c r="B9" s="41"/>
      <c r="C9" s="41"/>
      <c r="D9" s="41"/>
      <c r="E9" s="41"/>
      <c r="F9" s="608"/>
      <c r="G9" s="608"/>
      <c r="H9" s="925">
        <v>95000</v>
      </c>
      <c r="I9" s="23"/>
      <c r="J9" s="23"/>
      <c r="K9" s="23"/>
      <c r="L9" s="23"/>
    </row>
    <row r="10" spans="1:12" x14ac:dyDescent="0.35">
      <c r="A10" s="609" t="s">
        <v>649</v>
      </c>
      <c r="B10" s="359"/>
      <c r="C10" s="359"/>
      <c r="D10" s="359"/>
      <c r="E10" s="359"/>
      <c r="F10" s="360"/>
      <c r="G10" s="360"/>
      <c r="H10" s="926">
        <v>-467000</v>
      </c>
      <c r="I10" s="23"/>
      <c r="J10" s="23"/>
      <c r="K10" s="23"/>
      <c r="L10" s="23"/>
    </row>
    <row r="11" spans="1:12" ht="15" thickBot="1" x14ac:dyDescent="0.4">
      <c r="A11" s="610" t="s">
        <v>123</v>
      </c>
      <c r="B11" s="611">
        <f>SUM(B7:B10)</f>
        <v>1941438.4477100284</v>
      </c>
      <c r="C11" s="611">
        <f t="shared" ref="C11:G11" si="0">SUM(C7:C10)</f>
        <v>2142403.9801899707</v>
      </c>
      <c r="D11" s="611">
        <f t="shared" si="0"/>
        <v>2077337.0842600516</v>
      </c>
      <c r="E11" s="611">
        <f t="shared" si="0"/>
        <v>2401653.3586599804</v>
      </c>
      <c r="F11" s="611">
        <f t="shared" si="0"/>
        <v>4152074.86</v>
      </c>
      <c r="G11" s="611">
        <f t="shared" si="0"/>
        <v>2626309.5700000003</v>
      </c>
      <c r="H11" s="927">
        <f>SUM(H7:H10)</f>
        <v>2184869.5501366723</v>
      </c>
      <c r="I11" s="23"/>
      <c r="J11" s="23"/>
      <c r="K11" s="23"/>
      <c r="L11" s="23"/>
    </row>
    <row r="12" spans="1:12" x14ac:dyDescent="0.3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2" x14ac:dyDescent="0.35">
      <c r="A13" s="23"/>
      <c r="B13" s="23"/>
      <c r="C13" s="23"/>
      <c r="D13" s="23"/>
      <c r="E13" s="23"/>
      <c r="F13" s="316"/>
      <c r="G13" s="316" t="s">
        <v>124</v>
      </c>
      <c r="H13" s="559">
        <f>-H11</f>
        <v>-2184869.5501366723</v>
      </c>
      <c r="I13" s="23"/>
      <c r="J13" s="23"/>
      <c r="K13" s="23"/>
      <c r="L13" s="23"/>
    </row>
    <row r="14" spans="1:12" x14ac:dyDescent="0.3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x14ac:dyDescent="0.3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x14ac:dyDescent="0.3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x14ac:dyDescent="0.3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x14ac:dyDescent="0.3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2"/>
  <sheetViews>
    <sheetView zoomScale="75" zoomScaleNormal="75" workbookViewId="0">
      <selection activeCell="F74" sqref="F74"/>
    </sheetView>
  </sheetViews>
  <sheetFormatPr defaultColWidth="8.81640625" defaultRowHeight="14.5" x14ac:dyDescent="0.35"/>
  <cols>
    <col min="1" max="1" width="9.54296875" style="66" customWidth="1"/>
    <col min="2" max="2" width="49.453125" style="49" customWidth="1"/>
    <col min="3" max="4" width="16" style="56" bestFit="1" customWidth="1"/>
    <col min="5" max="5" width="14.81640625" style="56" bestFit="1" customWidth="1"/>
    <col min="6" max="6" width="14.81640625" style="56" customWidth="1"/>
    <col min="7" max="8" width="16" style="56" bestFit="1" customWidth="1"/>
    <col min="9" max="9" width="14.26953125" style="51" bestFit="1" customWidth="1"/>
    <col min="10" max="13" width="13.54296875" style="51" bestFit="1" customWidth="1"/>
    <col min="14" max="14" width="12.7265625" style="51" bestFit="1" customWidth="1"/>
    <col min="15" max="16" width="13.54296875" style="51" bestFit="1" customWidth="1"/>
    <col min="17" max="17" width="13.54296875" style="56" bestFit="1" customWidth="1"/>
    <col min="18" max="18" width="13.54296875" style="57" bestFit="1" customWidth="1"/>
    <col min="19" max="21" width="13.54296875" style="56" bestFit="1" customWidth="1"/>
    <col min="22" max="25" width="13.54296875" style="51" bestFit="1" customWidth="1"/>
    <col min="26" max="26" width="12.7265625" style="51" bestFit="1" customWidth="1"/>
    <col min="27" max="28" width="13.54296875" style="51" bestFit="1" customWidth="1"/>
    <col min="29" max="29" width="13.54296875" style="56" bestFit="1" customWidth="1"/>
    <col min="30" max="30" width="13.54296875" style="57" bestFit="1" customWidth="1"/>
    <col min="31" max="33" width="13.54296875" style="56" bestFit="1" customWidth="1"/>
    <col min="34" max="34" width="7" customWidth="1"/>
    <col min="35" max="16384" width="8.81640625" style="51"/>
  </cols>
  <sheetData>
    <row r="1" spans="1:34" x14ac:dyDescent="0.35">
      <c r="A1" s="964" t="s">
        <v>802</v>
      </c>
      <c r="B1" s="61"/>
      <c r="C1" s="61"/>
      <c r="D1" s="61"/>
      <c r="E1" s="61"/>
      <c r="F1" s="61"/>
      <c r="G1" s="175"/>
      <c r="H1" s="176"/>
    </row>
    <row r="3" spans="1:34" ht="18" x14ac:dyDescent="0.4">
      <c r="D3" s="1073" t="s">
        <v>801</v>
      </c>
      <c r="E3" s="1073"/>
      <c r="F3" s="1073"/>
      <c r="G3" s="1073"/>
      <c r="H3" s="1073"/>
      <c r="I3" s="1073"/>
      <c r="J3" s="1073"/>
      <c r="K3" s="1073"/>
      <c r="L3" s="1073"/>
      <c r="M3" s="1073"/>
      <c r="N3" s="1073"/>
      <c r="O3" s="1073"/>
      <c r="P3" s="1073"/>
    </row>
    <row r="4" spans="1:34" ht="18.5" x14ac:dyDescent="0.45">
      <c r="A4" s="46" t="s">
        <v>52</v>
      </c>
      <c r="K4" s="176"/>
      <c r="L4" s="52"/>
      <c r="O4" s="53"/>
      <c r="P4" s="53"/>
      <c r="Q4" s="54"/>
      <c r="R4" s="55"/>
      <c r="V4" s="50"/>
      <c r="X4" s="52"/>
      <c r="AA4" s="53"/>
      <c r="AB4" s="53"/>
      <c r="AC4" s="54"/>
      <c r="AD4" s="55"/>
    </row>
    <row r="5" spans="1:34" ht="15.5" x14ac:dyDescent="0.35">
      <c r="A5" s="172" t="s">
        <v>788</v>
      </c>
      <c r="B5" s="57"/>
      <c r="J5" s="52"/>
      <c r="K5" s="49"/>
      <c r="L5" s="50"/>
      <c r="M5" s="50"/>
      <c r="P5" s="49"/>
      <c r="V5" s="52"/>
      <c r="W5" s="49"/>
      <c r="X5" s="50"/>
      <c r="Y5" s="50"/>
      <c r="AB5" s="49"/>
    </row>
    <row r="6" spans="1:34" ht="20" x14ac:dyDescent="0.4">
      <c r="A6" s="47" t="s">
        <v>789</v>
      </c>
      <c r="D6" s="57"/>
      <c r="E6" s="57"/>
      <c r="F6" s="57"/>
      <c r="G6" s="57"/>
      <c r="H6" s="57"/>
      <c r="J6" s="49"/>
      <c r="K6" s="58"/>
      <c r="L6" s="57"/>
      <c r="M6" s="57"/>
      <c r="O6" s="58"/>
      <c r="P6" s="58"/>
      <c r="Q6" s="57"/>
      <c r="T6" s="59"/>
      <c r="U6" s="57"/>
      <c r="V6" s="49"/>
      <c r="W6" s="58"/>
      <c r="X6" s="57"/>
      <c r="Y6" s="57"/>
      <c r="AA6" s="58"/>
      <c r="AB6" s="58"/>
      <c r="AC6" s="57"/>
      <c r="AF6" s="59"/>
      <c r="AG6" s="57"/>
    </row>
    <row r="7" spans="1:34" ht="29.5" customHeight="1" thickBot="1" x14ac:dyDescent="0.4">
      <c r="A7" s="56"/>
      <c r="C7" s="57"/>
      <c r="D7" s="57"/>
      <c r="E7" s="57"/>
      <c r="F7" s="57"/>
      <c r="G7" s="57"/>
      <c r="H7" s="57"/>
      <c r="K7" s="49"/>
      <c r="L7" s="57"/>
      <c r="M7" s="57"/>
      <c r="N7" s="57"/>
      <c r="O7" s="49"/>
      <c r="P7" s="49"/>
      <c r="Q7" s="57"/>
      <c r="T7" s="57"/>
      <c r="U7" s="57"/>
      <c r="W7" s="49"/>
      <c r="X7" s="57"/>
      <c r="Y7" s="57"/>
      <c r="Z7" s="57"/>
      <c r="AA7" s="49"/>
      <c r="AB7" s="49"/>
      <c r="AC7" s="57"/>
      <c r="AF7" s="57"/>
      <c r="AG7" s="57"/>
      <c r="AH7" s="23"/>
    </row>
    <row r="8" spans="1:34" s="362" customFormat="1" ht="29" x14ac:dyDescent="0.35">
      <c r="A8" s="416"/>
      <c r="B8" s="614"/>
      <c r="C8" s="361">
        <v>2025</v>
      </c>
      <c r="D8" s="361">
        <v>2026</v>
      </c>
      <c r="E8" s="361" t="s">
        <v>755</v>
      </c>
      <c r="F8" s="361" t="s">
        <v>756</v>
      </c>
      <c r="G8" s="361" t="s">
        <v>780</v>
      </c>
      <c r="H8" s="361" t="s">
        <v>781</v>
      </c>
      <c r="J8" s="785">
        <v>45658</v>
      </c>
      <c r="K8" s="615">
        <v>45689</v>
      </c>
      <c r="L8" s="615">
        <v>45717</v>
      </c>
      <c r="M8" s="615">
        <v>45748</v>
      </c>
      <c r="N8" s="615">
        <v>45778</v>
      </c>
      <c r="O8" s="615">
        <v>45809</v>
      </c>
      <c r="P8" s="615">
        <v>45839</v>
      </c>
      <c r="Q8" s="615">
        <v>45870</v>
      </c>
      <c r="R8" s="615">
        <v>45901</v>
      </c>
      <c r="S8" s="615">
        <v>45931</v>
      </c>
      <c r="T8" s="615">
        <v>45962</v>
      </c>
      <c r="U8" s="616">
        <v>45992</v>
      </c>
      <c r="V8" s="615">
        <v>46023</v>
      </c>
      <c r="W8" s="615">
        <v>46054</v>
      </c>
      <c r="X8" s="615">
        <v>46082</v>
      </c>
      <c r="Y8" s="615">
        <v>46113</v>
      </c>
      <c r="Z8" s="615">
        <v>46143</v>
      </c>
      <c r="AA8" s="615">
        <v>46174</v>
      </c>
      <c r="AB8" s="615">
        <v>46204</v>
      </c>
      <c r="AC8" s="615">
        <v>46235</v>
      </c>
      <c r="AD8" s="615">
        <v>46266</v>
      </c>
      <c r="AE8" s="615">
        <v>46296</v>
      </c>
      <c r="AF8" s="615">
        <v>46327</v>
      </c>
      <c r="AG8" s="616">
        <v>46357</v>
      </c>
      <c r="AH8" s="23"/>
    </row>
    <row r="9" spans="1:34" s="368" customFormat="1" x14ac:dyDescent="0.35">
      <c r="A9" s="617" t="s">
        <v>125</v>
      </c>
      <c r="B9" s="396"/>
      <c r="C9" s="367"/>
      <c r="D9" s="367"/>
      <c r="E9" s="367"/>
      <c r="F9" s="367"/>
      <c r="G9" s="367"/>
      <c r="H9" s="367"/>
      <c r="J9" s="786"/>
      <c r="K9" s="364"/>
      <c r="L9" s="364"/>
      <c r="M9" s="364"/>
      <c r="N9" s="364"/>
      <c r="O9" s="364"/>
      <c r="P9" s="364"/>
      <c r="Q9" s="365"/>
      <c r="R9" s="365"/>
      <c r="S9" s="365"/>
      <c r="T9" s="365"/>
      <c r="U9" s="366"/>
      <c r="V9" s="364"/>
      <c r="W9" s="364"/>
      <c r="X9" s="364"/>
      <c r="Y9" s="364"/>
      <c r="Z9" s="364"/>
      <c r="AA9" s="364"/>
      <c r="AB9" s="364"/>
      <c r="AC9" s="365"/>
      <c r="AD9" s="365"/>
      <c r="AE9" s="365"/>
      <c r="AF9" s="365"/>
      <c r="AG9" s="366"/>
      <c r="AH9" s="23"/>
    </row>
    <row r="10" spans="1:34" s="368" customFormat="1" x14ac:dyDescent="0.35">
      <c r="A10" s="618"/>
      <c r="B10" s="886" t="s">
        <v>742</v>
      </c>
      <c r="C10" s="370"/>
      <c r="D10" s="370"/>
      <c r="E10" s="370"/>
      <c r="F10" s="370"/>
      <c r="G10" s="370"/>
      <c r="H10" s="370"/>
      <c r="J10" s="396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369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369"/>
      <c r="AH10" s="23"/>
    </row>
    <row r="11" spans="1:34" s="368" customFormat="1" x14ac:dyDescent="0.35">
      <c r="A11" s="618"/>
      <c r="B11" s="377" t="s">
        <v>708</v>
      </c>
      <c r="C11" s="370">
        <v>5</v>
      </c>
      <c r="D11" s="370">
        <v>5</v>
      </c>
      <c r="E11" s="370">
        <v>5</v>
      </c>
      <c r="F11" s="370">
        <v>5</v>
      </c>
      <c r="G11" s="370">
        <v>0</v>
      </c>
      <c r="H11" s="370">
        <v>0</v>
      </c>
      <c r="J11" s="396">
        <v>5</v>
      </c>
      <c r="K11" s="58">
        <v>5</v>
      </c>
      <c r="L11" s="58">
        <v>5</v>
      </c>
      <c r="M11" s="58">
        <v>5</v>
      </c>
      <c r="N11" s="58">
        <v>5</v>
      </c>
      <c r="O11" s="58">
        <v>5</v>
      </c>
      <c r="P11" s="58">
        <v>5</v>
      </c>
      <c r="Q11" s="58">
        <v>5</v>
      </c>
      <c r="R11" s="58">
        <v>5</v>
      </c>
      <c r="S11" s="58">
        <v>5</v>
      </c>
      <c r="T11" s="58">
        <v>5</v>
      </c>
      <c r="U11" s="369">
        <v>5</v>
      </c>
      <c r="V11" s="58">
        <v>5</v>
      </c>
      <c r="W11" s="58">
        <v>5</v>
      </c>
      <c r="X11" s="58">
        <v>5</v>
      </c>
      <c r="Y11" s="58">
        <v>5</v>
      </c>
      <c r="Z11" s="58">
        <v>5</v>
      </c>
      <c r="AA11" s="58">
        <v>5</v>
      </c>
      <c r="AB11" s="58">
        <v>5</v>
      </c>
      <c r="AC11" s="58">
        <v>5</v>
      </c>
      <c r="AD11" s="58">
        <v>5</v>
      </c>
      <c r="AE11" s="58">
        <v>5</v>
      </c>
      <c r="AF11" s="58">
        <v>5</v>
      </c>
      <c r="AG11" s="369">
        <v>5</v>
      </c>
      <c r="AH11" s="23"/>
    </row>
    <row r="12" spans="1:34" s="368" customFormat="1" x14ac:dyDescent="0.35">
      <c r="A12" s="618"/>
      <c r="B12" s="377" t="s">
        <v>709</v>
      </c>
      <c r="C12" s="370">
        <v>100</v>
      </c>
      <c r="D12" s="370">
        <v>100</v>
      </c>
      <c r="E12" s="370">
        <v>100</v>
      </c>
      <c r="F12" s="370">
        <v>100</v>
      </c>
      <c r="G12" s="370">
        <v>0</v>
      </c>
      <c r="H12" s="370">
        <v>0</v>
      </c>
      <c r="J12" s="396">
        <v>100</v>
      </c>
      <c r="K12" s="58">
        <v>100</v>
      </c>
      <c r="L12" s="58">
        <v>100</v>
      </c>
      <c r="M12" s="58">
        <v>100</v>
      </c>
      <c r="N12" s="58">
        <v>100</v>
      </c>
      <c r="O12" s="58">
        <v>100</v>
      </c>
      <c r="P12" s="58">
        <v>100</v>
      </c>
      <c r="Q12" s="58">
        <v>100</v>
      </c>
      <c r="R12" s="58">
        <v>100</v>
      </c>
      <c r="S12" s="58">
        <v>100</v>
      </c>
      <c r="T12" s="58">
        <v>100</v>
      </c>
      <c r="U12" s="369">
        <v>100</v>
      </c>
      <c r="V12" s="58">
        <v>100</v>
      </c>
      <c r="W12" s="58">
        <v>100</v>
      </c>
      <c r="X12" s="58">
        <v>100</v>
      </c>
      <c r="Y12" s="58">
        <v>100</v>
      </c>
      <c r="Z12" s="58">
        <v>100</v>
      </c>
      <c r="AA12" s="58">
        <v>100</v>
      </c>
      <c r="AB12" s="58">
        <v>100</v>
      </c>
      <c r="AC12" s="58">
        <v>100</v>
      </c>
      <c r="AD12" s="58">
        <v>100</v>
      </c>
      <c r="AE12" s="58">
        <v>100</v>
      </c>
      <c r="AF12" s="58">
        <v>100</v>
      </c>
      <c r="AG12" s="369">
        <v>100</v>
      </c>
      <c r="AH12" s="23"/>
    </row>
    <row r="13" spans="1:34" s="368" customFormat="1" x14ac:dyDescent="0.35">
      <c r="A13" s="618"/>
      <c r="B13" s="377" t="s">
        <v>710</v>
      </c>
      <c r="C13" s="370">
        <v>50</v>
      </c>
      <c r="D13" s="370">
        <v>50</v>
      </c>
      <c r="E13" s="370">
        <v>50</v>
      </c>
      <c r="F13" s="370">
        <v>50</v>
      </c>
      <c r="G13" s="370">
        <v>0</v>
      </c>
      <c r="H13" s="370">
        <v>0</v>
      </c>
      <c r="J13" s="396">
        <v>50</v>
      </c>
      <c r="K13" s="58">
        <v>50</v>
      </c>
      <c r="L13" s="58">
        <v>50</v>
      </c>
      <c r="M13" s="58">
        <v>50</v>
      </c>
      <c r="N13" s="58">
        <v>50</v>
      </c>
      <c r="O13" s="58">
        <v>50</v>
      </c>
      <c r="P13" s="58">
        <v>50</v>
      </c>
      <c r="Q13" s="58">
        <v>50</v>
      </c>
      <c r="R13" s="58">
        <v>50</v>
      </c>
      <c r="S13" s="58">
        <v>50</v>
      </c>
      <c r="T13" s="58">
        <v>50</v>
      </c>
      <c r="U13" s="369">
        <v>50</v>
      </c>
      <c r="V13" s="58">
        <v>50</v>
      </c>
      <c r="W13" s="58">
        <v>50</v>
      </c>
      <c r="X13" s="58">
        <v>50</v>
      </c>
      <c r="Y13" s="58">
        <v>50</v>
      </c>
      <c r="Z13" s="58">
        <v>50</v>
      </c>
      <c r="AA13" s="58">
        <v>50</v>
      </c>
      <c r="AB13" s="58">
        <v>50</v>
      </c>
      <c r="AC13" s="58">
        <v>50</v>
      </c>
      <c r="AD13" s="58">
        <v>50</v>
      </c>
      <c r="AE13" s="58">
        <v>50</v>
      </c>
      <c r="AF13" s="58">
        <v>50</v>
      </c>
      <c r="AG13" s="369">
        <v>50</v>
      </c>
      <c r="AH13" s="23"/>
    </row>
    <row r="14" spans="1:34" s="368" customFormat="1" x14ac:dyDescent="0.35">
      <c r="A14" s="618"/>
      <c r="B14" s="377" t="s">
        <v>711</v>
      </c>
      <c r="C14" s="370">
        <v>300</v>
      </c>
      <c r="D14" s="370">
        <v>300</v>
      </c>
      <c r="E14" s="370">
        <v>300</v>
      </c>
      <c r="F14" s="370">
        <v>300</v>
      </c>
      <c r="G14" s="370">
        <v>0</v>
      </c>
      <c r="H14" s="370">
        <v>0</v>
      </c>
      <c r="J14" s="396">
        <v>300</v>
      </c>
      <c r="K14" s="58">
        <v>300</v>
      </c>
      <c r="L14" s="58">
        <v>300</v>
      </c>
      <c r="M14" s="58">
        <v>300</v>
      </c>
      <c r="N14" s="58">
        <v>300</v>
      </c>
      <c r="O14" s="58">
        <v>300</v>
      </c>
      <c r="P14" s="58">
        <v>300</v>
      </c>
      <c r="Q14" s="58">
        <v>300</v>
      </c>
      <c r="R14" s="58">
        <v>300</v>
      </c>
      <c r="S14" s="58">
        <v>300</v>
      </c>
      <c r="T14" s="58">
        <v>300</v>
      </c>
      <c r="U14" s="369">
        <v>300</v>
      </c>
      <c r="V14" s="58">
        <v>300</v>
      </c>
      <c r="W14" s="58">
        <v>300</v>
      </c>
      <c r="X14" s="58">
        <v>300</v>
      </c>
      <c r="Y14" s="58">
        <v>300</v>
      </c>
      <c r="Z14" s="58">
        <v>300</v>
      </c>
      <c r="AA14" s="58">
        <v>300</v>
      </c>
      <c r="AB14" s="58">
        <v>300</v>
      </c>
      <c r="AC14" s="58">
        <v>300</v>
      </c>
      <c r="AD14" s="58">
        <v>300</v>
      </c>
      <c r="AE14" s="58">
        <v>300</v>
      </c>
      <c r="AF14" s="58">
        <v>300</v>
      </c>
      <c r="AG14" s="369">
        <v>300</v>
      </c>
      <c r="AH14" s="23"/>
    </row>
    <row r="15" spans="1:34" s="368" customFormat="1" x14ac:dyDescent="0.35">
      <c r="A15" s="618"/>
      <c r="B15" s="377" t="s">
        <v>712</v>
      </c>
      <c r="C15" s="370">
        <v>5</v>
      </c>
      <c r="D15" s="370">
        <v>5</v>
      </c>
      <c r="E15" s="370">
        <v>5</v>
      </c>
      <c r="F15" s="370">
        <v>5</v>
      </c>
      <c r="G15" s="370">
        <v>0</v>
      </c>
      <c r="H15" s="370">
        <v>0</v>
      </c>
      <c r="J15" s="396">
        <v>5</v>
      </c>
      <c r="K15" s="58">
        <v>5</v>
      </c>
      <c r="L15" s="58">
        <v>5</v>
      </c>
      <c r="M15" s="58">
        <v>5</v>
      </c>
      <c r="N15" s="58">
        <v>5</v>
      </c>
      <c r="O15" s="58">
        <v>5</v>
      </c>
      <c r="P15" s="58">
        <v>5</v>
      </c>
      <c r="Q15" s="58">
        <v>5</v>
      </c>
      <c r="R15" s="58">
        <v>5</v>
      </c>
      <c r="S15" s="58">
        <v>5</v>
      </c>
      <c r="T15" s="58">
        <v>5</v>
      </c>
      <c r="U15" s="369">
        <v>5</v>
      </c>
      <c r="V15" s="58">
        <v>5</v>
      </c>
      <c r="W15" s="58">
        <v>5</v>
      </c>
      <c r="X15" s="58">
        <v>5</v>
      </c>
      <c r="Y15" s="58">
        <v>5</v>
      </c>
      <c r="Z15" s="58">
        <v>5</v>
      </c>
      <c r="AA15" s="58">
        <v>5</v>
      </c>
      <c r="AB15" s="58">
        <v>5</v>
      </c>
      <c r="AC15" s="58">
        <v>5</v>
      </c>
      <c r="AD15" s="58">
        <v>5</v>
      </c>
      <c r="AE15" s="58">
        <v>5</v>
      </c>
      <c r="AF15" s="58">
        <v>5</v>
      </c>
      <c r="AG15" s="369">
        <v>5</v>
      </c>
      <c r="AH15" s="23"/>
    </row>
    <row r="16" spans="1:34" s="368" customFormat="1" x14ac:dyDescent="0.35">
      <c r="A16" s="618"/>
      <c r="B16" s="377" t="s">
        <v>551</v>
      </c>
      <c r="C16" s="370">
        <v>363</v>
      </c>
      <c r="D16" s="370">
        <v>363</v>
      </c>
      <c r="E16" s="370">
        <v>363</v>
      </c>
      <c r="F16" s="370">
        <v>363</v>
      </c>
      <c r="G16" s="370">
        <v>0</v>
      </c>
      <c r="H16" s="370">
        <v>0</v>
      </c>
      <c r="J16" s="396">
        <v>363</v>
      </c>
      <c r="K16" s="58">
        <v>363</v>
      </c>
      <c r="L16" s="58">
        <v>363</v>
      </c>
      <c r="M16" s="58">
        <v>363</v>
      </c>
      <c r="N16" s="58">
        <v>363</v>
      </c>
      <c r="O16" s="58">
        <v>363</v>
      </c>
      <c r="P16" s="58">
        <v>363</v>
      </c>
      <c r="Q16" s="58">
        <v>363</v>
      </c>
      <c r="R16" s="58">
        <v>363</v>
      </c>
      <c r="S16" s="58">
        <v>363</v>
      </c>
      <c r="T16" s="58">
        <v>363</v>
      </c>
      <c r="U16" s="369">
        <v>363</v>
      </c>
      <c r="V16" s="58">
        <v>363</v>
      </c>
      <c r="W16" s="58">
        <v>363</v>
      </c>
      <c r="X16" s="58">
        <v>363</v>
      </c>
      <c r="Y16" s="58">
        <v>363</v>
      </c>
      <c r="Z16" s="58">
        <v>363</v>
      </c>
      <c r="AA16" s="58">
        <v>363</v>
      </c>
      <c r="AB16" s="58">
        <v>363</v>
      </c>
      <c r="AC16" s="58">
        <v>363</v>
      </c>
      <c r="AD16" s="58">
        <v>363</v>
      </c>
      <c r="AE16" s="58">
        <v>363</v>
      </c>
      <c r="AF16" s="58">
        <v>363</v>
      </c>
      <c r="AG16" s="369">
        <v>363</v>
      </c>
      <c r="AH16" s="23"/>
    </row>
    <row r="17" spans="1:34" s="368" customFormat="1" x14ac:dyDescent="0.35">
      <c r="A17" s="618"/>
      <c r="B17" s="377" t="s">
        <v>713</v>
      </c>
      <c r="C17" s="370">
        <v>94</v>
      </c>
      <c r="D17" s="370">
        <v>94</v>
      </c>
      <c r="E17" s="370">
        <v>94</v>
      </c>
      <c r="F17" s="370">
        <v>94</v>
      </c>
      <c r="G17" s="370">
        <v>0</v>
      </c>
      <c r="H17" s="370">
        <v>0</v>
      </c>
      <c r="J17" s="396">
        <v>94</v>
      </c>
      <c r="K17" s="58">
        <v>94</v>
      </c>
      <c r="L17" s="58">
        <v>94</v>
      </c>
      <c r="M17" s="58">
        <v>94</v>
      </c>
      <c r="N17" s="58">
        <v>94</v>
      </c>
      <c r="O17" s="58">
        <v>94</v>
      </c>
      <c r="P17" s="58">
        <v>94</v>
      </c>
      <c r="Q17" s="58">
        <v>94</v>
      </c>
      <c r="R17" s="58">
        <v>94</v>
      </c>
      <c r="S17" s="58">
        <v>94</v>
      </c>
      <c r="T17" s="58">
        <v>94</v>
      </c>
      <c r="U17" s="369">
        <v>94</v>
      </c>
      <c r="V17" s="58">
        <v>94</v>
      </c>
      <c r="W17" s="58">
        <v>94</v>
      </c>
      <c r="X17" s="58">
        <v>94</v>
      </c>
      <c r="Y17" s="58">
        <v>94</v>
      </c>
      <c r="Z17" s="58">
        <v>94</v>
      </c>
      <c r="AA17" s="58">
        <v>94</v>
      </c>
      <c r="AB17" s="58">
        <v>94</v>
      </c>
      <c r="AC17" s="58">
        <v>94</v>
      </c>
      <c r="AD17" s="58">
        <v>94</v>
      </c>
      <c r="AE17" s="58">
        <v>94</v>
      </c>
      <c r="AF17" s="58">
        <v>94</v>
      </c>
      <c r="AG17" s="369">
        <v>94</v>
      </c>
      <c r="AH17" s="23"/>
    </row>
    <row r="18" spans="1:34" s="368" customFormat="1" x14ac:dyDescent="0.35">
      <c r="A18" s="618"/>
      <c r="B18" s="377" t="s">
        <v>714</v>
      </c>
      <c r="C18" s="370">
        <v>137</v>
      </c>
      <c r="D18" s="370">
        <v>137</v>
      </c>
      <c r="E18" s="370">
        <v>137</v>
      </c>
      <c r="F18" s="370">
        <v>137</v>
      </c>
      <c r="G18" s="370">
        <v>0</v>
      </c>
      <c r="H18" s="370">
        <v>0</v>
      </c>
      <c r="J18" s="396">
        <v>137</v>
      </c>
      <c r="K18" s="58">
        <v>137</v>
      </c>
      <c r="L18" s="58">
        <v>137</v>
      </c>
      <c r="M18" s="58">
        <v>137</v>
      </c>
      <c r="N18" s="58">
        <v>137</v>
      </c>
      <c r="O18" s="58">
        <v>137</v>
      </c>
      <c r="P18" s="58">
        <v>137</v>
      </c>
      <c r="Q18" s="58">
        <v>137</v>
      </c>
      <c r="R18" s="58">
        <v>137</v>
      </c>
      <c r="S18" s="58">
        <v>137</v>
      </c>
      <c r="T18" s="58">
        <v>137</v>
      </c>
      <c r="U18" s="369">
        <v>137</v>
      </c>
      <c r="V18" s="58">
        <v>137</v>
      </c>
      <c r="W18" s="58">
        <v>137</v>
      </c>
      <c r="X18" s="58">
        <v>137</v>
      </c>
      <c r="Y18" s="58">
        <v>137</v>
      </c>
      <c r="Z18" s="58">
        <v>137</v>
      </c>
      <c r="AA18" s="58">
        <v>137</v>
      </c>
      <c r="AB18" s="58">
        <v>137</v>
      </c>
      <c r="AC18" s="58">
        <v>137</v>
      </c>
      <c r="AD18" s="58">
        <v>137</v>
      </c>
      <c r="AE18" s="58">
        <v>137</v>
      </c>
      <c r="AF18" s="58">
        <v>137</v>
      </c>
      <c r="AG18" s="369">
        <v>137</v>
      </c>
      <c r="AH18" s="23"/>
    </row>
    <row r="19" spans="1:34" s="368" customFormat="1" x14ac:dyDescent="0.35">
      <c r="A19" s="618"/>
      <c r="B19" s="377" t="s">
        <v>715</v>
      </c>
      <c r="C19" s="370">
        <v>34.5</v>
      </c>
      <c r="D19" s="370">
        <v>138</v>
      </c>
      <c r="E19" s="370"/>
      <c r="F19" s="370"/>
      <c r="G19" s="370">
        <v>34.5</v>
      </c>
      <c r="H19" s="370">
        <v>138</v>
      </c>
      <c r="J19" s="396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138</v>
      </c>
      <c r="T19" s="58">
        <v>138</v>
      </c>
      <c r="U19" s="369">
        <v>138</v>
      </c>
      <c r="V19" s="58">
        <v>138</v>
      </c>
      <c r="W19" s="58">
        <v>138</v>
      </c>
      <c r="X19" s="58">
        <v>138</v>
      </c>
      <c r="Y19" s="58">
        <v>138</v>
      </c>
      <c r="Z19" s="58">
        <v>138</v>
      </c>
      <c r="AA19" s="58">
        <v>138</v>
      </c>
      <c r="AB19" s="58">
        <v>138</v>
      </c>
      <c r="AC19" s="58">
        <v>138</v>
      </c>
      <c r="AD19" s="58">
        <v>138</v>
      </c>
      <c r="AE19" s="58">
        <v>138</v>
      </c>
      <c r="AF19" s="58">
        <v>138</v>
      </c>
      <c r="AG19" s="369">
        <v>138</v>
      </c>
      <c r="AH19" s="23"/>
    </row>
    <row r="20" spans="1:34" s="368" customFormat="1" x14ac:dyDescent="0.35">
      <c r="A20" s="618"/>
      <c r="B20" s="377" t="s">
        <v>26</v>
      </c>
      <c r="C20" s="370">
        <v>315</v>
      </c>
      <c r="D20" s="370">
        <v>315</v>
      </c>
      <c r="E20" s="370">
        <v>315</v>
      </c>
      <c r="F20" s="370">
        <v>315</v>
      </c>
      <c r="G20" s="370">
        <v>0</v>
      </c>
      <c r="H20" s="370">
        <v>0</v>
      </c>
      <c r="J20" s="396">
        <v>315</v>
      </c>
      <c r="K20" s="58">
        <v>315</v>
      </c>
      <c r="L20" s="58">
        <v>315</v>
      </c>
      <c r="M20" s="58">
        <v>315</v>
      </c>
      <c r="N20" s="58">
        <v>315</v>
      </c>
      <c r="O20" s="58">
        <v>315</v>
      </c>
      <c r="P20" s="58">
        <v>315</v>
      </c>
      <c r="Q20" s="58">
        <v>315</v>
      </c>
      <c r="R20" s="58">
        <v>315</v>
      </c>
      <c r="S20" s="58">
        <v>315</v>
      </c>
      <c r="T20" s="58">
        <v>315</v>
      </c>
      <c r="U20" s="369">
        <v>315</v>
      </c>
      <c r="V20" s="58">
        <v>315</v>
      </c>
      <c r="W20" s="58">
        <v>315</v>
      </c>
      <c r="X20" s="58">
        <v>315</v>
      </c>
      <c r="Y20" s="58">
        <v>315</v>
      </c>
      <c r="Z20" s="58">
        <v>315</v>
      </c>
      <c r="AA20" s="58">
        <v>315</v>
      </c>
      <c r="AB20" s="58">
        <v>315</v>
      </c>
      <c r="AC20" s="58">
        <v>315</v>
      </c>
      <c r="AD20" s="58">
        <v>315</v>
      </c>
      <c r="AE20" s="58">
        <v>315</v>
      </c>
      <c r="AF20" s="58">
        <v>315</v>
      </c>
      <c r="AG20" s="369">
        <v>315</v>
      </c>
      <c r="AH20" s="23"/>
    </row>
    <row r="21" spans="1:34" s="368" customFormat="1" x14ac:dyDescent="0.35">
      <c r="A21" s="618"/>
      <c r="B21" s="377" t="s">
        <v>716</v>
      </c>
      <c r="C21" s="370">
        <v>79</v>
      </c>
      <c r="D21" s="370">
        <v>79</v>
      </c>
      <c r="E21" s="370">
        <v>79</v>
      </c>
      <c r="F21" s="370">
        <v>79</v>
      </c>
      <c r="G21" s="370">
        <v>0</v>
      </c>
      <c r="H21" s="370">
        <v>0</v>
      </c>
      <c r="J21" s="396">
        <v>79</v>
      </c>
      <c r="K21" s="58">
        <v>79</v>
      </c>
      <c r="L21" s="58">
        <v>79</v>
      </c>
      <c r="M21" s="58">
        <v>79</v>
      </c>
      <c r="N21" s="58">
        <v>79</v>
      </c>
      <c r="O21" s="58">
        <v>79</v>
      </c>
      <c r="P21" s="58">
        <v>79</v>
      </c>
      <c r="Q21" s="58">
        <v>79</v>
      </c>
      <c r="R21" s="58">
        <v>79</v>
      </c>
      <c r="S21" s="58">
        <v>79</v>
      </c>
      <c r="T21" s="58">
        <v>79</v>
      </c>
      <c r="U21" s="369">
        <v>79</v>
      </c>
      <c r="V21" s="58">
        <v>79</v>
      </c>
      <c r="W21" s="58">
        <v>79</v>
      </c>
      <c r="X21" s="58">
        <v>79</v>
      </c>
      <c r="Y21" s="58">
        <v>79</v>
      </c>
      <c r="Z21" s="58">
        <v>79</v>
      </c>
      <c r="AA21" s="58">
        <v>79</v>
      </c>
      <c r="AB21" s="58">
        <v>79</v>
      </c>
      <c r="AC21" s="58">
        <v>79</v>
      </c>
      <c r="AD21" s="58">
        <v>79</v>
      </c>
      <c r="AE21" s="58">
        <v>79</v>
      </c>
      <c r="AF21" s="58">
        <v>79</v>
      </c>
      <c r="AG21" s="369">
        <v>79</v>
      </c>
      <c r="AH21" s="23"/>
    </row>
    <row r="22" spans="1:34" s="368" customFormat="1" x14ac:dyDescent="0.35">
      <c r="A22" s="618"/>
      <c r="B22" s="377" t="s">
        <v>717</v>
      </c>
      <c r="C22" s="370">
        <v>75</v>
      </c>
      <c r="D22" s="370">
        <v>75</v>
      </c>
      <c r="E22" s="370">
        <v>75</v>
      </c>
      <c r="F22" s="370">
        <v>75</v>
      </c>
      <c r="G22" s="370">
        <v>0</v>
      </c>
      <c r="H22" s="370">
        <v>0</v>
      </c>
      <c r="J22" s="396">
        <v>75</v>
      </c>
      <c r="K22" s="58">
        <v>75</v>
      </c>
      <c r="L22" s="58">
        <v>75</v>
      </c>
      <c r="M22" s="58">
        <v>75</v>
      </c>
      <c r="N22" s="58">
        <v>75</v>
      </c>
      <c r="O22" s="58">
        <v>75</v>
      </c>
      <c r="P22" s="58">
        <v>75</v>
      </c>
      <c r="Q22" s="58">
        <v>75</v>
      </c>
      <c r="R22" s="58">
        <v>75</v>
      </c>
      <c r="S22" s="58">
        <v>75</v>
      </c>
      <c r="T22" s="58">
        <v>75</v>
      </c>
      <c r="U22" s="369">
        <v>75</v>
      </c>
      <c r="V22" s="58">
        <v>75</v>
      </c>
      <c r="W22" s="58">
        <v>75</v>
      </c>
      <c r="X22" s="58">
        <v>75</v>
      </c>
      <c r="Y22" s="58">
        <v>75</v>
      </c>
      <c r="Z22" s="58">
        <v>75</v>
      </c>
      <c r="AA22" s="58">
        <v>75</v>
      </c>
      <c r="AB22" s="58">
        <v>75</v>
      </c>
      <c r="AC22" s="58">
        <v>75</v>
      </c>
      <c r="AD22" s="58">
        <v>75</v>
      </c>
      <c r="AE22" s="58">
        <v>75</v>
      </c>
      <c r="AF22" s="58">
        <v>75</v>
      </c>
      <c r="AG22" s="369">
        <v>75</v>
      </c>
      <c r="AH22" s="23"/>
    </row>
    <row r="23" spans="1:34" s="368" customFormat="1" x14ac:dyDescent="0.35">
      <c r="A23" s="618"/>
      <c r="B23" s="377" t="s">
        <v>718</v>
      </c>
      <c r="C23" s="370">
        <v>30</v>
      </c>
      <c r="D23" s="370">
        <v>30</v>
      </c>
      <c r="E23" s="370">
        <v>30</v>
      </c>
      <c r="F23" s="370">
        <v>30</v>
      </c>
      <c r="G23" s="370">
        <v>0</v>
      </c>
      <c r="H23" s="370">
        <v>0</v>
      </c>
      <c r="J23" s="396">
        <v>30</v>
      </c>
      <c r="K23" s="58">
        <v>30</v>
      </c>
      <c r="L23" s="58">
        <v>30</v>
      </c>
      <c r="M23" s="58">
        <v>30</v>
      </c>
      <c r="N23" s="58">
        <v>30</v>
      </c>
      <c r="O23" s="58">
        <v>30</v>
      </c>
      <c r="P23" s="58">
        <v>30</v>
      </c>
      <c r="Q23" s="58">
        <v>30</v>
      </c>
      <c r="R23" s="58">
        <v>30</v>
      </c>
      <c r="S23" s="58">
        <v>30</v>
      </c>
      <c r="T23" s="58">
        <v>30</v>
      </c>
      <c r="U23" s="369">
        <v>30</v>
      </c>
      <c r="V23" s="58">
        <v>30</v>
      </c>
      <c r="W23" s="58">
        <v>30</v>
      </c>
      <c r="X23" s="58">
        <v>30</v>
      </c>
      <c r="Y23" s="58">
        <v>30</v>
      </c>
      <c r="Z23" s="58">
        <v>30</v>
      </c>
      <c r="AA23" s="58">
        <v>30</v>
      </c>
      <c r="AB23" s="58">
        <v>30</v>
      </c>
      <c r="AC23" s="58">
        <v>30</v>
      </c>
      <c r="AD23" s="58">
        <v>30</v>
      </c>
      <c r="AE23" s="58">
        <v>30</v>
      </c>
      <c r="AF23" s="58">
        <v>30</v>
      </c>
      <c r="AG23" s="369">
        <v>30</v>
      </c>
      <c r="AH23" s="23"/>
    </row>
    <row r="24" spans="1:34" s="368" customFormat="1" x14ac:dyDescent="0.35">
      <c r="A24" s="618"/>
      <c r="B24" s="377" t="s">
        <v>719</v>
      </c>
      <c r="C24" s="370">
        <v>50</v>
      </c>
      <c r="D24" s="370">
        <v>50</v>
      </c>
      <c r="E24" s="370">
        <v>50</v>
      </c>
      <c r="F24" s="370">
        <v>50</v>
      </c>
      <c r="G24" s="370">
        <v>0</v>
      </c>
      <c r="H24" s="370">
        <v>0</v>
      </c>
      <c r="J24" s="396">
        <v>50</v>
      </c>
      <c r="K24" s="58">
        <v>50</v>
      </c>
      <c r="L24" s="58">
        <v>50</v>
      </c>
      <c r="M24" s="58">
        <v>50</v>
      </c>
      <c r="N24" s="58">
        <v>50</v>
      </c>
      <c r="O24" s="58">
        <v>50</v>
      </c>
      <c r="P24" s="58">
        <v>50</v>
      </c>
      <c r="Q24" s="58">
        <v>50</v>
      </c>
      <c r="R24" s="58">
        <v>50</v>
      </c>
      <c r="S24" s="58">
        <v>50</v>
      </c>
      <c r="T24" s="58">
        <v>50</v>
      </c>
      <c r="U24" s="369">
        <v>50</v>
      </c>
      <c r="V24" s="58">
        <v>50</v>
      </c>
      <c r="W24" s="58">
        <v>50</v>
      </c>
      <c r="X24" s="58">
        <v>50</v>
      </c>
      <c r="Y24" s="58">
        <v>50</v>
      </c>
      <c r="Z24" s="58">
        <v>50</v>
      </c>
      <c r="AA24" s="58">
        <v>50</v>
      </c>
      <c r="AB24" s="58">
        <v>50</v>
      </c>
      <c r="AC24" s="58">
        <v>50</v>
      </c>
      <c r="AD24" s="58">
        <v>50</v>
      </c>
      <c r="AE24" s="58">
        <v>50</v>
      </c>
      <c r="AF24" s="58">
        <v>50</v>
      </c>
      <c r="AG24" s="369">
        <v>50</v>
      </c>
      <c r="AH24" s="23"/>
    </row>
    <row r="25" spans="1:34" s="368" customFormat="1" x14ac:dyDescent="0.35">
      <c r="A25" s="618"/>
      <c r="B25" s="377" t="s">
        <v>720</v>
      </c>
      <c r="C25" s="370">
        <v>494</v>
      </c>
      <c r="D25" s="370">
        <v>494</v>
      </c>
      <c r="E25" s="370">
        <v>340</v>
      </c>
      <c r="F25" s="370">
        <v>340</v>
      </c>
      <c r="G25" s="370">
        <v>154</v>
      </c>
      <c r="H25" s="370">
        <v>154</v>
      </c>
      <c r="J25" s="396">
        <v>494</v>
      </c>
      <c r="K25" s="58">
        <v>494</v>
      </c>
      <c r="L25" s="58">
        <v>494</v>
      </c>
      <c r="M25" s="58">
        <v>494</v>
      </c>
      <c r="N25" s="58">
        <v>494</v>
      </c>
      <c r="O25" s="58">
        <v>494</v>
      </c>
      <c r="P25" s="58">
        <v>494</v>
      </c>
      <c r="Q25" s="58">
        <v>494</v>
      </c>
      <c r="R25" s="58">
        <v>494</v>
      </c>
      <c r="S25" s="58">
        <v>494</v>
      </c>
      <c r="T25" s="58">
        <v>494</v>
      </c>
      <c r="U25" s="369">
        <v>494</v>
      </c>
      <c r="V25" s="58">
        <v>494</v>
      </c>
      <c r="W25" s="58">
        <v>494</v>
      </c>
      <c r="X25" s="58">
        <v>494</v>
      </c>
      <c r="Y25" s="58">
        <v>494</v>
      </c>
      <c r="Z25" s="58">
        <v>494</v>
      </c>
      <c r="AA25" s="58">
        <v>494</v>
      </c>
      <c r="AB25" s="58">
        <v>494</v>
      </c>
      <c r="AC25" s="58">
        <v>494</v>
      </c>
      <c r="AD25" s="58">
        <v>494</v>
      </c>
      <c r="AE25" s="58">
        <v>494</v>
      </c>
      <c r="AF25" s="58">
        <v>494</v>
      </c>
      <c r="AG25" s="369">
        <v>494</v>
      </c>
      <c r="AH25" s="23"/>
    </row>
    <row r="26" spans="1:34" s="368" customFormat="1" x14ac:dyDescent="0.35">
      <c r="A26" s="618"/>
      <c r="B26" s="377" t="s">
        <v>721</v>
      </c>
      <c r="C26" s="370">
        <v>0</v>
      </c>
      <c r="D26" s="370">
        <v>0</v>
      </c>
      <c r="E26" s="370">
        <v>0</v>
      </c>
      <c r="F26" s="370">
        <v>0</v>
      </c>
      <c r="G26" s="370">
        <v>0</v>
      </c>
      <c r="H26" s="370">
        <v>0</v>
      </c>
      <c r="J26" s="396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369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369">
        <v>0</v>
      </c>
      <c r="AH26" s="23"/>
    </row>
    <row r="27" spans="1:34" s="368" customFormat="1" x14ac:dyDescent="0.35">
      <c r="A27" s="618"/>
      <c r="B27" s="377" t="s">
        <v>722</v>
      </c>
      <c r="C27" s="370">
        <v>255</v>
      </c>
      <c r="D27" s="370">
        <v>255</v>
      </c>
      <c r="E27" s="370">
        <v>255</v>
      </c>
      <c r="F27" s="370">
        <v>255</v>
      </c>
      <c r="G27" s="370">
        <v>0</v>
      </c>
      <c r="H27" s="370">
        <v>0</v>
      </c>
      <c r="J27" s="396">
        <v>255</v>
      </c>
      <c r="K27" s="58">
        <v>255</v>
      </c>
      <c r="L27" s="58">
        <v>255</v>
      </c>
      <c r="M27" s="58">
        <v>255</v>
      </c>
      <c r="N27" s="58">
        <v>255</v>
      </c>
      <c r="O27" s="58">
        <v>255</v>
      </c>
      <c r="P27" s="58">
        <v>255</v>
      </c>
      <c r="Q27" s="58">
        <v>255</v>
      </c>
      <c r="R27" s="58">
        <v>255</v>
      </c>
      <c r="S27" s="58">
        <v>255</v>
      </c>
      <c r="T27" s="58">
        <v>255</v>
      </c>
      <c r="U27" s="369">
        <v>255</v>
      </c>
      <c r="V27" s="58">
        <v>255</v>
      </c>
      <c r="W27" s="58">
        <v>255</v>
      </c>
      <c r="X27" s="58">
        <v>255</v>
      </c>
      <c r="Y27" s="58">
        <v>255</v>
      </c>
      <c r="Z27" s="58">
        <v>255</v>
      </c>
      <c r="AA27" s="58">
        <v>255</v>
      </c>
      <c r="AB27" s="58">
        <v>255</v>
      </c>
      <c r="AC27" s="58">
        <v>255</v>
      </c>
      <c r="AD27" s="58">
        <v>255</v>
      </c>
      <c r="AE27" s="58">
        <v>255</v>
      </c>
      <c r="AF27" s="58">
        <v>255</v>
      </c>
      <c r="AG27" s="369">
        <v>255</v>
      </c>
      <c r="AH27" s="23"/>
    </row>
    <row r="28" spans="1:34" s="368" customFormat="1" x14ac:dyDescent="0.35">
      <c r="A28" s="618"/>
      <c r="B28" s="377" t="s">
        <v>723</v>
      </c>
      <c r="C28" s="370">
        <v>0</v>
      </c>
      <c r="D28" s="370">
        <v>0</v>
      </c>
      <c r="E28" s="370">
        <v>0</v>
      </c>
      <c r="F28" s="370">
        <v>0</v>
      </c>
      <c r="G28" s="370">
        <v>0</v>
      </c>
      <c r="H28" s="370">
        <v>0</v>
      </c>
      <c r="J28" s="396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369">
        <v>0</v>
      </c>
      <c r="V28" s="58">
        <v>0</v>
      </c>
      <c r="W28" s="58">
        <v>0</v>
      </c>
      <c r="X28" s="58">
        <v>0</v>
      </c>
      <c r="Y28" s="58">
        <v>0</v>
      </c>
      <c r="Z28" s="58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369">
        <v>0</v>
      </c>
      <c r="AH28" s="23"/>
    </row>
    <row r="29" spans="1:34" s="368" customFormat="1" x14ac:dyDescent="0.35">
      <c r="A29" s="618"/>
      <c r="B29" s="377" t="s">
        <v>724</v>
      </c>
      <c r="C29" s="370">
        <v>400</v>
      </c>
      <c r="D29" s="370">
        <v>400</v>
      </c>
      <c r="E29" s="370">
        <v>400</v>
      </c>
      <c r="F29" s="370">
        <v>400</v>
      </c>
      <c r="G29" s="370">
        <v>0</v>
      </c>
      <c r="H29" s="370">
        <v>0</v>
      </c>
      <c r="J29" s="396">
        <v>400</v>
      </c>
      <c r="K29" s="58">
        <v>400</v>
      </c>
      <c r="L29" s="58">
        <v>400</v>
      </c>
      <c r="M29" s="58">
        <v>400</v>
      </c>
      <c r="N29" s="58">
        <v>400</v>
      </c>
      <c r="O29" s="58">
        <v>400</v>
      </c>
      <c r="P29" s="58">
        <v>400</v>
      </c>
      <c r="Q29" s="58">
        <v>400</v>
      </c>
      <c r="R29" s="58">
        <v>400</v>
      </c>
      <c r="S29" s="58">
        <v>400</v>
      </c>
      <c r="T29" s="58">
        <v>400</v>
      </c>
      <c r="U29" s="369">
        <v>400</v>
      </c>
      <c r="V29" s="58">
        <v>400</v>
      </c>
      <c r="W29" s="58">
        <v>400</v>
      </c>
      <c r="X29" s="58">
        <v>400</v>
      </c>
      <c r="Y29" s="58">
        <v>400</v>
      </c>
      <c r="Z29" s="58">
        <v>400</v>
      </c>
      <c r="AA29" s="58">
        <v>400</v>
      </c>
      <c r="AB29" s="58">
        <v>400</v>
      </c>
      <c r="AC29" s="58">
        <v>400</v>
      </c>
      <c r="AD29" s="58">
        <v>400</v>
      </c>
      <c r="AE29" s="58">
        <v>400</v>
      </c>
      <c r="AF29" s="58">
        <v>400</v>
      </c>
      <c r="AG29" s="369">
        <v>400</v>
      </c>
      <c r="AH29" s="23"/>
    </row>
    <row r="30" spans="1:34" s="368" customFormat="1" x14ac:dyDescent="0.35">
      <c r="A30" s="618"/>
      <c r="B30" s="377" t="s">
        <v>725</v>
      </c>
      <c r="C30" s="370">
        <v>540</v>
      </c>
      <c r="D30" s="370">
        <v>540</v>
      </c>
      <c r="E30" s="370">
        <v>540</v>
      </c>
      <c r="F30" s="370">
        <v>540</v>
      </c>
      <c r="G30" s="370">
        <v>0</v>
      </c>
      <c r="H30" s="370">
        <v>0</v>
      </c>
      <c r="J30" s="396">
        <v>540</v>
      </c>
      <c r="K30" s="58">
        <v>540</v>
      </c>
      <c r="L30" s="58">
        <v>540</v>
      </c>
      <c r="M30" s="58">
        <v>540</v>
      </c>
      <c r="N30" s="58">
        <v>540</v>
      </c>
      <c r="O30" s="58">
        <v>540</v>
      </c>
      <c r="P30" s="58">
        <v>540</v>
      </c>
      <c r="Q30" s="58">
        <v>540</v>
      </c>
      <c r="R30" s="58">
        <v>540</v>
      </c>
      <c r="S30" s="58">
        <v>540</v>
      </c>
      <c r="T30" s="58">
        <v>540</v>
      </c>
      <c r="U30" s="369">
        <v>540</v>
      </c>
      <c r="V30" s="58">
        <v>540</v>
      </c>
      <c r="W30" s="58">
        <v>540</v>
      </c>
      <c r="X30" s="58">
        <v>540</v>
      </c>
      <c r="Y30" s="58">
        <v>540</v>
      </c>
      <c r="Z30" s="58">
        <v>540</v>
      </c>
      <c r="AA30" s="58">
        <v>540</v>
      </c>
      <c r="AB30" s="58">
        <v>540</v>
      </c>
      <c r="AC30" s="58">
        <v>540</v>
      </c>
      <c r="AD30" s="58">
        <v>540</v>
      </c>
      <c r="AE30" s="58">
        <v>540</v>
      </c>
      <c r="AF30" s="58">
        <v>540</v>
      </c>
      <c r="AG30" s="369">
        <v>540</v>
      </c>
      <c r="AH30" s="23"/>
    </row>
    <row r="31" spans="1:34" s="368" customFormat="1" x14ac:dyDescent="0.35">
      <c r="A31" s="618"/>
      <c r="B31" s="377" t="s">
        <v>726</v>
      </c>
      <c r="C31" s="370">
        <v>520</v>
      </c>
      <c r="D31" s="370">
        <v>520</v>
      </c>
      <c r="E31" s="370">
        <v>520</v>
      </c>
      <c r="F31" s="370">
        <v>520</v>
      </c>
      <c r="G31" s="370">
        <v>0</v>
      </c>
      <c r="H31" s="370">
        <v>0</v>
      </c>
      <c r="J31" s="396">
        <v>520</v>
      </c>
      <c r="K31" s="58">
        <v>520</v>
      </c>
      <c r="L31" s="58">
        <v>520</v>
      </c>
      <c r="M31" s="58">
        <v>520</v>
      </c>
      <c r="N31" s="58">
        <v>520</v>
      </c>
      <c r="O31" s="58">
        <v>520</v>
      </c>
      <c r="P31" s="58">
        <v>520</v>
      </c>
      <c r="Q31" s="58">
        <v>520</v>
      </c>
      <c r="R31" s="58">
        <v>520</v>
      </c>
      <c r="S31" s="58">
        <v>520</v>
      </c>
      <c r="T31" s="58">
        <v>520</v>
      </c>
      <c r="U31" s="369">
        <v>520</v>
      </c>
      <c r="V31" s="58">
        <v>520</v>
      </c>
      <c r="W31" s="58">
        <v>520</v>
      </c>
      <c r="X31" s="58">
        <v>520</v>
      </c>
      <c r="Y31" s="58">
        <v>520</v>
      </c>
      <c r="Z31" s="58">
        <v>520</v>
      </c>
      <c r="AA31" s="58">
        <v>520</v>
      </c>
      <c r="AB31" s="58">
        <v>520</v>
      </c>
      <c r="AC31" s="58">
        <v>520</v>
      </c>
      <c r="AD31" s="58">
        <v>520</v>
      </c>
      <c r="AE31" s="58">
        <v>520</v>
      </c>
      <c r="AF31" s="58">
        <v>520</v>
      </c>
      <c r="AG31" s="369">
        <v>520</v>
      </c>
      <c r="AH31" s="23"/>
    </row>
    <row r="32" spans="1:34" s="368" customFormat="1" x14ac:dyDescent="0.35">
      <c r="A32" s="618"/>
      <c r="B32" s="377" t="s">
        <v>727</v>
      </c>
      <c r="C32" s="370">
        <v>266</v>
      </c>
      <c r="D32" s="370">
        <v>266</v>
      </c>
      <c r="E32" s="370">
        <v>266</v>
      </c>
      <c r="F32" s="370">
        <v>266</v>
      </c>
      <c r="G32" s="370">
        <v>0</v>
      </c>
      <c r="H32" s="370">
        <v>0</v>
      </c>
      <c r="J32" s="396">
        <v>266</v>
      </c>
      <c r="K32" s="58">
        <v>266</v>
      </c>
      <c r="L32" s="58">
        <v>266</v>
      </c>
      <c r="M32" s="58">
        <v>266</v>
      </c>
      <c r="N32" s="58">
        <v>266</v>
      </c>
      <c r="O32" s="58">
        <v>266</v>
      </c>
      <c r="P32" s="58">
        <v>266</v>
      </c>
      <c r="Q32" s="58">
        <v>266</v>
      </c>
      <c r="R32" s="58">
        <v>266</v>
      </c>
      <c r="S32" s="58">
        <v>266</v>
      </c>
      <c r="T32" s="58">
        <v>266</v>
      </c>
      <c r="U32" s="369">
        <v>266</v>
      </c>
      <c r="V32" s="58">
        <v>266</v>
      </c>
      <c r="W32" s="58">
        <v>266</v>
      </c>
      <c r="X32" s="58">
        <v>266</v>
      </c>
      <c r="Y32" s="58">
        <v>266</v>
      </c>
      <c r="Z32" s="58">
        <v>266</v>
      </c>
      <c r="AA32" s="58">
        <v>266</v>
      </c>
      <c r="AB32" s="58">
        <v>266</v>
      </c>
      <c r="AC32" s="58">
        <v>266</v>
      </c>
      <c r="AD32" s="58">
        <v>266</v>
      </c>
      <c r="AE32" s="58">
        <v>266</v>
      </c>
      <c r="AF32" s="58">
        <v>266</v>
      </c>
      <c r="AG32" s="369">
        <v>266</v>
      </c>
      <c r="AH32" s="51"/>
    </row>
    <row r="33" spans="1:34" s="368" customFormat="1" x14ac:dyDescent="0.35">
      <c r="A33" s="618"/>
      <c r="B33" s="377" t="s">
        <v>728</v>
      </c>
      <c r="C33" s="370">
        <v>50</v>
      </c>
      <c r="D33" s="370">
        <v>50</v>
      </c>
      <c r="E33" s="370">
        <v>50</v>
      </c>
      <c r="F33" s="370">
        <v>50</v>
      </c>
      <c r="G33" s="370">
        <v>0</v>
      </c>
      <c r="H33" s="370">
        <v>0</v>
      </c>
      <c r="J33" s="396">
        <v>50</v>
      </c>
      <c r="K33" s="58">
        <v>50</v>
      </c>
      <c r="L33" s="58">
        <v>50</v>
      </c>
      <c r="M33" s="58">
        <v>50</v>
      </c>
      <c r="N33" s="58">
        <v>50</v>
      </c>
      <c r="O33" s="58">
        <v>50</v>
      </c>
      <c r="P33" s="58">
        <v>50</v>
      </c>
      <c r="Q33" s="58">
        <v>50</v>
      </c>
      <c r="R33" s="58">
        <v>50</v>
      </c>
      <c r="S33" s="58">
        <v>50</v>
      </c>
      <c r="T33" s="58">
        <v>50</v>
      </c>
      <c r="U33" s="369">
        <v>50</v>
      </c>
      <c r="V33" s="58">
        <v>50</v>
      </c>
      <c r="W33" s="58">
        <v>50</v>
      </c>
      <c r="X33" s="58">
        <v>50</v>
      </c>
      <c r="Y33" s="58">
        <v>50</v>
      </c>
      <c r="Z33" s="58">
        <v>50</v>
      </c>
      <c r="AA33" s="58">
        <v>50</v>
      </c>
      <c r="AB33" s="58">
        <v>50</v>
      </c>
      <c r="AC33" s="58">
        <v>50</v>
      </c>
      <c r="AD33" s="58">
        <v>50</v>
      </c>
      <c r="AE33" s="58">
        <v>50</v>
      </c>
      <c r="AF33" s="58">
        <v>50</v>
      </c>
      <c r="AG33" s="369">
        <v>50</v>
      </c>
      <c r="AH33" s="24"/>
    </row>
    <row r="34" spans="1:34" s="368" customFormat="1" x14ac:dyDescent="0.35">
      <c r="A34" s="618"/>
      <c r="B34" s="377" t="s">
        <v>27</v>
      </c>
      <c r="C34" s="370">
        <v>320</v>
      </c>
      <c r="D34" s="370">
        <v>320</v>
      </c>
      <c r="E34" s="370">
        <v>320</v>
      </c>
      <c r="F34" s="370">
        <v>320</v>
      </c>
      <c r="G34" s="370">
        <v>0</v>
      </c>
      <c r="H34" s="370">
        <v>0</v>
      </c>
      <c r="J34" s="396">
        <v>320</v>
      </c>
      <c r="K34" s="58">
        <v>320</v>
      </c>
      <c r="L34" s="58">
        <v>320</v>
      </c>
      <c r="M34" s="58">
        <v>320</v>
      </c>
      <c r="N34" s="58">
        <v>320</v>
      </c>
      <c r="O34" s="58">
        <v>320</v>
      </c>
      <c r="P34" s="58">
        <v>320</v>
      </c>
      <c r="Q34" s="58">
        <v>320</v>
      </c>
      <c r="R34" s="58">
        <v>320</v>
      </c>
      <c r="S34" s="58">
        <v>320</v>
      </c>
      <c r="T34" s="58">
        <v>320</v>
      </c>
      <c r="U34" s="369">
        <v>320</v>
      </c>
      <c r="V34" s="58">
        <v>320</v>
      </c>
      <c r="W34" s="58">
        <v>320</v>
      </c>
      <c r="X34" s="58">
        <v>320</v>
      </c>
      <c r="Y34" s="58">
        <v>320</v>
      </c>
      <c r="Z34" s="58">
        <v>320</v>
      </c>
      <c r="AA34" s="58">
        <v>320</v>
      </c>
      <c r="AB34" s="58">
        <v>320</v>
      </c>
      <c r="AC34" s="58">
        <v>320</v>
      </c>
      <c r="AD34" s="58">
        <v>320</v>
      </c>
      <c r="AE34" s="58">
        <v>320</v>
      </c>
      <c r="AF34" s="58">
        <v>320</v>
      </c>
      <c r="AG34" s="369">
        <v>320</v>
      </c>
      <c r="AH34" s="24"/>
    </row>
    <row r="35" spans="1:34" s="368" customFormat="1" x14ac:dyDescent="0.35">
      <c r="A35" s="618"/>
      <c r="B35" s="377" t="s">
        <v>729</v>
      </c>
      <c r="C35" s="370">
        <v>8</v>
      </c>
      <c r="D35" s="370">
        <v>8</v>
      </c>
      <c r="E35" s="370">
        <v>8</v>
      </c>
      <c r="F35" s="370">
        <v>8</v>
      </c>
      <c r="G35" s="370">
        <v>0</v>
      </c>
      <c r="H35" s="370">
        <v>0</v>
      </c>
      <c r="J35" s="396">
        <v>8</v>
      </c>
      <c r="K35" s="58">
        <v>8</v>
      </c>
      <c r="L35" s="58">
        <v>8</v>
      </c>
      <c r="M35" s="58">
        <v>8</v>
      </c>
      <c r="N35" s="58">
        <v>8</v>
      </c>
      <c r="O35" s="58">
        <v>8</v>
      </c>
      <c r="P35" s="58">
        <v>8</v>
      </c>
      <c r="Q35" s="58">
        <v>8</v>
      </c>
      <c r="R35" s="58">
        <v>8</v>
      </c>
      <c r="S35" s="58">
        <v>8</v>
      </c>
      <c r="T35" s="58">
        <v>8</v>
      </c>
      <c r="U35" s="369">
        <v>8</v>
      </c>
      <c r="V35" s="58">
        <v>8</v>
      </c>
      <c r="W35" s="58">
        <v>8</v>
      </c>
      <c r="X35" s="58">
        <v>8</v>
      </c>
      <c r="Y35" s="58">
        <v>8</v>
      </c>
      <c r="Z35" s="58">
        <v>8</v>
      </c>
      <c r="AA35" s="58">
        <v>8</v>
      </c>
      <c r="AB35" s="58">
        <v>8</v>
      </c>
      <c r="AC35" s="58">
        <v>8</v>
      </c>
      <c r="AD35" s="58">
        <v>8</v>
      </c>
      <c r="AE35" s="58">
        <v>8</v>
      </c>
      <c r="AF35" s="58">
        <v>8</v>
      </c>
      <c r="AG35" s="369">
        <v>8</v>
      </c>
      <c r="AH35" s="51"/>
    </row>
    <row r="36" spans="1:34" s="368" customFormat="1" x14ac:dyDescent="0.35">
      <c r="A36" s="618"/>
      <c r="B36" s="377" t="s">
        <v>730</v>
      </c>
      <c r="C36" s="370">
        <v>300</v>
      </c>
      <c r="D36" s="370">
        <v>300</v>
      </c>
      <c r="E36" s="370">
        <v>300</v>
      </c>
      <c r="F36" s="370">
        <v>300</v>
      </c>
      <c r="G36" s="370">
        <v>0</v>
      </c>
      <c r="H36" s="370">
        <v>0</v>
      </c>
      <c r="J36" s="396">
        <v>300</v>
      </c>
      <c r="K36" s="58">
        <v>300</v>
      </c>
      <c r="L36" s="58">
        <v>300</v>
      </c>
      <c r="M36" s="58">
        <v>300</v>
      </c>
      <c r="N36" s="58">
        <v>300</v>
      </c>
      <c r="O36" s="58">
        <v>300</v>
      </c>
      <c r="P36" s="58">
        <v>300</v>
      </c>
      <c r="Q36" s="58">
        <v>300</v>
      </c>
      <c r="R36" s="58">
        <v>300</v>
      </c>
      <c r="S36" s="58">
        <v>300</v>
      </c>
      <c r="T36" s="58">
        <v>300</v>
      </c>
      <c r="U36" s="369">
        <v>300</v>
      </c>
      <c r="V36" s="58">
        <v>300</v>
      </c>
      <c r="W36" s="58">
        <v>300</v>
      </c>
      <c r="X36" s="58">
        <v>300</v>
      </c>
      <c r="Y36" s="58">
        <v>300</v>
      </c>
      <c r="Z36" s="58">
        <v>300</v>
      </c>
      <c r="AA36" s="58">
        <v>300</v>
      </c>
      <c r="AB36" s="58">
        <v>300</v>
      </c>
      <c r="AC36" s="58">
        <v>300</v>
      </c>
      <c r="AD36" s="58">
        <v>300</v>
      </c>
      <c r="AE36" s="58">
        <v>300</v>
      </c>
      <c r="AF36" s="58">
        <v>300</v>
      </c>
      <c r="AG36" s="369">
        <v>300</v>
      </c>
      <c r="AH36" s="24"/>
    </row>
    <row r="37" spans="1:34" s="368" customFormat="1" x14ac:dyDescent="0.35">
      <c r="A37" s="618"/>
      <c r="B37" s="377" t="s">
        <v>731</v>
      </c>
      <c r="C37" s="370">
        <v>300</v>
      </c>
      <c r="D37" s="370">
        <v>300</v>
      </c>
      <c r="E37" s="370">
        <v>300</v>
      </c>
      <c r="F37" s="370">
        <v>300</v>
      </c>
      <c r="G37" s="370">
        <v>0</v>
      </c>
      <c r="H37" s="370">
        <v>0</v>
      </c>
      <c r="J37" s="396">
        <v>300</v>
      </c>
      <c r="K37" s="58">
        <v>300</v>
      </c>
      <c r="L37" s="58">
        <v>300</v>
      </c>
      <c r="M37" s="58">
        <v>300</v>
      </c>
      <c r="N37" s="58">
        <v>300</v>
      </c>
      <c r="O37" s="58">
        <v>300</v>
      </c>
      <c r="P37" s="58">
        <v>300</v>
      </c>
      <c r="Q37" s="58">
        <v>300</v>
      </c>
      <c r="R37" s="58">
        <v>300</v>
      </c>
      <c r="S37" s="58">
        <v>300</v>
      </c>
      <c r="T37" s="58">
        <v>300</v>
      </c>
      <c r="U37" s="369">
        <v>300</v>
      </c>
      <c r="V37" s="58">
        <v>300</v>
      </c>
      <c r="W37" s="58">
        <v>300</v>
      </c>
      <c r="X37" s="58">
        <v>300</v>
      </c>
      <c r="Y37" s="58">
        <v>300</v>
      </c>
      <c r="Z37" s="58">
        <v>300</v>
      </c>
      <c r="AA37" s="58">
        <v>300</v>
      </c>
      <c r="AB37" s="58">
        <v>300</v>
      </c>
      <c r="AC37" s="58">
        <v>300</v>
      </c>
      <c r="AD37" s="58">
        <v>300</v>
      </c>
      <c r="AE37" s="58">
        <v>300</v>
      </c>
      <c r="AF37" s="58">
        <v>300</v>
      </c>
      <c r="AG37" s="369">
        <v>300</v>
      </c>
      <c r="AH37" s="23"/>
    </row>
    <row r="38" spans="1:34" s="368" customFormat="1" x14ac:dyDescent="0.35">
      <c r="A38" s="618"/>
      <c r="B38" s="377" t="s">
        <v>732</v>
      </c>
      <c r="C38" s="370">
        <v>5</v>
      </c>
      <c r="D38" s="370">
        <v>5</v>
      </c>
      <c r="E38" s="370">
        <v>5</v>
      </c>
      <c r="F38" s="370">
        <v>5</v>
      </c>
      <c r="G38" s="370">
        <v>0</v>
      </c>
      <c r="H38" s="370">
        <v>0</v>
      </c>
      <c r="J38" s="396">
        <v>5</v>
      </c>
      <c r="K38" s="58">
        <v>5</v>
      </c>
      <c r="L38" s="58">
        <v>5</v>
      </c>
      <c r="M38" s="58">
        <v>5</v>
      </c>
      <c r="N38" s="58">
        <v>5</v>
      </c>
      <c r="O38" s="58">
        <v>5</v>
      </c>
      <c r="P38" s="58">
        <v>5</v>
      </c>
      <c r="Q38" s="58">
        <v>5</v>
      </c>
      <c r="R38" s="58">
        <v>5</v>
      </c>
      <c r="S38" s="58">
        <v>5</v>
      </c>
      <c r="T38" s="58">
        <v>5</v>
      </c>
      <c r="U38" s="369">
        <v>5</v>
      </c>
      <c r="V38" s="58">
        <v>5</v>
      </c>
      <c r="W38" s="58">
        <v>5</v>
      </c>
      <c r="X38" s="58">
        <v>5</v>
      </c>
      <c r="Y38" s="58">
        <v>5</v>
      </c>
      <c r="Z38" s="58">
        <v>5</v>
      </c>
      <c r="AA38" s="58">
        <v>5</v>
      </c>
      <c r="AB38" s="58">
        <v>5</v>
      </c>
      <c r="AC38" s="58">
        <v>5</v>
      </c>
      <c r="AD38" s="58">
        <v>5</v>
      </c>
      <c r="AE38" s="58">
        <v>5</v>
      </c>
      <c r="AF38" s="58">
        <v>5</v>
      </c>
      <c r="AG38" s="369">
        <v>5</v>
      </c>
      <c r="AH38" s="23"/>
    </row>
    <row r="39" spans="1:34" s="372" customFormat="1" ht="15" thickBot="1" x14ac:dyDescent="0.4">
      <c r="A39" s="620"/>
      <c r="B39" s="409" t="s">
        <v>733</v>
      </c>
      <c r="C39" s="619">
        <v>5095.5</v>
      </c>
      <c r="D39" s="619">
        <v>5199</v>
      </c>
      <c r="E39" s="619">
        <v>4907</v>
      </c>
      <c r="F39" s="619">
        <v>4907</v>
      </c>
      <c r="G39" s="619">
        <v>188.5</v>
      </c>
      <c r="H39" s="619">
        <v>292</v>
      </c>
      <c r="J39" s="787">
        <v>5061</v>
      </c>
      <c r="K39" s="418">
        <v>5061</v>
      </c>
      <c r="L39" s="418">
        <v>5061</v>
      </c>
      <c r="M39" s="418">
        <v>5061</v>
      </c>
      <c r="N39" s="418">
        <v>5061</v>
      </c>
      <c r="O39" s="418">
        <v>5061</v>
      </c>
      <c r="P39" s="418">
        <v>5061</v>
      </c>
      <c r="Q39" s="418">
        <v>5061</v>
      </c>
      <c r="R39" s="418">
        <v>5061</v>
      </c>
      <c r="S39" s="418">
        <v>5199</v>
      </c>
      <c r="T39" s="418">
        <v>5199</v>
      </c>
      <c r="U39" s="419">
        <v>5199</v>
      </c>
      <c r="V39" s="418">
        <v>5199</v>
      </c>
      <c r="W39" s="418">
        <v>5199</v>
      </c>
      <c r="X39" s="418">
        <v>5199</v>
      </c>
      <c r="Y39" s="418">
        <v>5199</v>
      </c>
      <c r="Z39" s="418">
        <v>5199</v>
      </c>
      <c r="AA39" s="418">
        <v>5199</v>
      </c>
      <c r="AB39" s="418">
        <v>5199</v>
      </c>
      <c r="AC39" s="418">
        <v>5199</v>
      </c>
      <c r="AD39" s="418">
        <v>5199</v>
      </c>
      <c r="AE39" s="418">
        <v>5199</v>
      </c>
      <c r="AF39" s="418">
        <v>5199</v>
      </c>
      <c r="AG39" s="419">
        <v>5199</v>
      </c>
      <c r="AH39" s="23"/>
    </row>
    <row r="40" spans="1:34" s="368" customFormat="1" x14ac:dyDescent="0.35">
      <c r="A40" s="618"/>
      <c r="B40" s="377"/>
      <c r="C40" s="370"/>
      <c r="D40" s="370"/>
      <c r="E40" s="370"/>
      <c r="F40" s="370"/>
      <c r="G40" s="370"/>
      <c r="H40" s="370"/>
      <c r="J40" s="396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369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369"/>
      <c r="AH40" s="23"/>
    </row>
    <row r="41" spans="1:34" s="368" customFormat="1" x14ac:dyDescent="0.35">
      <c r="A41" s="618"/>
      <c r="B41" s="886" t="s">
        <v>734</v>
      </c>
      <c r="C41" s="370"/>
      <c r="D41" s="370"/>
      <c r="E41" s="370"/>
      <c r="F41" s="370"/>
      <c r="G41" s="370"/>
      <c r="H41" s="370"/>
      <c r="J41" s="396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369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369"/>
      <c r="AH41" s="23"/>
    </row>
    <row r="42" spans="1:34" s="368" customFormat="1" x14ac:dyDescent="0.35">
      <c r="A42" s="618"/>
      <c r="B42" s="377" t="s">
        <v>735</v>
      </c>
      <c r="C42" s="370">
        <v>720</v>
      </c>
      <c r="D42" s="370">
        <v>720</v>
      </c>
      <c r="E42" s="370"/>
      <c r="F42" s="370"/>
      <c r="G42" s="370">
        <v>720</v>
      </c>
      <c r="H42" s="370">
        <v>720</v>
      </c>
      <c r="J42" s="396">
        <v>720</v>
      </c>
      <c r="K42" s="58">
        <v>720</v>
      </c>
      <c r="L42" s="58">
        <v>720</v>
      </c>
      <c r="M42" s="58">
        <v>720</v>
      </c>
      <c r="N42" s="58">
        <v>720</v>
      </c>
      <c r="O42" s="58">
        <v>720</v>
      </c>
      <c r="P42" s="58">
        <v>720</v>
      </c>
      <c r="Q42" s="58">
        <v>720</v>
      </c>
      <c r="R42" s="58">
        <v>720</v>
      </c>
      <c r="S42" s="58">
        <v>720</v>
      </c>
      <c r="T42" s="58">
        <v>720</v>
      </c>
      <c r="U42" s="369">
        <v>720</v>
      </c>
      <c r="V42" s="58">
        <v>720</v>
      </c>
      <c r="W42" s="58">
        <v>720</v>
      </c>
      <c r="X42" s="58">
        <v>720</v>
      </c>
      <c r="Y42" s="58">
        <v>720</v>
      </c>
      <c r="Z42" s="58">
        <v>720</v>
      </c>
      <c r="AA42" s="58">
        <v>720</v>
      </c>
      <c r="AB42" s="58">
        <v>720</v>
      </c>
      <c r="AC42" s="58">
        <v>720</v>
      </c>
      <c r="AD42" s="58">
        <v>720</v>
      </c>
      <c r="AE42" s="58">
        <v>720</v>
      </c>
      <c r="AF42" s="58">
        <v>720</v>
      </c>
      <c r="AG42" s="369">
        <v>720</v>
      </c>
      <c r="AH42" s="23"/>
    </row>
    <row r="43" spans="1:34" s="368" customFormat="1" x14ac:dyDescent="0.35">
      <c r="A43" s="618"/>
      <c r="B43" s="377" t="s">
        <v>736</v>
      </c>
      <c r="C43" s="370">
        <v>33</v>
      </c>
      <c r="D43" s="370">
        <v>33</v>
      </c>
      <c r="E43" s="370"/>
      <c r="F43" s="370"/>
      <c r="G43" s="370">
        <v>33</v>
      </c>
      <c r="H43" s="370">
        <v>33</v>
      </c>
      <c r="J43" s="396">
        <v>33</v>
      </c>
      <c r="K43" s="58">
        <v>33</v>
      </c>
      <c r="L43" s="58">
        <v>33</v>
      </c>
      <c r="M43" s="58">
        <v>33</v>
      </c>
      <c r="N43" s="58">
        <v>33</v>
      </c>
      <c r="O43" s="58">
        <v>33</v>
      </c>
      <c r="P43" s="58">
        <v>33</v>
      </c>
      <c r="Q43" s="58">
        <v>33</v>
      </c>
      <c r="R43" s="58">
        <v>33</v>
      </c>
      <c r="S43" s="58">
        <v>33</v>
      </c>
      <c r="T43" s="58">
        <v>33</v>
      </c>
      <c r="U43" s="369">
        <v>33</v>
      </c>
      <c r="V43" s="58">
        <v>33</v>
      </c>
      <c r="W43" s="58">
        <v>33</v>
      </c>
      <c r="X43" s="58">
        <v>33</v>
      </c>
      <c r="Y43" s="58">
        <v>33</v>
      </c>
      <c r="Z43" s="58">
        <v>33</v>
      </c>
      <c r="AA43" s="58">
        <v>33</v>
      </c>
      <c r="AB43" s="58">
        <v>33</v>
      </c>
      <c r="AC43" s="58">
        <v>33</v>
      </c>
      <c r="AD43" s="58">
        <v>33</v>
      </c>
      <c r="AE43" s="58">
        <v>33</v>
      </c>
      <c r="AF43" s="58">
        <v>33</v>
      </c>
      <c r="AG43" s="369">
        <v>33</v>
      </c>
      <c r="AH43" s="23"/>
    </row>
    <row r="44" spans="1:34" s="368" customFormat="1" x14ac:dyDescent="0.35">
      <c r="A44" s="618"/>
      <c r="B44" s="377" t="s">
        <v>737</v>
      </c>
      <c r="C44" s="370">
        <v>0</v>
      </c>
      <c r="D44" s="370">
        <v>6.583333333333333</v>
      </c>
      <c r="E44" s="370"/>
      <c r="F44" s="370"/>
      <c r="G44" s="370">
        <v>0</v>
      </c>
      <c r="H44" s="370">
        <v>6.583333333333333</v>
      </c>
      <c r="J44" s="396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>
        <v>0</v>
      </c>
      <c r="U44" s="369">
        <v>0</v>
      </c>
      <c r="V44" s="58">
        <v>0</v>
      </c>
      <c r="W44" s="58">
        <v>0</v>
      </c>
      <c r="X44" s="58">
        <v>0</v>
      </c>
      <c r="Y44" s="58">
        <v>0</v>
      </c>
      <c r="Z44" s="58">
        <v>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>
        <v>0</v>
      </c>
      <c r="AG44" s="369">
        <v>79</v>
      </c>
      <c r="AH44" s="23"/>
    </row>
    <row r="45" spans="1:34" s="372" customFormat="1" ht="15" thickBot="1" x14ac:dyDescent="0.4">
      <c r="A45" s="620"/>
      <c r="B45" s="409" t="s">
        <v>738</v>
      </c>
      <c r="C45" s="619">
        <v>753</v>
      </c>
      <c r="D45" s="619">
        <v>759.58333333333337</v>
      </c>
      <c r="E45" s="619">
        <v>0</v>
      </c>
      <c r="F45" s="619">
        <v>0</v>
      </c>
      <c r="G45" s="619">
        <v>753</v>
      </c>
      <c r="H45" s="619">
        <v>759.58333333333337</v>
      </c>
      <c r="J45" s="787">
        <v>753</v>
      </c>
      <c r="K45" s="418">
        <v>753</v>
      </c>
      <c r="L45" s="418">
        <v>753</v>
      </c>
      <c r="M45" s="418">
        <v>753</v>
      </c>
      <c r="N45" s="418">
        <v>753</v>
      </c>
      <c r="O45" s="418">
        <v>753</v>
      </c>
      <c r="P45" s="418">
        <v>753</v>
      </c>
      <c r="Q45" s="418">
        <v>753</v>
      </c>
      <c r="R45" s="418">
        <v>753</v>
      </c>
      <c r="S45" s="418">
        <v>753</v>
      </c>
      <c r="T45" s="418">
        <v>753</v>
      </c>
      <c r="U45" s="419">
        <v>753</v>
      </c>
      <c r="V45" s="418">
        <v>753</v>
      </c>
      <c r="W45" s="418">
        <v>753</v>
      </c>
      <c r="X45" s="418">
        <v>753</v>
      </c>
      <c r="Y45" s="418">
        <v>753</v>
      </c>
      <c r="Z45" s="418">
        <v>753</v>
      </c>
      <c r="AA45" s="418">
        <v>753</v>
      </c>
      <c r="AB45" s="418">
        <v>753</v>
      </c>
      <c r="AC45" s="418">
        <v>753</v>
      </c>
      <c r="AD45" s="418">
        <v>753</v>
      </c>
      <c r="AE45" s="418">
        <v>753</v>
      </c>
      <c r="AF45" s="418">
        <v>753</v>
      </c>
      <c r="AG45" s="419">
        <v>832</v>
      </c>
      <c r="AH45" s="23"/>
    </row>
    <row r="46" spans="1:34" s="368" customFormat="1" x14ac:dyDescent="0.35">
      <c r="A46" s="618"/>
      <c r="B46" s="377"/>
      <c r="C46" s="370"/>
      <c r="D46" s="370"/>
      <c r="E46" s="370"/>
      <c r="F46" s="370"/>
      <c r="G46" s="370"/>
      <c r="H46" s="370"/>
      <c r="J46" s="396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369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369"/>
      <c r="AH46" s="23"/>
    </row>
    <row r="47" spans="1:34" s="368" customFormat="1" x14ac:dyDescent="0.35">
      <c r="A47" s="618"/>
      <c r="B47" s="886" t="s">
        <v>739</v>
      </c>
      <c r="C47" s="370"/>
      <c r="D47" s="370"/>
      <c r="E47" s="370"/>
      <c r="F47" s="370"/>
      <c r="G47" s="370"/>
      <c r="H47" s="370"/>
      <c r="J47" s="396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369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369"/>
      <c r="AH47" s="23"/>
    </row>
    <row r="48" spans="1:34" s="368" customFormat="1" x14ac:dyDescent="0.35">
      <c r="A48" s="618"/>
      <c r="B48" s="377" t="s">
        <v>740</v>
      </c>
      <c r="C48" s="370">
        <v>206.66666666666666</v>
      </c>
      <c r="D48" s="370">
        <v>248</v>
      </c>
      <c r="E48" s="370"/>
      <c r="F48" s="370"/>
      <c r="G48" s="370">
        <v>206.66666666666666</v>
      </c>
      <c r="H48" s="370">
        <v>248</v>
      </c>
      <c r="J48" s="396">
        <v>0</v>
      </c>
      <c r="K48" s="58">
        <v>0</v>
      </c>
      <c r="L48" s="58">
        <v>248</v>
      </c>
      <c r="M48" s="58">
        <v>248</v>
      </c>
      <c r="N48" s="58">
        <v>248</v>
      </c>
      <c r="O48" s="58">
        <v>248</v>
      </c>
      <c r="P48" s="58">
        <v>248</v>
      </c>
      <c r="Q48" s="58">
        <v>248</v>
      </c>
      <c r="R48" s="58">
        <v>248</v>
      </c>
      <c r="S48" s="58">
        <v>248</v>
      </c>
      <c r="T48" s="58">
        <v>248</v>
      </c>
      <c r="U48" s="369">
        <v>248</v>
      </c>
      <c r="V48" s="58">
        <v>248</v>
      </c>
      <c r="W48" s="58">
        <v>248</v>
      </c>
      <c r="X48" s="58">
        <v>248</v>
      </c>
      <c r="Y48" s="58">
        <v>248</v>
      </c>
      <c r="Z48" s="58">
        <v>248</v>
      </c>
      <c r="AA48" s="58">
        <v>248</v>
      </c>
      <c r="AB48" s="58">
        <v>248</v>
      </c>
      <c r="AC48" s="58">
        <v>248</v>
      </c>
      <c r="AD48" s="58">
        <v>248</v>
      </c>
      <c r="AE48" s="58">
        <v>248</v>
      </c>
      <c r="AF48" s="58">
        <v>248</v>
      </c>
      <c r="AG48" s="369">
        <v>248</v>
      </c>
      <c r="AH48" s="23"/>
    </row>
    <row r="49" spans="1:34" s="372" customFormat="1" ht="15" thickBot="1" x14ac:dyDescent="0.4">
      <c r="A49" s="620"/>
      <c r="B49" s="409" t="s">
        <v>741</v>
      </c>
      <c r="C49" s="619">
        <v>206.66666666666666</v>
      </c>
      <c r="D49" s="619">
        <v>248</v>
      </c>
      <c r="E49" s="619">
        <v>0</v>
      </c>
      <c r="F49" s="619">
        <v>0</v>
      </c>
      <c r="G49" s="619">
        <v>206.66666666666666</v>
      </c>
      <c r="H49" s="619">
        <v>248</v>
      </c>
      <c r="J49" s="787">
        <v>0</v>
      </c>
      <c r="K49" s="418">
        <v>0</v>
      </c>
      <c r="L49" s="418">
        <v>248</v>
      </c>
      <c r="M49" s="418">
        <v>248</v>
      </c>
      <c r="N49" s="418">
        <v>248</v>
      </c>
      <c r="O49" s="418">
        <v>248</v>
      </c>
      <c r="P49" s="418">
        <v>248</v>
      </c>
      <c r="Q49" s="418">
        <v>248</v>
      </c>
      <c r="R49" s="418">
        <v>248</v>
      </c>
      <c r="S49" s="418">
        <v>248</v>
      </c>
      <c r="T49" s="418">
        <v>248</v>
      </c>
      <c r="U49" s="419">
        <v>248</v>
      </c>
      <c r="V49" s="418">
        <v>248</v>
      </c>
      <c r="W49" s="418">
        <v>248</v>
      </c>
      <c r="X49" s="418">
        <v>248</v>
      </c>
      <c r="Y49" s="418">
        <v>248</v>
      </c>
      <c r="Z49" s="418">
        <v>248</v>
      </c>
      <c r="AA49" s="418">
        <v>248</v>
      </c>
      <c r="AB49" s="418">
        <v>248</v>
      </c>
      <c r="AC49" s="418">
        <v>248</v>
      </c>
      <c r="AD49" s="418">
        <v>248</v>
      </c>
      <c r="AE49" s="418">
        <v>248</v>
      </c>
      <c r="AF49" s="418">
        <v>248</v>
      </c>
      <c r="AG49" s="419">
        <v>248</v>
      </c>
      <c r="AH49" s="23"/>
    </row>
    <row r="50" spans="1:34" s="372" customFormat="1" x14ac:dyDescent="0.35">
      <c r="A50" s="63"/>
      <c r="B50" s="405"/>
      <c r="C50" s="388"/>
      <c r="D50" s="388"/>
      <c r="E50" s="388"/>
      <c r="F50" s="388"/>
      <c r="G50" s="388"/>
      <c r="H50" s="388"/>
      <c r="J50" s="406"/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74"/>
      <c r="V50" s="373"/>
      <c r="W50" s="373"/>
      <c r="X50" s="373"/>
      <c r="Y50" s="373"/>
      <c r="Z50" s="373"/>
      <c r="AA50" s="373"/>
      <c r="AB50" s="373"/>
      <c r="AC50" s="373"/>
      <c r="AD50" s="373"/>
      <c r="AE50" s="373"/>
      <c r="AF50" s="373"/>
      <c r="AG50" s="374"/>
      <c r="AH50" s="32"/>
    </row>
    <row r="51" spans="1:34" s="372" customFormat="1" x14ac:dyDescent="0.35">
      <c r="A51" s="376" t="s">
        <v>126</v>
      </c>
      <c r="B51" s="396"/>
      <c r="C51" s="367"/>
      <c r="D51" s="367"/>
      <c r="E51" s="367"/>
      <c r="F51" s="367"/>
      <c r="G51" s="367"/>
      <c r="H51" s="367"/>
      <c r="J51" s="406"/>
      <c r="K51" s="373"/>
      <c r="L51" s="373"/>
      <c r="M51" s="373"/>
      <c r="N51" s="373"/>
      <c r="O51" s="373"/>
      <c r="P51" s="373"/>
      <c r="Q51" s="373"/>
      <c r="R51" s="373"/>
      <c r="S51" s="871"/>
      <c r="T51" s="872"/>
      <c r="U51" s="374"/>
      <c r="V51" s="373"/>
      <c r="W51" s="373"/>
      <c r="X51" s="373"/>
      <c r="Y51" s="373"/>
      <c r="Z51" s="373"/>
      <c r="AA51" s="373"/>
      <c r="AB51" s="373"/>
      <c r="AC51" s="373"/>
      <c r="AD51" s="373"/>
      <c r="AE51" s="373"/>
      <c r="AF51" s="373"/>
      <c r="AG51" s="374"/>
      <c r="AH51" s="32"/>
    </row>
    <row r="52" spans="1:34" s="368" customFormat="1" ht="14.15" customHeight="1" x14ac:dyDescent="0.35">
      <c r="A52" s="63"/>
      <c r="B52" s="377" t="s">
        <v>127</v>
      </c>
      <c r="C52" s="380">
        <v>1.6685999999999999</v>
      </c>
      <c r="D52" s="380">
        <v>1.7303999999999997</v>
      </c>
      <c r="E52" s="380">
        <v>1.6572287999999997</v>
      </c>
      <c r="F52" s="380">
        <v>1.6849151999999992</v>
      </c>
      <c r="G52" s="380">
        <v>1.1371200000000137E-2</v>
      </c>
      <c r="H52" s="380">
        <v>4.5484800000000547E-2</v>
      </c>
      <c r="J52" s="788">
        <v>1.6479999999999999</v>
      </c>
      <c r="K52" s="378">
        <v>1.6479999999999999</v>
      </c>
      <c r="L52" s="378">
        <v>1.6479999999999999</v>
      </c>
      <c r="M52" s="378">
        <v>1.6479999999999999</v>
      </c>
      <c r="N52" s="378">
        <v>1.6479999999999999</v>
      </c>
      <c r="O52" s="378">
        <v>1.6479999999999999</v>
      </c>
      <c r="P52" s="378">
        <v>1.6479999999999999</v>
      </c>
      <c r="Q52" s="378">
        <v>1.6479999999999999</v>
      </c>
      <c r="R52" s="378">
        <v>1.6479999999999999</v>
      </c>
      <c r="S52" s="378">
        <v>1.7303999999999999</v>
      </c>
      <c r="T52" s="378">
        <v>1.7303999999999999</v>
      </c>
      <c r="U52" s="379">
        <v>1.7303999999999999</v>
      </c>
      <c r="V52" s="378">
        <v>1.7303999999999999</v>
      </c>
      <c r="W52" s="378">
        <v>1.7303999999999999</v>
      </c>
      <c r="X52" s="378">
        <v>1.7303999999999999</v>
      </c>
      <c r="Y52" s="378">
        <v>1.7303999999999999</v>
      </c>
      <c r="Z52" s="378">
        <v>1.7303999999999999</v>
      </c>
      <c r="AA52" s="378">
        <v>1.7303999999999999</v>
      </c>
      <c r="AB52" s="378">
        <v>1.7303999999999999</v>
      </c>
      <c r="AC52" s="378">
        <v>1.7303999999999999</v>
      </c>
      <c r="AD52" s="378">
        <v>1.7303999999999999</v>
      </c>
      <c r="AE52" s="378">
        <v>1.7303999999999999</v>
      </c>
      <c r="AF52" s="378">
        <v>1.7303999999999999</v>
      </c>
      <c r="AG52" s="379">
        <v>1.7303999999999999</v>
      </c>
      <c r="AH52" s="23"/>
    </row>
    <row r="53" spans="1:34" s="368" customFormat="1" x14ac:dyDescent="0.35">
      <c r="A53" s="63"/>
      <c r="B53" s="377" t="s">
        <v>128</v>
      </c>
      <c r="C53" s="380">
        <v>0.31994999999999996</v>
      </c>
      <c r="D53" s="380">
        <v>0.33179999999999998</v>
      </c>
      <c r="E53" s="380">
        <v>0.31776959999999999</v>
      </c>
      <c r="F53" s="380">
        <v>0.32307839999999999</v>
      </c>
      <c r="G53" s="380">
        <v>2.1803999999999713E-3</v>
      </c>
      <c r="H53" s="380">
        <v>8.721599999999996E-3</v>
      </c>
      <c r="J53" s="788">
        <v>0.316</v>
      </c>
      <c r="K53" s="378">
        <v>0.316</v>
      </c>
      <c r="L53" s="378">
        <v>0.316</v>
      </c>
      <c r="M53" s="378">
        <v>0.316</v>
      </c>
      <c r="N53" s="378">
        <v>0.316</v>
      </c>
      <c r="O53" s="378">
        <v>0.316</v>
      </c>
      <c r="P53" s="378">
        <v>0.316</v>
      </c>
      <c r="Q53" s="378">
        <v>0.316</v>
      </c>
      <c r="R53" s="378">
        <v>0.316</v>
      </c>
      <c r="S53" s="378">
        <v>0.33180000000000004</v>
      </c>
      <c r="T53" s="378">
        <v>0.33180000000000004</v>
      </c>
      <c r="U53" s="379">
        <v>0.33180000000000004</v>
      </c>
      <c r="V53" s="378">
        <v>0.33180000000000004</v>
      </c>
      <c r="W53" s="378">
        <v>0.33180000000000004</v>
      </c>
      <c r="X53" s="378">
        <v>0.33180000000000004</v>
      </c>
      <c r="Y53" s="378">
        <v>0.33180000000000004</v>
      </c>
      <c r="Z53" s="378">
        <v>0.33180000000000004</v>
      </c>
      <c r="AA53" s="378">
        <v>0.33180000000000004</v>
      </c>
      <c r="AB53" s="378">
        <v>0.33180000000000004</v>
      </c>
      <c r="AC53" s="378">
        <v>0.33180000000000004</v>
      </c>
      <c r="AD53" s="378">
        <v>0.33180000000000004</v>
      </c>
      <c r="AE53" s="378">
        <v>0.33180000000000004</v>
      </c>
      <c r="AF53" s="378">
        <v>0.33180000000000004</v>
      </c>
      <c r="AG53" s="379">
        <v>0.33180000000000004</v>
      </c>
      <c r="AH53" s="23"/>
    </row>
    <row r="54" spans="1:34" s="368" customFormat="1" x14ac:dyDescent="0.35">
      <c r="A54" s="63"/>
      <c r="B54" s="377" t="s">
        <v>129</v>
      </c>
      <c r="C54" s="380">
        <v>11.188124999999999</v>
      </c>
      <c r="D54" s="380">
        <v>11.602500000000004</v>
      </c>
      <c r="E54" s="380">
        <v>11.111879999999999</v>
      </c>
      <c r="F54" s="380">
        <v>11.297520000000004</v>
      </c>
      <c r="G54" s="380">
        <v>7.6245000000000118E-2</v>
      </c>
      <c r="H54" s="380">
        <v>0.30498000000000047</v>
      </c>
      <c r="J54" s="788">
        <v>11.05</v>
      </c>
      <c r="K54" s="378">
        <v>11.05</v>
      </c>
      <c r="L54" s="378">
        <v>11.05</v>
      </c>
      <c r="M54" s="378">
        <v>11.05</v>
      </c>
      <c r="N54" s="378">
        <v>11.05</v>
      </c>
      <c r="O54" s="378">
        <v>11.05</v>
      </c>
      <c r="P54" s="378">
        <v>11.05</v>
      </c>
      <c r="Q54" s="378">
        <v>11.05</v>
      </c>
      <c r="R54" s="378">
        <v>11.05</v>
      </c>
      <c r="S54" s="378">
        <v>11.602500000000001</v>
      </c>
      <c r="T54" s="378">
        <v>11.602500000000001</v>
      </c>
      <c r="U54" s="379">
        <v>11.602500000000001</v>
      </c>
      <c r="V54" s="378">
        <v>11.602500000000001</v>
      </c>
      <c r="W54" s="378">
        <v>11.602500000000001</v>
      </c>
      <c r="X54" s="378">
        <v>11.602500000000001</v>
      </c>
      <c r="Y54" s="378">
        <v>11.602500000000001</v>
      </c>
      <c r="Z54" s="378">
        <v>11.602500000000001</v>
      </c>
      <c r="AA54" s="378">
        <v>11.602500000000001</v>
      </c>
      <c r="AB54" s="378">
        <v>11.602500000000001</v>
      </c>
      <c r="AC54" s="378">
        <v>11.602500000000001</v>
      </c>
      <c r="AD54" s="378">
        <v>11.602500000000001</v>
      </c>
      <c r="AE54" s="378">
        <v>11.602500000000001</v>
      </c>
      <c r="AF54" s="378">
        <v>11.602500000000001</v>
      </c>
      <c r="AG54" s="379">
        <v>11.602500000000001</v>
      </c>
      <c r="AH54" s="23"/>
    </row>
    <row r="55" spans="1:34" s="368" customFormat="1" x14ac:dyDescent="0.35">
      <c r="A55" s="63"/>
      <c r="B55" s="377" t="s">
        <v>130</v>
      </c>
      <c r="C55" s="380">
        <v>7.3102500000000008</v>
      </c>
      <c r="D55" s="380">
        <v>7.5810000000000022</v>
      </c>
      <c r="E55" s="380">
        <v>7.2604319999999989</v>
      </c>
      <c r="F55" s="380">
        <v>7.381727999999999</v>
      </c>
      <c r="G55" s="380">
        <v>4.9818000000001916E-2</v>
      </c>
      <c r="H55" s="380">
        <v>0.19927200000000322</v>
      </c>
      <c r="J55" s="788">
        <v>7.22</v>
      </c>
      <c r="K55" s="378">
        <v>7.22</v>
      </c>
      <c r="L55" s="378">
        <v>7.22</v>
      </c>
      <c r="M55" s="378">
        <v>7.22</v>
      </c>
      <c r="N55" s="378">
        <v>7.22</v>
      </c>
      <c r="O55" s="378">
        <v>7.22</v>
      </c>
      <c r="P55" s="378">
        <v>7.22</v>
      </c>
      <c r="Q55" s="378">
        <v>7.22</v>
      </c>
      <c r="R55" s="378">
        <v>7.22</v>
      </c>
      <c r="S55" s="378">
        <v>7.5810000000000004</v>
      </c>
      <c r="T55" s="378">
        <v>7.5810000000000004</v>
      </c>
      <c r="U55" s="379">
        <v>7.5810000000000004</v>
      </c>
      <c r="V55" s="378">
        <v>7.5810000000000004</v>
      </c>
      <c r="W55" s="378">
        <v>7.5810000000000004</v>
      </c>
      <c r="X55" s="378">
        <v>7.5810000000000004</v>
      </c>
      <c r="Y55" s="378">
        <v>7.5810000000000004</v>
      </c>
      <c r="Z55" s="378">
        <v>7.5810000000000004</v>
      </c>
      <c r="AA55" s="378">
        <v>7.5810000000000004</v>
      </c>
      <c r="AB55" s="378">
        <v>7.5810000000000004</v>
      </c>
      <c r="AC55" s="378">
        <v>7.5810000000000004</v>
      </c>
      <c r="AD55" s="378">
        <v>7.5810000000000004</v>
      </c>
      <c r="AE55" s="378">
        <v>7.5810000000000004</v>
      </c>
      <c r="AF55" s="378">
        <v>7.5810000000000004</v>
      </c>
      <c r="AG55" s="379">
        <v>7.5810000000000004</v>
      </c>
      <c r="AH55" s="23"/>
    </row>
    <row r="56" spans="1:34" s="368" customFormat="1" ht="14.9" customHeight="1" x14ac:dyDescent="0.35">
      <c r="A56" s="63"/>
      <c r="B56" s="377" t="s">
        <v>131</v>
      </c>
      <c r="C56" s="380">
        <v>0.99326249999999983</v>
      </c>
      <c r="D56" s="380">
        <v>1.0300499999999999</v>
      </c>
      <c r="E56" s="380">
        <v>0.98649359999999986</v>
      </c>
      <c r="F56" s="380">
        <v>1.0029743999999998</v>
      </c>
      <c r="G56" s="380">
        <v>6.7688999999999666E-3</v>
      </c>
      <c r="H56" s="380">
        <v>2.7075600000000088E-2</v>
      </c>
      <c r="J56" s="788">
        <v>0.98099999999999998</v>
      </c>
      <c r="K56" s="378">
        <v>0.98099999999999998</v>
      </c>
      <c r="L56" s="378">
        <v>0.98099999999999998</v>
      </c>
      <c r="M56" s="378">
        <v>0.98099999999999998</v>
      </c>
      <c r="N56" s="378">
        <v>0.98099999999999998</v>
      </c>
      <c r="O56" s="378">
        <v>0.98099999999999998</v>
      </c>
      <c r="P56" s="378">
        <v>0.98099999999999998</v>
      </c>
      <c r="Q56" s="378">
        <v>0.98099999999999998</v>
      </c>
      <c r="R56" s="378">
        <v>0.98099999999999998</v>
      </c>
      <c r="S56" s="378">
        <v>1.0300500000000001</v>
      </c>
      <c r="T56" s="378">
        <v>1.0300500000000001</v>
      </c>
      <c r="U56" s="379">
        <v>1.0300500000000001</v>
      </c>
      <c r="V56" s="378">
        <v>1.0300500000000001</v>
      </c>
      <c r="W56" s="378">
        <v>1.0300500000000001</v>
      </c>
      <c r="X56" s="378">
        <v>1.0300500000000001</v>
      </c>
      <c r="Y56" s="378">
        <v>1.0300500000000001</v>
      </c>
      <c r="Z56" s="378">
        <v>1.0300500000000001</v>
      </c>
      <c r="AA56" s="378">
        <v>1.0300500000000001</v>
      </c>
      <c r="AB56" s="378">
        <v>1.0300500000000001</v>
      </c>
      <c r="AC56" s="378">
        <v>1.0300500000000001</v>
      </c>
      <c r="AD56" s="378">
        <v>1.0300500000000001</v>
      </c>
      <c r="AE56" s="378">
        <v>1.0300500000000001</v>
      </c>
      <c r="AF56" s="378">
        <v>1.0300500000000001</v>
      </c>
      <c r="AG56" s="379">
        <v>1.0300500000000001</v>
      </c>
      <c r="AH56" s="23"/>
    </row>
    <row r="57" spans="1:34" s="368" customFormat="1" x14ac:dyDescent="0.35">
      <c r="A57" s="63"/>
      <c r="B57" s="377" t="s">
        <v>132</v>
      </c>
      <c r="C57" s="380"/>
      <c r="D57" s="380"/>
      <c r="E57" s="380"/>
      <c r="F57" s="380"/>
      <c r="G57" s="380">
        <v>0</v>
      </c>
      <c r="H57" s="380">
        <v>0</v>
      </c>
      <c r="J57" s="788"/>
      <c r="K57" s="378"/>
      <c r="L57" s="378"/>
      <c r="M57" s="378"/>
      <c r="N57" s="378"/>
      <c r="O57" s="378"/>
      <c r="P57" s="378"/>
      <c r="Q57" s="378"/>
      <c r="R57" s="378"/>
      <c r="S57" s="378"/>
      <c r="T57" s="378"/>
      <c r="U57" s="381"/>
      <c r="V57" s="378"/>
      <c r="W57" s="378"/>
      <c r="X57" s="378"/>
      <c r="Y57" s="378"/>
      <c r="Z57" s="378"/>
      <c r="AA57" s="378"/>
      <c r="AB57" s="378"/>
      <c r="AC57" s="378"/>
      <c r="AD57" s="378"/>
      <c r="AE57" s="378"/>
      <c r="AF57" s="378"/>
      <c r="AG57" s="381"/>
      <c r="AH57" s="23"/>
    </row>
    <row r="58" spans="1:34" s="368" customFormat="1" x14ac:dyDescent="0.35">
      <c r="A58" s="63"/>
      <c r="B58" s="377" t="s">
        <v>133</v>
      </c>
      <c r="C58" s="380"/>
      <c r="D58" s="380"/>
      <c r="E58" s="380"/>
      <c r="F58" s="380"/>
      <c r="G58" s="380">
        <v>0</v>
      </c>
      <c r="H58" s="380">
        <v>0</v>
      </c>
      <c r="J58" s="788"/>
      <c r="K58" s="378"/>
      <c r="L58" s="378"/>
      <c r="M58" s="378"/>
      <c r="N58" s="378"/>
      <c r="O58" s="378"/>
      <c r="P58" s="378"/>
      <c r="Q58" s="378"/>
      <c r="R58" s="378"/>
      <c r="S58" s="378"/>
      <c r="T58" s="378"/>
      <c r="U58" s="379"/>
      <c r="V58" s="378"/>
      <c r="W58" s="378"/>
      <c r="X58" s="378"/>
      <c r="Y58" s="378"/>
      <c r="Z58" s="378"/>
      <c r="AA58" s="378"/>
      <c r="AB58" s="378"/>
      <c r="AC58" s="378"/>
      <c r="AD58" s="378"/>
      <c r="AE58" s="378"/>
      <c r="AF58" s="378"/>
      <c r="AG58" s="379"/>
      <c r="AH58" s="23"/>
    </row>
    <row r="59" spans="1:34" s="368" customFormat="1" x14ac:dyDescent="0.35">
      <c r="A59" s="63"/>
      <c r="B59" s="377" t="s">
        <v>134</v>
      </c>
      <c r="C59" s="380">
        <v>0.26779999999999993</v>
      </c>
      <c r="D59" s="380">
        <v>0.26779999999999993</v>
      </c>
      <c r="E59" s="380">
        <v>0.26779999999999993</v>
      </c>
      <c r="F59" s="380">
        <v>0.26779999999999993</v>
      </c>
      <c r="G59" s="380">
        <v>0</v>
      </c>
      <c r="H59" s="380">
        <v>0</v>
      </c>
      <c r="I59" s="887"/>
      <c r="J59" s="788">
        <v>0.26779999999999998</v>
      </c>
      <c r="K59" s="378">
        <v>0.26779999999999998</v>
      </c>
      <c r="L59" s="378">
        <v>0.26779999999999998</v>
      </c>
      <c r="M59" s="378">
        <v>0.26779999999999998</v>
      </c>
      <c r="N59" s="378">
        <v>0.26779999999999998</v>
      </c>
      <c r="O59" s="378">
        <v>0.26779999999999998</v>
      </c>
      <c r="P59" s="378">
        <v>0.26779999999999998</v>
      </c>
      <c r="Q59" s="378">
        <v>0.26779999999999998</v>
      </c>
      <c r="R59" s="378">
        <v>0.26779999999999998</v>
      </c>
      <c r="S59" s="378">
        <v>0.26779999999999998</v>
      </c>
      <c r="T59" s="378">
        <v>0.26779999999999998</v>
      </c>
      <c r="U59" s="379">
        <v>0.26779999999999998</v>
      </c>
      <c r="V59" s="378">
        <v>0.26779999999999998</v>
      </c>
      <c r="W59" s="378">
        <v>0.26779999999999998</v>
      </c>
      <c r="X59" s="378">
        <v>0.26779999999999998</v>
      </c>
      <c r="Y59" s="378">
        <v>0.26779999999999998</v>
      </c>
      <c r="Z59" s="378">
        <v>0.26779999999999998</v>
      </c>
      <c r="AA59" s="378">
        <v>0.26779999999999998</v>
      </c>
      <c r="AB59" s="378">
        <v>0.26779999999999998</v>
      </c>
      <c r="AC59" s="378">
        <v>0.26779999999999998</v>
      </c>
      <c r="AD59" s="378">
        <v>0.26779999999999998</v>
      </c>
      <c r="AE59" s="378">
        <v>0.26779999999999998</v>
      </c>
      <c r="AF59" s="378">
        <v>0.26779999999999998</v>
      </c>
      <c r="AG59" s="379">
        <v>0.26779999999999998</v>
      </c>
      <c r="AH59" s="23"/>
    </row>
    <row r="60" spans="1:34" s="368" customFormat="1" x14ac:dyDescent="0.35">
      <c r="A60" s="63"/>
      <c r="B60" s="377" t="s">
        <v>135</v>
      </c>
      <c r="C60" s="380">
        <v>1.1500000000000001</v>
      </c>
      <c r="D60" s="380">
        <v>1.1500000000000001</v>
      </c>
      <c r="E60" s="380">
        <v>1.1500000000000001</v>
      </c>
      <c r="F60" s="380">
        <v>1.1500000000000001</v>
      </c>
      <c r="G60" s="380">
        <v>0</v>
      </c>
      <c r="H60" s="380">
        <v>0</v>
      </c>
      <c r="J60" s="788">
        <v>1.1499999999999999</v>
      </c>
      <c r="K60" s="378">
        <v>1.1499999999999999</v>
      </c>
      <c r="L60" s="378">
        <v>1.1499999999999999</v>
      </c>
      <c r="M60" s="378">
        <v>1.1499999999999999</v>
      </c>
      <c r="N60" s="378">
        <v>1.1499999999999999</v>
      </c>
      <c r="O60" s="378">
        <v>1.1499999999999999</v>
      </c>
      <c r="P60" s="378">
        <v>1.1499999999999999</v>
      </c>
      <c r="Q60" s="378">
        <v>1.1499999999999999</v>
      </c>
      <c r="R60" s="378">
        <v>1.1499999999999999</v>
      </c>
      <c r="S60" s="378">
        <v>1.1499999999999999</v>
      </c>
      <c r="T60" s="378">
        <v>1.1499999999999999</v>
      </c>
      <c r="U60" s="379">
        <v>1.1499999999999999</v>
      </c>
      <c r="V60" s="378">
        <v>1.1499999999999999</v>
      </c>
      <c r="W60" s="378">
        <v>1.1499999999999999</v>
      </c>
      <c r="X60" s="378">
        <v>1.1499999999999999</v>
      </c>
      <c r="Y60" s="378">
        <v>1.1499999999999999</v>
      </c>
      <c r="Z60" s="378">
        <v>1.1499999999999999</v>
      </c>
      <c r="AA60" s="378">
        <v>1.1499999999999999</v>
      </c>
      <c r="AB60" s="378">
        <v>1.1499999999999999</v>
      </c>
      <c r="AC60" s="378">
        <v>1.1499999999999999</v>
      </c>
      <c r="AD60" s="378">
        <v>1.1499999999999999</v>
      </c>
      <c r="AE60" s="378">
        <v>1.1499999999999999</v>
      </c>
      <c r="AF60" s="378">
        <v>1.1499999999999999</v>
      </c>
      <c r="AG60" s="379">
        <v>1.1499999999999999</v>
      </c>
      <c r="AH60" s="23"/>
    </row>
    <row r="61" spans="1:34" s="368" customFormat="1" x14ac:dyDescent="0.35">
      <c r="A61" s="63"/>
      <c r="B61" s="377" t="s">
        <v>136</v>
      </c>
      <c r="C61" s="380">
        <v>0.32850000000000001</v>
      </c>
      <c r="D61" s="380">
        <v>0.32849999999999996</v>
      </c>
      <c r="E61" s="380">
        <v>0.32849999999999996</v>
      </c>
      <c r="F61" s="380">
        <v>0.32849999999999996</v>
      </c>
      <c r="G61" s="380">
        <v>0</v>
      </c>
      <c r="H61" s="380">
        <v>0</v>
      </c>
      <c r="J61" s="788">
        <v>0.32850000000000001</v>
      </c>
      <c r="K61" s="378">
        <v>0.32849999999999996</v>
      </c>
      <c r="L61" s="378">
        <v>0.32849999999999996</v>
      </c>
      <c r="M61" s="378">
        <v>0.32849999999999996</v>
      </c>
      <c r="N61" s="378">
        <v>0.32849999999999996</v>
      </c>
      <c r="O61" s="378">
        <v>0.32849999999999996</v>
      </c>
      <c r="P61" s="378">
        <v>0.32849999999999996</v>
      </c>
      <c r="Q61" s="378">
        <v>0.32849999999999996</v>
      </c>
      <c r="R61" s="378">
        <v>0.32849999999999996</v>
      </c>
      <c r="S61" s="378">
        <v>0.32849999999999996</v>
      </c>
      <c r="T61" s="378">
        <v>0.32849999999999996</v>
      </c>
      <c r="U61" s="379">
        <v>0.32849999999999996</v>
      </c>
      <c r="V61" s="378">
        <v>0.32849999999999996</v>
      </c>
      <c r="W61" s="378">
        <v>0.32849999999999996</v>
      </c>
      <c r="X61" s="378">
        <v>0.32849999999999996</v>
      </c>
      <c r="Y61" s="378">
        <v>0.32849999999999996</v>
      </c>
      <c r="Z61" s="378">
        <v>0.32849999999999996</v>
      </c>
      <c r="AA61" s="378">
        <v>0.32849999999999996</v>
      </c>
      <c r="AB61" s="378">
        <v>0.32849999999999996</v>
      </c>
      <c r="AC61" s="378">
        <v>0.32849999999999996</v>
      </c>
      <c r="AD61" s="378">
        <v>0.32849999999999996</v>
      </c>
      <c r="AE61" s="378">
        <v>0.32849999999999996</v>
      </c>
      <c r="AF61" s="378">
        <v>0.32849999999999996</v>
      </c>
      <c r="AG61" s="379">
        <v>0.32849999999999996</v>
      </c>
      <c r="AH61" s="23"/>
    </row>
    <row r="62" spans="1:34" s="368" customFormat="1" x14ac:dyDescent="0.35">
      <c r="A62" s="63"/>
      <c r="B62" s="377" t="s">
        <v>137</v>
      </c>
      <c r="C62" s="380">
        <v>1.3321963391274383</v>
      </c>
      <c r="D62" s="380">
        <v>1.3865498149514914</v>
      </c>
      <c r="E62" s="380">
        <v>1.3321963391274383</v>
      </c>
      <c r="F62" s="380">
        <v>1.3865498149514914</v>
      </c>
      <c r="G62" s="380">
        <v>0</v>
      </c>
      <c r="H62" s="380">
        <v>0</v>
      </c>
      <c r="J62" s="788">
        <v>1.6451092692729135</v>
      </c>
      <c r="K62" s="378">
        <v>1.6243799865025841</v>
      </c>
      <c r="L62" s="378">
        <v>1.1632674472547828</v>
      </c>
      <c r="M62" s="378">
        <v>0.67674971644020554</v>
      </c>
      <c r="N62" s="378">
        <v>0.36800426764711114</v>
      </c>
      <c r="O62" s="378">
        <v>0.71122483388869517</v>
      </c>
      <c r="P62" s="378">
        <v>1.5372423403113331</v>
      </c>
      <c r="Q62" s="378">
        <v>1.9303886434694488</v>
      </c>
      <c r="R62" s="378">
        <v>1.6217147713245856</v>
      </c>
      <c r="S62" s="378">
        <v>1.5339604913523495</v>
      </c>
      <c r="T62" s="378">
        <v>1.4795191789801974</v>
      </c>
      <c r="U62" s="379">
        <v>1.6947951230850529</v>
      </c>
      <c r="V62" s="378">
        <v>1.9469036270910753</v>
      </c>
      <c r="W62" s="378">
        <v>1.6715193416690632</v>
      </c>
      <c r="X62" s="378">
        <v>1.2857627244987486</v>
      </c>
      <c r="Y62" s="378">
        <v>0.69087454768049816</v>
      </c>
      <c r="Z62" s="378">
        <v>0.45142400224182216</v>
      </c>
      <c r="AA62" s="378">
        <v>0.75520303998106442</v>
      </c>
      <c r="AB62" s="378">
        <v>1.6087686838606847</v>
      </c>
      <c r="AC62" s="378">
        <v>1.9682815866437178</v>
      </c>
      <c r="AD62" s="378">
        <v>1.6325428116469767</v>
      </c>
      <c r="AE62" s="378">
        <v>1.484640424739041</v>
      </c>
      <c r="AF62" s="378">
        <v>1.4729959934350394</v>
      </c>
      <c r="AG62" s="379">
        <v>1.6696809959301633</v>
      </c>
      <c r="AH62" s="23"/>
    </row>
    <row r="63" spans="1:34" s="368" customFormat="1" x14ac:dyDescent="0.35">
      <c r="A63" s="63"/>
      <c r="B63" s="377" t="s">
        <v>138</v>
      </c>
      <c r="C63" s="380">
        <v>1.2401937320594918</v>
      </c>
      <c r="D63" s="380">
        <v>1.2915224778790628</v>
      </c>
      <c r="E63" s="380">
        <v>1.2401937320594918</v>
      </c>
      <c r="F63" s="380">
        <v>1.2915224778790628</v>
      </c>
      <c r="G63" s="380">
        <v>0</v>
      </c>
      <c r="H63" s="380">
        <v>0</v>
      </c>
      <c r="J63" s="788">
        <v>1.7531286620742927</v>
      </c>
      <c r="K63" s="378">
        <v>1.3126584569006059</v>
      </c>
      <c r="L63" s="378">
        <v>1.0167849100646316</v>
      </c>
      <c r="M63" s="378">
        <v>0.65490894688499923</v>
      </c>
      <c r="N63" s="378">
        <v>0.33941862915376947</v>
      </c>
      <c r="O63" s="378">
        <v>0.65990457493131716</v>
      </c>
      <c r="P63" s="378">
        <v>1.2768681030853546</v>
      </c>
      <c r="Q63" s="378">
        <v>1.7541281409720573</v>
      </c>
      <c r="R63" s="378">
        <v>1.3770250622465166</v>
      </c>
      <c r="S63" s="378">
        <v>1.7377761312709092</v>
      </c>
      <c r="T63" s="378">
        <v>1.334999749886983</v>
      </c>
      <c r="U63" s="379">
        <v>1.6647234172424652</v>
      </c>
      <c r="V63" s="378">
        <v>2.077445203586394</v>
      </c>
      <c r="W63" s="378">
        <v>1.3467229658177118</v>
      </c>
      <c r="X63" s="378">
        <v>1.129260937067303</v>
      </c>
      <c r="Y63" s="378">
        <v>0.66895911754015225</v>
      </c>
      <c r="Z63" s="378">
        <v>0.41615480524576187</v>
      </c>
      <c r="AA63" s="378">
        <v>0.7005915477357999</v>
      </c>
      <c r="AB63" s="378">
        <v>1.3346146111058326</v>
      </c>
      <c r="AC63" s="378">
        <v>1.7886178660790795</v>
      </c>
      <c r="AD63" s="378">
        <v>1.386264732895073</v>
      </c>
      <c r="AE63" s="378">
        <v>1.6811556434771822</v>
      </c>
      <c r="AF63" s="378">
        <v>1.3287753081209952</v>
      </c>
      <c r="AG63" s="379">
        <v>1.6397069958774699</v>
      </c>
      <c r="AH63" s="23"/>
    </row>
    <row r="64" spans="1:34" s="368" customFormat="1" x14ac:dyDescent="0.35">
      <c r="A64" s="63"/>
      <c r="B64" s="377"/>
      <c r="C64" s="380"/>
      <c r="D64" s="380"/>
      <c r="E64" s="380"/>
      <c r="F64" s="380"/>
      <c r="G64" s="380"/>
      <c r="H64" s="380"/>
      <c r="J64" s="78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9"/>
      <c r="V64" s="378"/>
      <c r="W64" s="378"/>
      <c r="X64" s="378"/>
      <c r="Y64" s="378"/>
      <c r="Z64" s="378"/>
      <c r="AA64" s="378"/>
      <c r="AB64" s="378"/>
      <c r="AC64" s="378"/>
      <c r="AD64" s="378"/>
      <c r="AE64" s="378"/>
      <c r="AF64" s="378"/>
      <c r="AG64" s="379"/>
      <c r="AH64" s="23"/>
    </row>
    <row r="65" spans="1:34" s="368" customFormat="1" x14ac:dyDescent="0.35">
      <c r="A65" s="897"/>
      <c r="B65" s="383" t="s">
        <v>743</v>
      </c>
      <c r="C65" s="386">
        <v>4.3650000000000011</v>
      </c>
      <c r="D65" s="386">
        <v>4.3650000000000011</v>
      </c>
      <c r="E65" s="386"/>
      <c r="F65" s="386"/>
      <c r="G65" s="386">
        <v>4.3650000000000011</v>
      </c>
      <c r="H65" s="386">
        <v>4.3650000000000011</v>
      </c>
      <c r="J65" s="789">
        <v>4.3650000000000002</v>
      </c>
      <c r="K65" s="384">
        <v>4.3650000000000002</v>
      </c>
      <c r="L65" s="384">
        <v>4.3650000000000002</v>
      </c>
      <c r="M65" s="384">
        <v>4.3650000000000002</v>
      </c>
      <c r="N65" s="384">
        <v>4.3650000000000002</v>
      </c>
      <c r="O65" s="384">
        <v>4.3650000000000002</v>
      </c>
      <c r="P65" s="384">
        <v>4.3650000000000002</v>
      </c>
      <c r="Q65" s="384">
        <v>4.3650000000000002</v>
      </c>
      <c r="R65" s="384">
        <v>4.3650000000000002</v>
      </c>
      <c r="S65" s="384">
        <v>4.3650000000000002</v>
      </c>
      <c r="T65" s="384">
        <v>4.3650000000000002</v>
      </c>
      <c r="U65" s="385">
        <v>4.3650000000000002</v>
      </c>
      <c r="V65" s="384">
        <v>4.3650000000000002</v>
      </c>
      <c r="W65" s="384">
        <v>4.3650000000000002</v>
      </c>
      <c r="X65" s="384">
        <v>4.3650000000000002</v>
      </c>
      <c r="Y65" s="384">
        <v>4.3650000000000002</v>
      </c>
      <c r="Z65" s="384">
        <v>4.3650000000000002</v>
      </c>
      <c r="AA65" s="384">
        <v>4.3650000000000002</v>
      </c>
      <c r="AB65" s="384">
        <v>4.3650000000000002</v>
      </c>
      <c r="AC65" s="384">
        <v>4.3650000000000002</v>
      </c>
      <c r="AD65" s="384">
        <v>4.3650000000000002</v>
      </c>
      <c r="AE65" s="384">
        <v>4.3650000000000002</v>
      </c>
      <c r="AF65" s="384">
        <v>4.3650000000000002</v>
      </c>
      <c r="AG65" s="385">
        <v>4.3650000000000002</v>
      </c>
      <c r="AH65" s="23"/>
    </row>
    <row r="66" spans="1:34" s="372" customFormat="1" x14ac:dyDescent="0.35">
      <c r="A66" s="376" t="s">
        <v>139</v>
      </c>
      <c r="B66" s="396"/>
      <c r="C66" s="367"/>
      <c r="D66" s="367"/>
      <c r="E66" s="367"/>
      <c r="F66" s="367"/>
      <c r="G66" s="367"/>
      <c r="H66" s="367"/>
      <c r="J66" s="786"/>
      <c r="K66" s="364"/>
      <c r="L66" s="364"/>
      <c r="M66" s="364"/>
      <c r="N66" s="364"/>
      <c r="O66" s="364"/>
      <c r="P66" s="364"/>
      <c r="Q66" s="364"/>
      <c r="R66" s="364"/>
      <c r="S66" s="364"/>
      <c r="T66" s="364"/>
      <c r="U66" s="389"/>
      <c r="V66" s="364"/>
      <c r="W66" s="364"/>
      <c r="X66" s="364"/>
      <c r="Y66" s="364"/>
      <c r="Z66" s="364"/>
      <c r="AA66" s="364"/>
      <c r="AB66" s="364"/>
      <c r="AC66" s="364"/>
      <c r="AD66" s="364"/>
      <c r="AE66" s="364"/>
      <c r="AF66" s="364"/>
      <c r="AG66" s="389"/>
      <c r="AH66" s="23"/>
    </row>
    <row r="67" spans="1:34" s="368" customFormat="1" x14ac:dyDescent="0.35">
      <c r="A67" s="363"/>
      <c r="B67" s="886" t="s">
        <v>744</v>
      </c>
      <c r="C67" s="380"/>
      <c r="D67" s="380"/>
      <c r="E67" s="380"/>
      <c r="F67" s="380"/>
      <c r="G67" s="380"/>
      <c r="H67" s="380"/>
      <c r="J67" s="790"/>
      <c r="K67" s="243"/>
      <c r="L67" s="243"/>
      <c r="M67" s="243"/>
      <c r="N67" s="243"/>
      <c r="O67" s="243"/>
      <c r="P67" s="243"/>
      <c r="Q67" s="365"/>
      <c r="R67" s="365"/>
      <c r="S67" s="365"/>
      <c r="T67" s="365"/>
      <c r="U67" s="305"/>
      <c r="V67" s="243"/>
      <c r="W67" s="243"/>
      <c r="X67" s="243"/>
      <c r="Y67" s="243"/>
      <c r="Z67" s="243"/>
      <c r="AA67" s="243"/>
      <c r="AB67" s="243"/>
      <c r="AC67" s="365"/>
      <c r="AD67" s="365"/>
      <c r="AE67" s="365"/>
      <c r="AF67" s="365"/>
      <c r="AG67" s="305"/>
      <c r="AH67" s="23"/>
    </row>
    <row r="68" spans="1:34" s="368" customFormat="1" x14ac:dyDescent="0.35">
      <c r="A68" s="66">
        <v>12195</v>
      </c>
      <c r="B68" s="377" t="s">
        <v>140</v>
      </c>
      <c r="C68" s="889">
        <v>102053800.79999998</v>
      </c>
      <c r="D68" s="889">
        <v>107956195.19999997</v>
      </c>
      <c r="E68" s="889">
        <v>98231268.096000001</v>
      </c>
      <c r="F68" s="889">
        <v>101802576.38400002</v>
      </c>
      <c r="G68" s="889">
        <v>3822532.7039999813</v>
      </c>
      <c r="H68" s="889">
        <v>6153618.8159999549</v>
      </c>
      <c r="J68" s="888">
        <v>8340528</v>
      </c>
      <c r="K68" s="233">
        <v>8340528</v>
      </c>
      <c r="L68" s="233">
        <v>8340528</v>
      </c>
      <c r="M68" s="233">
        <v>8340528</v>
      </c>
      <c r="N68" s="233">
        <v>8340528</v>
      </c>
      <c r="O68" s="233">
        <v>8340528</v>
      </c>
      <c r="P68" s="233">
        <v>8340528</v>
      </c>
      <c r="Q68" s="233">
        <v>8340528</v>
      </c>
      <c r="R68" s="233">
        <v>8340528</v>
      </c>
      <c r="S68" s="233">
        <v>8996349.5999999996</v>
      </c>
      <c r="T68" s="233">
        <v>8996349.5999999996</v>
      </c>
      <c r="U68" s="295">
        <v>8996349.5999999996</v>
      </c>
      <c r="V68" s="233">
        <v>8996349.5999999996</v>
      </c>
      <c r="W68" s="233">
        <v>8996349.5999999996</v>
      </c>
      <c r="X68" s="233">
        <v>8996349.5999999996</v>
      </c>
      <c r="Y68" s="233">
        <v>8996349.5999999996</v>
      </c>
      <c r="Z68" s="233">
        <v>8996349.5999999996</v>
      </c>
      <c r="AA68" s="233">
        <v>8996349.5999999996</v>
      </c>
      <c r="AB68" s="233">
        <v>8996349.5999999996</v>
      </c>
      <c r="AC68" s="233">
        <v>8996349.5999999996</v>
      </c>
      <c r="AD68" s="233">
        <v>8996349.5999999996</v>
      </c>
      <c r="AE68" s="233">
        <v>8996349.5999999996</v>
      </c>
      <c r="AF68" s="233">
        <v>8996349.5999999996</v>
      </c>
      <c r="AG68" s="295">
        <v>8996349.5999999996</v>
      </c>
      <c r="AH68" s="23"/>
    </row>
    <row r="69" spans="1:34" s="67" customFormat="1" x14ac:dyDescent="0.35">
      <c r="A69" s="66">
        <v>12195</v>
      </c>
      <c r="B69" s="390" t="s">
        <v>141</v>
      </c>
      <c r="C69" s="388">
        <v>19568568.599999998</v>
      </c>
      <c r="D69" s="388">
        <v>20700338.399999995</v>
      </c>
      <c r="E69" s="388">
        <v>18835607.232000001</v>
      </c>
      <c r="F69" s="388">
        <v>19520396.927999999</v>
      </c>
      <c r="G69" s="388">
        <v>732961.36799999699</v>
      </c>
      <c r="H69" s="388">
        <v>1179941.4719999954</v>
      </c>
      <c r="J69" s="888">
        <v>1599276</v>
      </c>
      <c r="K69" s="233">
        <v>1599276</v>
      </c>
      <c r="L69" s="233">
        <v>1599276</v>
      </c>
      <c r="M69" s="233">
        <v>1599276</v>
      </c>
      <c r="N69" s="233">
        <v>1599276</v>
      </c>
      <c r="O69" s="233">
        <v>1599276</v>
      </c>
      <c r="P69" s="233">
        <v>1599276</v>
      </c>
      <c r="Q69" s="233">
        <v>1599276</v>
      </c>
      <c r="R69" s="233">
        <v>1599276</v>
      </c>
      <c r="S69" s="233">
        <v>1725028.2000000002</v>
      </c>
      <c r="T69" s="233">
        <v>1725028.2000000002</v>
      </c>
      <c r="U69" s="295">
        <v>1725028.2000000002</v>
      </c>
      <c r="V69" s="233">
        <v>1725028.2000000002</v>
      </c>
      <c r="W69" s="233">
        <v>1725028.2000000002</v>
      </c>
      <c r="X69" s="233">
        <v>1725028.2000000002</v>
      </c>
      <c r="Y69" s="233">
        <v>1725028.2000000002</v>
      </c>
      <c r="Z69" s="233">
        <v>1725028.2000000002</v>
      </c>
      <c r="AA69" s="233">
        <v>1725028.2000000002</v>
      </c>
      <c r="AB69" s="233">
        <v>1725028.2000000002</v>
      </c>
      <c r="AC69" s="233">
        <v>1725028.2000000002</v>
      </c>
      <c r="AD69" s="233">
        <v>1725028.2000000002</v>
      </c>
      <c r="AE69" s="233">
        <v>1725028.2000000002</v>
      </c>
      <c r="AF69" s="233">
        <v>1725028.2000000002</v>
      </c>
      <c r="AG69" s="295">
        <v>1725028.2000000002</v>
      </c>
      <c r="AH69" s="23"/>
    </row>
    <row r="70" spans="1:34" s="67" customFormat="1" x14ac:dyDescent="0.35">
      <c r="A70" s="66"/>
      <c r="B70" s="390"/>
      <c r="C70" s="393"/>
      <c r="D70" s="393"/>
      <c r="E70" s="393"/>
      <c r="F70" s="393"/>
      <c r="G70" s="393"/>
      <c r="H70" s="393"/>
      <c r="J70" s="791"/>
      <c r="K70" s="391"/>
      <c r="L70" s="391"/>
      <c r="M70" s="391"/>
      <c r="N70" s="391"/>
      <c r="O70" s="391"/>
      <c r="P70" s="391"/>
      <c r="Q70" s="391"/>
      <c r="R70" s="391"/>
      <c r="S70" s="391"/>
      <c r="T70" s="391"/>
      <c r="U70" s="392"/>
      <c r="V70" s="391"/>
      <c r="W70" s="391"/>
      <c r="X70" s="391"/>
      <c r="Y70" s="391"/>
      <c r="Z70" s="391"/>
      <c r="AA70" s="391"/>
      <c r="AB70" s="391"/>
      <c r="AC70" s="391"/>
      <c r="AD70" s="391"/>
      <c r="AE70" s="391"/>
      <c r="AF70" s="391"/>
      <c r="AG70" s="392"/>
      <c r="AH70" s="23"/>
    </row>
    <row r="71" spans="1:34" s="67" customFormat="1" x14ac:dyDescent="0.35">
      <c r="A71" s="66">
        <v>11539</v>
      </c>
      <c r="B71" s="390" t="s">
        <v>745</v>
      </c>
      <c r="C71" s="889">
        <v>-553602</v>
      </c>
      <c r="D71" s="889">
        <v>-887700</v>
      </c>
      <c r="E71" s="889">
        <v>-442236</v>
      </c>
      <c r="F71" s="889">
        <v>-442236</v>
      </c>
      <c r="G71" s="889">
        <v>-111366</v>
      </c>
      <c r="H71" s="889">
        <v>-445464</v>
      </c>
      <c r="J71" s="400">
        <v>-36853</v>
      </c>
      <c r="K71" s="357">
        <v>-36853</v>
      </c>
      <c r="L71" s="357">
        <v>-36853</v>
      </c>
      <c r="M71" s="357">
        <v>-36853</v>
      </c>
      <c r="N71" s="357">
        <v>-36853</v>
      </c>
      <c r="O71" s="357">
        <v>-36853</v>
      </c>
      <c r="P71" s="357">
        <v>-36853</v>
      </c>
      <c r="Q71" s="357">
        <v>-36853</v>
      </c>
      <c r="R71" s="357">
        <v>-36853</v>
      </c>
      <c r="S71" s="357">
        <v>-73975</v>
      </c>
      <c r="T71" s="357">
        <v>-73975</v>
      </c>
      <c r="U71" s="387">
        <v>-73975</v>
      </c>
      <c r="V71" s="357">
        <v>-73975</v>
      </c>
      <c r="W71" s="357">
        <v>-73975</v>
      </c>
      <c r="X71" s="357">
        <v>-73975</v>
      </c>
      <c r="Y71" s="357">
        <v>-73975</v>
      </c>
      <c r="Z71" s="357">
        <v>-73975</v>
      </c>
      <c r="AA71" s="357">
        <v>-73975</v>
      </c>
      <c r="AB71" s="357">
        <v>-73975</v>
      </c>
      <c r="AC71" s="357">
        <v>-73975</v>
      </c>
      <c r="AD71" s="357">
        <v>-73975</v>
      </c>
      <c r="AE71" s="357">
        <v>-73975</v>
      </c>
      <c r="AF71" s="357">
        <v>-73975</v>
      </c>
      <c r="AG71" s="387">
        <v>-73975</v>
      </c>
      <c r="AH71" s="23"/>
    </row>
    <row r="72" spans="1:34" s="67" customFormat="1" x14ac:dyDescent="0.35">
      <c r="A72" s="66">
        <v>12195</v>
      </c>
      <c r="B72" s="390" t="s">
        <v>746</v>
      </c>
      <c r="C72" s="889">
        <v>1439045.7862761053</v>
      </c>
      <c r="D72" s="889">
        <v>1460472.5467859795</v>
      </c>
      <c r="E72" s="889">
        <v>1370592</v>
      </c>
      <c r="F72" s="889">
        <v>1370592</v>
      </c>
      <c r="G72" s="889">
        <v>68453.786276105326</v>
      </c>
      <c r="H72" s="889">
        <v>89880.546785979532</v>
      </c>
      <c r="J72" s="400">
        <v>119030.57174302684</v>
      </c>
      <c r="K72" s="357">
        <v>119030.57174302684</v>
      </c>
      <c r="L72" s="357">
        <v>119030.57174302684</v>
      </c>
      <c r="M72" s="357">
        <v>119030.57174302684</v>
      </c>
      <c r="N72" s="357">
        <v>119030.57174302684</v>
      </c>
      <c r="O72" s="357">
        <v>119030.57174302684</v>
      </c>
      <c r="P72" s="357">
        <v>120810.39263632406</v>
      </c>
      <c r="Q72" s="357">
        <v>120810.39263632406</v>
      </c>
      <c r="R72" s="357">
        <v>120810.39263632406</v>
      </c>
      <c r="S72" s="357">
        <v>120810.39263632406</v>
      </c>
      <c r="T72" s="357">
        <v>120810.39263632406</v>
      </c>
      <c r="U72" s="387">
        <v>120810.39263632406</v>
      </c>
      <c r="V72" s="357">
        <v>120810.39263632406</v>
      </c>
      <c r="W72" s="357">
        <v>120810.39263632406</v>
      </c>
      <c r="X72" s="357">
        <v>120810.39263632406</v>
      </c>
      <c r="Y72" s="357">
        <v>120810.39263632406</v>
      </c>
      <c r="Z72" s="357">
        <v>120810.39263632406</v>
      </c>
      <c r="AA72" s="357">
        <v>120810.39263632406</v>
      </c>
      <c r="AB72" s="357">
        <v>122601.69849467248</v>
      </c>
      <c r="AC72" s="357">
        <v>122601.69849467248</v>
      </c>
      <c r="AD72" s="357">
        <v>122601.69849467248</v>
      </c>
      <c r="AE72" s="357">
        <v>122601.69849467248</v>
      </c>
      <c r="AF72" s="357">
        <v>122601.69849467248</v>
      </c>
      <c r="AG72" s="387">
        <v>122601.69849467248</v>
      </c>
      <c r="AH72" s="23"/>
    </row>
    <row r="73" spans="1:34" s="67" customFormat="1" x14ac:dyDescent="0.35">
      <c r="A73" s="398"/>
      <c r="B73" s="396"/>
      <c r="C73" s="388"/>
      <c r="D73" s="388"/>
      <c r="E73" s="388"/>
      <c r="F73" s="388"/>
      <c r="G73" s="388"/>
      <c r="H73" s="388"/>
      <c r="J73" s="396"/>
      <c r="K73" s="58"/>
      <c r="L73" s="58"/>
      <c r="M73" s="58"/>
      <c r="N73" s="58"/>
      <c r="O73" s="58"/>
      <c r="P73" s="58"/>
      <c r="Q73" s="357"/>
      <c r="R73" s="357"/>
      <c r="S73" s="357"/>
      <c r="T73" s="357"/>
      <c r="U73" s="387"/>
      <c r="V73" s="58"/>
      <c r="W73" s="58"/>
      <c r="X73" s="58"/>
      <c r="Y73" s="58"/>
      <c r="Z73" s="58"/>
      <c r="AA73" s="58"/>
      <c r="AB73" s="58"/>
      <c r="AC73" s="357"/>
      <c r="AD73" s="357"/>
      <c r="AE73" s="357"/>
      <c r="AF73" s="357"/>
      <c r="AG73" s="387"/>
      <c r="AH73" s="23"/>
    </row>
    <row r="74" spans="1:34" s="368" customFormat="1" x14ac:dyDescent="0.35">
      <c r="A74" s="401"/>
      <c r="B74" s="402" t="s">
        <v>145</v>
      </c>
      <c r="C74" s="1042"/>
      <c r="D74" s="1042"/>
      <c r="E74" s="1042"/>
      <c r="F74" s="1042"/>
      <c r="G74" s="1042"/>
      <c r="H74" s="1042"/>
      <c r="J74" s="1042"/>
      <c r="K74" s="1042"/>
      <c r="L74" s="1042"/>
      <c r="M74" s="1042"/>
      <c r="N74" s="1042"/>
      <c r="O74" s="1042"/>
      <c r="P74" s="1042"/>
      <c r="Q74" s="1042"/>
      <c r="R74" s="1042"/>
      <c r="S74" s="1042"/>
      <c r="T74" s="1042"/>
      <c r="U74" s="1042"/>
      <c r="V74" s="1042"/>
      <c r="W74" s="1042"/>
      <c r="X74" s="1042"/>
      <c r="Y74" s="1042"/>
      <c r="Z74" s="1042"/>
      <c r="AA74" s="1042"/>
      <c r="AB74" s="1042"/>
      <c r="AC74" s="1042"/>
      <c r="AD74" s="1042"/>
      <c r="AE74" s="1042"/>
      <c r="AF74" s="1042"/>
      <c r="AG74" s="1042"/>
      <c r="AH74" s="23"/>
    </row>
    <row r="75" spans="1:34" s="368" customFormat="1" x14ac:dyDescent="0.35">
      <c r="A75" s="401"/>
      <c r="B75" s="403" t="s">
        <v>146</v>
      </c>
      <c r="C75" s="621">
        <v>1.5000000000000005E-2</v>
      </c>
      <c r="D75" s="621">
        <v>1.5000000000000005E-2</v>
      </c>
      <c r="E75" s="621">
        <v>1.5000000000000005E-2</v>
      </c>
      <c r="F75" s="621">
        <v>1.5000000000000005E-2</v>
      </c>
      <c r="G75" s="621">
        <v>0</v>
      </c>
      <c r="H75" s="621">
        <v>0</v>
      </c>
      <c r="J75" s="792">
        <v>1.4999999999999999E-2</v>
      </c>
      <c r="K75" s="401">
        <v>1.4999999999999999E-2</v>
      </c>
      <c r="L75" s="401">
        <v>1.4999999999999999E-2</v>
      </c>
      <c r="M75" s="401">
        <v>1.4999999999999999E-2</v>
      </c>
      <c r="N75" s="401">
        <v>1.4999999999999999E-2</v>
      </c>
      <c r="O75" s="401">
        <v>1.4999999999999999E-2</v>
      </c>
      <c r="P75" s="401">
        <v>1.4999999999999999E-2</v>
      </c>
      <c r="Q75" s="401">
        <v>1.4999999999999999E-2</v>
      </c>
      <c r="R75" s="401">
        <v>1.4999999999999999E-2</v>
      </c>
      <c r="S75" s="401">
        <v>1.4999999999999999E-2</v>
      </c>
      <c r="T75" s="401">
        <v>1.4999999999999999E-2</v>
      </c>
      <c r="U75" s="404">
        <v>1.4999999999999999E-2</v>
      </c>
      <c r="V75" s="401">
        <v>1.4999999999999999E-2</v>
      </c>
      <c r="W75" s="401">
        <v>1.4999999999999999E-2</v>
      </c>
      <c r="X75" s="401">
        <v>1.4999999999999999E-2</v>
      </c>
      <c r="Y75" s="401">
        <v>1.4999999999999999E-2</v>
      </c>
      <c r="Z75" s="401">
        <v>1.4999999999999999E-2</v>
      </c>
      <c r="AA75" s="401">
        <v>1.4999999999999999E-2</v>
      </c>
      <c r="AB75" s="401">
        <v>1.4999999999999999E-2</v>
      </c>
      <c r="AC75" s="401">
        <v>1.4999999999999999E-2</v>
      </c>
      <c r="AD75" s="401">
        <v>1.4999999999999999E-2</v>
      </c>
      <c r="AE75" s="401">
        <v>1.4999999999999999E-2</v>
      </c>
      <c r="AF75" s="401">
        <v>1.4999999999999999E-2</v>
      </c>
      <c r="AG75" s="404">
        <v>1.4999999999999999E-2</v>
      </c>
      <c r="AH75" s="23"/>
    </row>
    <row r="76" spans="1:34" s="368" customFormat="1" x14ac:dyDescent="0.35">
      <c r="A76" s="401"/>
      <c r="B76" s="390" t="s">
        <v>147</v>
      </c>
      <c r="C76" s="973"/>
      <c r="D76" s="973"/>
      <c r="E76" s="973"/>
      <c r="F76" s="973"/>
      <c r="G76" s="973"/>
      <c r="H76" s="973"/>
      <c r="J76" s="973"/>
      <c r="K76" s="973"/>
      <c r="L76" s="973"/>
      <c r="M76" s="973"/>
      <c r="N76" s="973"/>
      <c r="O76" s="973"/>
      <c r="P76" s="973"/>
      <c r="Q76" s="973"/>
      <c r="R76" s="973"/>
      <c r="S76" s="973"/>
      <c r="T76" s="973"/>
      <c r="U76" s="973"/>
      <c r="V76" s="973"/>
      <c r="W76" s="973"/>
      <c r="X76" s="973"/>
      <c r="Y76" s="973"/>
      <c r="Z76" s="973"/>
      <c r="AA76" s="973"/>
      <c r="AB76" s="973"/>
      <c r="AC76" s="973"/>
      <c r="AD76" s="973"/>
      <c r="AE76" s="973"/>
      <c r="AF76" s="973"/>
      <c r="AG76" s="973"/>
      <c r="AH76" s="23"/>
    </row>
    <row r="77" spans="1:34" s="368" customFormat="1" x14ac:dyDescent="0.35">
      <c r="A77" s="401"/>
      <c r="B77" s="390" t="s">
        <v>148</v>
      </c>
      <c r="C77" s="973"/>
      <c r="D77" s="973"/>
      <c r="E77" s="973"/>
      <c r="F77" s="973"/>
      <c r="G77" s="973"/>
      <c r="H77" s="973"/>
      <c r="J77" s="973"/>
      <c r="K77" s="973"/>
      <c r="L77" s="973"/>
      <c r="M77" s="973"/>
      <c r="N77" s="973"/>
      <c r="O77" s="973"/>
      <c r="P77" s="973"/>
      <c r="Q77" s="973"/>
      <c r="R77" s="973"/>
      <c r="S77" s="973"/>
      <c r="T77" s="973"/>
      <c r="U77" s="973"/>
      <c r="V77" s="973"/>
      <c r="W77" s="973"/>
      <c r="X77" s="973"/>
      <c r="Y77" s="973"/>
      <c r="Z77" s="973"/>
      <c r="AA77" s="973"/>
      <c r="AB77" s="973"/>
      <c r="AC77" s="973"/>
      <c r="AD77" s="973"/>
      <c r="AE77" s="973"/>
      <c r="AF77" s="973"/>
      <c r="AG77" s="973"/>
      <c r="AH77" s="23"/>
    </row>
    <row r="78" spans="1:34" s="67" customFormat="1" x14ac:dyDescent="0.35">
      <c r="A78" s="63"/>
      <c r="B78" s="390" t="s">
        <v>149</v>
      </c>
      <c r="C78" s="973"/>
      <c r="D78" s="973"/>
      <c r="E78" s="973"/>
      <c r="F78" s="973"/>
      <c r="G78" s="973"/>
      <c r="H78" s="973"/>
      <c r="J78" s="973"/>
      <c r="K78" s="973"/>
      <c r="L78" s="973"/>
      <c r="M78" s="973"/>
      <c r="N78" s="973"/>
      <c r="O78" s="973"/>
      <c r="P78" s="973"/>
      <c r="Q78" s="973"/>
      <c r="R78" s="973"/>
      <c r="S78" s="973"/>
      <c r="T78" s="973"/>
      <c r="U78" s="973"/>
      <c r="V78" s="973"/>
      <c r="W78" s="973"/>
      <c r="X78" s="973"/>
      <c r="Y78" s="973"/>
      <c r="Z78" s="973"/>
      <c r="AA78" s="973"/>
      <c r="AB78" s="973"/>
      <c r="AC78" s="973"/>
      <c r="AD78" s="973"/>
      <c r="AE78" s="973"/>
      <c r="AF78" s="973"/>
      <c r="AG78" s="973"/>
      <c r="AH78" s="23"/>
    </row>
    <row r="79" spans="1:34" s="67" customFormat="1" x14ac:dyDescent="0.35">
      <c r="A79" s="63">
        <v>11040</v>
      </c>
      <c r="B79" s="390" t="s">
        <v>142</v>
      </c>
      <c r="C79" s="388"/>
      <c r="D79" s="388"/>
      <c r="E79" s="388"/>
      <c r="F79" s="388"/>
      <c r="G79" s="388"/>
      <c r="H79" s="388"/>
      <c r="J79" s="400">
        <v>153624.59999999998</v>
      </c>
      <c r="K79" s="357">
        <v>153624.59999999998</v>
      </c>
      <c r="L79" s="357">
        <v>153624.59999999998</v>
      </c>
      <c r="M79" s="357">
        <v>153624.59999999998</v>
      </c>
      <c r="N79" s="357">
        <v>153624.59999999998</v>
      </c>
      <c r="O79" s="357">
        <v>153624.59999999998</v>
      </c>
      <c r="P79" s="357">
        <v>153624.59999999998</v>
      </c>
      <c r="Q79" s="357">
        <v>153624.59999999998</v>
      </c>
      <c r="R79" s="357">
        <v>153624.59999999998</v>
      </c>
      <c r="S79" s="357">
        <v>161305.83000000002</v>
      </c>
      <c r="T79" s="357">
        <v>161305.83000000002</v>
      </c>
      <c r="U79" s="387">
        <v>161305.83000000002</v>
      </c>
      <c r="V79" s="357">
        <v>161305.83000000002</v>
      </c>
      <c r="W79" s="357">
        <v>161305.83000000002</v>
      </c>
      <c r="X79" s="357">
        <v>161305.83000000002</v>
      </c>
      <c r="Y79" s="357">
        <v>161305.83000000002</v>
      </c>
      <c r="Z79" s="357">
        <v>161305.83000000002</v>
      </c>
      <c r="AA79" s="357">
        <v>161305.83000000002</v>
      </c>
      <c r="AB79" s="357">
        <v>161305.83000000002</v>
      </c>
      <c r="AC79" s="357">
        <v>161305.83000000002</v>
      </c>
      <c r="AD79" s="357">
        <v>161305.83000000002</v>
      </c>
      <c r="AE79" s="357">
        <v>161305.83000000002</v>
      </c>
      <c r="AF79" s="357">
        <v>161305.83000000002</v>
      </c>
      <c r="AG79" s="387">
        <v>161305.83000000002</v>
      </c>
      <c r="AH79" s="23"/>
    </row>
    <row r="80" spans="1:34" s="372" customFormat="1" ht="13.4" customHeight="1" x14ac:dyDescent="0.35">
      <c r="A80" s="63">
        <v>11040</v>
      </c>
      <c r="B80" s="390" t="s">
        <v>143</v>
      </c>
      <c r="C80" s="388">
        <v>0</v>
      </c>
      <c r="D80" s="388">
        <v>0</v>
      </c>
      <c r="E80" s="388">
        <v>0</v>
      </c>
      <c r="F80" s="388">
        <v>0</v>
      </c>
      <c r="G80" s="388">
        <v>0</v>
      </c>
      <c r="H80" s="388">
        <v>0</v>
      </c>
      <c r="J80" s="400">
        <v>0</v>
      </c>
      <c r="K80" s="357">
        <v>0</v>
      </c>
      <c r="L80" s="357">
        <v>0</v>
      </c>
      <c r="M80" s="357">
        <v>0</v>
      </c>
      <c r="N80" s="357">
        <v>0</v>
      </c>
      <c r="O80" s="357">
        <v>0</v>
      </c>
      <c r="P80" s="357">
        <v>0</v>
      </c>
      <c r="Q80" s="357">
        <v>0</v>
      </c>
      <c r="R80" s="357">
        <v>0</v>
      </c>
      <c r="S80" s="357">
        <v>0</v>
      </c>
      <c r="T80" s="357">
        <v>0</v>
      </c>
      <c r="U80" s="387">
        <v>0</v>
      </c>
      <c r="V80" s="357">
        <v>0</v>
      </c>
      <c r="W80" s="357">
        <v>0</v>
      </c>
      <c r="X80" s="357">
        <v>0</v>
      </c>
      <c r="Y80" s="357">
        <v>0</v>
      </c>
      <c r="Z80" s="357">
        <v>0</v>
      </c>
      <c r="AA80" s="357">
        <v>0</v>
      </c>
      <c r="AB80" s="357">
        <v>0</v>
      </c>
      <c r="AC80" s="357">
        <v>0</v>
      </c>
      <c r="AD80" s="357">
        <v>0</v>
      </c>
      <c r="AE80" s="357">
        <v>0</v>
      </c>
      <c r="AF80" s="357">
        <v>0</v>
      </c>
      <c r="AG80" s="387">
        <v>0</v>
      </c>
      <c r="AH80" s="23"/>
    </row>
    <row r="81" spans="1:34" s="67" customFormat="1" x14ac:dyDescent="0.35">
      <c r="A81" s="63">
        <v>11040</v>
      </c>
      <c r="B81" s="390" t="s">
        <v>144</v>
      </c>
      <c r="C81" s="388">
        <v>0</v>
      </c>
      <c r="D81" s="388">
        <v>0</v>
      </c>
      <c r="E81" s="388">
        <v>0</v>
      </c>
      <c r="F81" s="388">
        <v>0</v>
      </c>
      <c r="G81" s="388">
        <v>0</v>
      </c>
      <c r="H81" s="388">
        <v>0</v>
      </c>
      <c r="J81" s="400">
        <v>0</v>
      </c>
      <c r="K81" s="357">
        <v>0</v>
      </c>
      <c r="L81" s="357">
        <v>0</v>
      </c>
      <c r="M81" s="357">
        <v>0</v>
      </c>
      <c r="N81" s="357">
        <v>0</v>
      </c>
      <c r="O81" s="357">
        <v>0</v>
      </c>
      <c r="P81" s="357">
        <v>0</v>
      </c>
      <c r="Q81" s="357">
        <v>0</v>
      </c>
      <c r="R81" s="357">
        <v>0</v>
      </c>
      <c r="S81" s="357">
        <v>0</v>
      </c>
      <c r="T81" s="357">
        <v>0</v>
      </c>
      <c r="U81" s="387">
        <v>0</v>
      </c>
      <c r="V81" s="357">
        <v>0</v>
      </c>
      <c r="W81" s="357">
        <v>0</v>
      </c>
      <c r="X81" s="357">
        <v>0</v>
      </c>
      <c r="Y81" s="357">
        <v>0</v>
      </c>
      <c r="Z81" s="357">
        <v>0</v>
      </c>
      <c r="AA81" s="357">
        <v>0</v>
      </c>
      <c r="AB81" s="357">
        <v>0</v>
      </c>
      <c r="AC81" s="357">
        <v>0</v>
      </c>
      <c r="AD81" s="357">
        <v>0</v>
      </c>
      <c r="AE81" s="357">
        <v>0</v>
      </c>
      <c r="AF81" s="357">
        <v>0</v>
      </c>
      <c r="AG81" s="387">
        <v>0</v>
      </c>
      <c r="AH81" s="23"/>
    </row>
    <row r="82" spans="1:34" s="67" customFormat="1" x14ac:dyDescent="0.35">
      <c r="A82" s="401"/>
      <c r="B82" s="390"/>
      <c r="C82" s="388"/>
      <c r="D82" s="388"/>
      <c r="E82" s="388"/>
      <c r="F82" s="388"/>
      <c r="G82" s="388"/>
      <c r="H82" s="388"/>
      <c r="J82" s="396"/>
      <c r="K82" s="58"/>
      <c r="L82" s="58"/>
      <c r="M82" s="58"/>
      <c r="N82" s="58"/>
      <c r="O82" s="58"/>
      <c r="P82" s="58"/>
      <c r="Q82" s="357"/>
      <c r="R82" s="357"/>
      <c r="S82" s="357"/>
      <c r="T82" s="357"/>
      <c r="U82" s="387"/>
      <c r="V82" s="58"/>
      <c r="W82" s="58"/>
      <c r="X82" s="58"/>
      <c r="Y82" s="58"/>
      <c r="Z82" s="58"/>
      <c r="AA82" s="58"/>
      <c r="AB82" s="58"/>
      <c r="AC82" s="357"/>
      <c r="AD82" s="357"/>
      <c r="AE82" s="357"/>
      <c r="AF82" s="357"/>
      <c r="AG82" s="387"/>
      <c r="AH82" s="23"/>
    </row>
    <row r="83" spans="1:34" s="67" customFormat="1" x14ac:dyDescent="0.35">
      <c r="A83" s="63"/>
      <c r="B83" s="402" t="s">
        <v>153</v>
      </c>
      <c r="C83" s="1042"/>
      <c r="D83" s="1042"/>
      <c r="E83" s="1042"/>
      <c r="F83" s="1042"/>
      <c r="G83" s="1042"/>
      <c r="H83" s="1042"/>
      <c r="J83" s="1042"/>
      <c r="K83" s="1042"/>
      <c r="L83" s="1042"/>
      <c r="M83" s="1042"/>
      <c r="N83" s="1042"/>
      <c r="O83" s="1042"/>
      <c r="P83" s="1042"/>
      <c r="Q83" s="1042"/>
      <c r="R83" s="1042"/>
      <c r="S83" s="1042"/>
      <c r="T83" s="1042"/>
      <c r="U83" s="1042"/>
      <c r="V83" s="1042"/>
      <c r="W83" s="1042"/>
      <c r="X83" s="1042"/>
      <c r="Y83" s="1042"/>
      <c r="Z83" s="1042"/>
      <c r="AA83" s="1042"/>
      <c r="AB83" s="1042"/>
      <c r="AC83" s="1042"/>
      <c r="AD83" s="1042"/>
      <c r="AE83" s="1042"/>
      <c r="AF83" s="1042"/>
      <c r="AG83" s="1042"/>
      <c r="AH83" s="23"/>
    </row>
    <row r="84" spans="1:34" s="67" customFormat="1" x14ac:dyDescent="0.35">
      <c r="A84" s="63"/>
      <c r="B84" s="403" t="s">
        <v>146</v>
      </c>
      <c r="C84" s="375">
        <v>1.5000000000000005E-2</v>
      </c>
      <c r="D84" s="375">
        <v>1.5000000000000005E-2</v>
      </c>
      <c r="E84" s="375">
        <v>1.5000000000000005E-2</v>
      </c>
      <c r="F84" s="375">
        <v>1.5000000000000005E-2</v>
      </c>
      <c r="G84" s="375">
        <v>0</v>
      </c>
      <c r="H84" s="375">
        <v>0</v>
      </c>
      <c r="J84" s="792">
        <v>1.4999999999999999E-2</v>
      </c>
      <c r="K84" s="401">
        <v>1.4999999999999999E-2</v>
      </c>
      <c r="L84" s="401">
        <v>1.4999999999999999E-2</v>
      </c>
      <c r="M84" s="401">
        <v>1.4999999999999999E-2</v>
      </c>
      <c r="N84" s="401">
        <v>1.4999999999999999E-2</v>
      </c>
      <c r="O84" s="401">
        <v>1.4999999999999999E-2</v>
      </c>
      <c r="P84" s="401">
        <v>1.4999999999999999E-2</v>
      </c>
      <c r="Q84" s="401">
        <v>1.4999999999999999E-2</v>
      </c>
      <c r="R84" s="401">
        <v>1.4999999999999999E-2</v>
      </c>
      <c r="S84" s="401">
        <v>1.4999999999999999E-2</v>
      </c>
      <c r="T84" s="401">
        <v>1.4999999999999999E-2</v>
      </c>
      <c r="U84" s="401">
        <v>1.4999999999999999E-2</v>
      </c>
      <c r="V84" s="792">
        <v>1.4999999999999999E-2</v>
      </c>
      <c r="W84" s="401">
        <v>1.4999999999999999E-2</v>
      </c>
      <c r="X84" s="401">
        <v>1.4999999999999999E-2</v>
      </c>
      <c r="Y84" s="401">
        <v>1.4999999999999999E-2</v>
      </c>
      <c r="Z84" s="401">
        <v>1.4999999999999999E-2</v>
      </c>
      <c r="AA84" s="401">
        <v>1.4999999999999999E-2</v>
      </c>
      <c r="AB84" s="401">
        <v>1.4999999999999999E-2</v>
      </c>
      <c r="AC84" s="401">
        <v>1.4999999999999999E-2</v>
      </c>
      <c r="AD84" s="401">
        <v>1.4999999999999999E-2</v>
      </c>
      <c r="AE84" s="401">
        <v>1.4999999999999999E-2</v>
      </c>
      <c r="AF84" s="401">
        <v>1.4999999999999999E-2</v>
      </c>
      <c r="AG84" s="404">
        <v>1.4999999999999999E-2</v>
      </c>
      <c r="AH84" s="23"/>
    </row>
    <row r="85" spans="1:34" s="67" customFormat="1" x14ac:dyDescent="0.35">
      <c r="A85" s="63"/>
      <c r="B85" s="390" t="s">
        <v>147</v>
      </c>
      <c r="C85" s="973"/>
      <c r="D85" s="973"/>
      <c r="E85" s="973"/>
      <c r="F85" s="973"/>
      <c r="G85" s="973"/>
      <c r="H85" s="973"/>
      <c r="J85" s="973"/>
      <c r="K85" s="973"/>
      <c r="L85" s="973"/>
      <c r="M85" s="973"/>
      <c r="N85" s="973"/>
      <c r="O85" s="973"/>
      <c r="P85" s="973"/>
      <c r="Q85" s="973"/>
      <c r="R85" s="973"/>
      <c r="S85" s="973"/>
      <c r="T85" s="973"/>
      <c r="U85" s="973"/>
      <c r="V85" s="973"/>
      <c r="W85" s="973"/>
      <c r="X85" s="973"/>
      <c r="Y85" s="973"/>
      <c r="Z85" s="973"/>
      <c r="AA85" s="973"/>
      <c r="AB85" s="973"/>
      <c r="AC85" s="973"/>
      <c r="AD85" s="973"/>
      <c r="AE85" s="973"/>
      <c r="AF85" s="973"/>
      <c r="AG85" s="973"/>
      <c r="AH85" s="23"/>
    </row>
    <row r="86" spans="1:34" s="368" customFormat="1" x14ac:dyDescent="0.35">
      <c r="A86" s="63"/>
      <c r="B86" s="390" t="s">
        <v>148</v>
      </c>
      <c r="C86" s="973"/>
      <c r="D86" s="973"/>
      <c r="E86" s="973"/>
      <c r="F86" s="973"/>
      <c r="G86" s="973"/>
      <c r="H86" s="973"/>
      <c r="J86" s="973"/>
      <c r="K86" s="973"/>
      <c r="L86" s="973"/>
      <c r="M86" s="973"/>
      <c r="N86" s="973"/>
      <c r="O86" s="973"/>
      <c r="P86" s="973"/>
      <c r="Q86" s="973"/>
      <c r="R86" s="973"/>
      <c r="S86" s="973"/>
      <c r="T86" s="973"/>
      <c r="U86" s="973"/>
      <c r="V86" s="973"/>
      <c r="W86" s="973"/>
      <c r="X86" s="973"/>
      <c r="Y86" s="973"/>
      <c r="Z86" s="973"/>
      <c r="AA86" s="973"/>
      <c r="AB86" s="973"/>
      <c r="AC86" s="973"/>
      <c r="AD86" s="973"/>
      <c r="AE86" s="973"/>
      <c r="AF86" s="973"/>
      <c r="AG86" s="973"/>
      <c r="AH86" s="23"/>
    </row>
    <row r="87" spans="1:34" s="67" customFormat="1" x14ac:dyDescent="0.35">
      <c r="A87" s="63"/>
      <c r="B87" s="390" t="s">
        <v>149</v>
      </c>
      <c r="C87" s="973"/>
      <c r="D87" s="973"/>
      <c r="E87" s="973"/>
      <c r="F87" s="973"/>
      <c r="G87" s="973"/>
      <c r="H87" s="973"/>
      <c r="J87" s="973"/>
      <c r="K87" s="973"/>
      <c r="L87" s="973"/>
      <c r="M87" s="973"/>
      <c r="N87" s="973"/>
      <c r="O87" s="973"/>
      <c r="P87" s="973"/>
      <c r="Q87" s="973"/>
      <c r="R87" s="973"/>
      <c r="S87" s="973"/>
      <c r="T87" s="973"/>
      <c r="U87" s="973"/>
      <c r="V87" s="973"/>
      <c r="W87" s="973"/>
      <c r="X87" s="973"/>
      <c r="Y87" s="973"/>
      <c r="Z87" s="973"/>
      <c r="AA87" s="973"/>
      <c r="AB87" s="973"/>
      <c r="AC87" s="973"/>
      <c r="AD87" s="973"/>
      <c r="AE87" s="973"/>
      <c r="AF87" s="973"/>
      <c r="AG87" s="973"/>
      <c r="AH87" s="23"/>
    </row>
    <row r="88" spans="1:34" s="67" customFormat="1" x14ac:dyDescent="0.35">
      <c r="A88" s="63"/>
      <c r="B88" s="390" t="s">
        <v>150</v>
      </c>
      <c r="C88" s="388">
        <v>4084692.705000001</v>
      </c>
      <c r="D88" s="388">
        <v>4235977.620000002</v>
      </c>
      <c r="E88" s="388">
        <v>4056856.2806400005</v>
      </c>
      <c r="F88" s="388">
        <v>4124631.9225600003</v>
      </c>
      <c r="G88" s="388">
        <v>27836.424360000528</v>
      </c>
      <c r="H88" s="388">
        <v>111345.69744000165</v>
      </c>
      <c r="J88" s="400">
        <v>336188.7</v>
      </c>
      <c r="K88" s="357">
        <v>336188.7</v>
      </c>
      <c r="L88" s="357">
        <v>336188.7</v>
      </c>
      <c r="M88" s="357">
        <v>336188.7</v>
      </c>
      <c r="N88" s="357">
        <v>336188.7</v>
      </c>
      <c r="O88" s="357">
        <v>336188.7</v>
      </c>
      <c r="P88" s="357">
        <v>336188.7</v>
      </c>
      <c r="Q88" s="357">
        <v>336188.7</v>
      </c>
      <c r="R88" s="357">
        <v>336188.7</v>
      </c>
      <c r="S88" s="357">
        <v>352998.13500000007</v>
      </c>
      <c r="T88" s="357">
        <v>352998.13500000007</v>
      </c>
      <c r="U88" s="387">
        <v>352998.13500000007</v>
      </c>
      <c r="V88" s="357">
        <v>352998.13500000007</v>
      </c>
      <c r="W88" s="357">
        <v>352998.13500000007</v>
      </c>
      <c r="X88" s="357">
        <v>352998.13500000007</v>
      </c>
      <c r="Y88" s="357">
        <v>352998.13500000007</v>
      </c>
      <c r="Z88" s="357">
        <v>352998.13500000007</v>
      </c>
      <c r="AA88" s="357">
        <v>352998.13500000007</v>
      </c>
      <c r="AB88" s="357">
        <v>352998.13500000007</v>
      </c>
      <c r="AC88" s="357">
        <v>352998.13500000007</v>
      </c>
      <c r="AD88" s="357">
        <v>352998.13500000007</v>
      </c>
      <c r="AE88" s="357">
        <v>352998.13500000007</v>
      </c>
      <c r="AF88" s="357">
        <v>352998.13500000007</v>
      </c>
      <c r="AG88" s="387">
        <v>352998.13500000007</v>
      </c>
      <c r="AH88" s="23"/>
    </row>
    <row r="89" spans="1:34" s="372" customFormat="1" x14ac:dyDescent="0.35">
      <c r="A89" s="63"/>
      <c r="B89" s="390" t="s">
        <v>151</v>
      </c>
      <c r="C89" s="388">
        <v>0</v>
      </c>
      <c r="D89" s="388">
        <v>0</v>
      </c>
      <c r="E89" s="388">
        <v>0</v>
      </c>
      <c r="F89" s="388">
        <v>0</v>
      </c>
      <c r="G89" s="388">
        <v>0</v>
      </c>
      <c r="H89" s="388">
        <v>0</v>
      </c>
      <c r="J89" s="400">
        <v>0</v>
      </c>
      <c r="K89" s="357">
        <v>0</v>
      </c>
      <c r="L89" s="357">
        <v>0</v>
      </c>
      <c r="M89" s="357">
        <v>0</v>
      </c>
      <c r="N89" s="357">
        <v>0</v>
      </c>
      <c r="O89" s="357">
        <v>0</v>
      </c>
      <c r="P89" s="357">
        <v>0</v>
      </c>
      <c r="Q89" s="357">
        <v>0</v>
      </c>
      <c r="R89" s="357">
        <v>0</v>
      </c>
      <c r="S89" s="357">
        <v>0</v>
      </c>
      <c r="T89" s="357">
        <v>0</v>
      </c>
      <c r="U89" s="387">
        <v>0</v>
      </c>
      <c r="V89" s="357">
        <v>0</v>
      </c>
      <c r="W89" s="357">
        <v>0</v>
      </c>
      <c r="X89" s="357">
        <v>0</v>
      </c>
      <c r="Y89" s="357">
        <v>0</v>
      </c>
      <c r="Z89" s="357">
        <v>0</v>
      </c>
      <c r="AA89" s="357">
        <v>0</v>
      </c>
      <c r="AB89" s="357">
        <v>0</v>
      </c>
      <c r="AC89" s="357">
        <v>0</v>
      </c>
      <c r="AD89" s="357">
        <v>0</v>
      </c>
      <c r="AE89" s="357">
        <v>0</v>
      </c>
      <c r="AF89" s="357">
        <v>0</v>
      </c>
      <c r="AG89" s="387">
        <v>0</v>
      </c>
      <c r="AH89" s="23"/>
    </row>
    <row r="90" spans="1:34" s="67" customFormat="1" x14ac:dyDescent="0.35">
      <c r="A90" s="63"/>
      <c r="B90" s="390" t="s">
        <v>152</v>
      </c>
      <c r="C90" s="388">
        <v>0</v>
      </c>
      <c r="D90" s="388">
        <v>0</v>
      </c>
      <c r="E90" s="388">
        <v>0</v>
      </c>
      <c r="F90" s="388">
        <v>0</v>
      </c>
      <c r="G90" s="388">
        <v>0</v>
      </c>
      <c r="H90" s="388">
        <v>0</v>
      </c>
      <c r="J90" s="400">
        <v>0</v>
      </c>
      <c r="K90" s="357">
        <v>0</v>
      </c>
      <c r="L90" s="357">
        <v>0</v>
      </c>
      <c r="M90" s="357">
        <v>0</v>
      </c>
      <c r="N90" s="357">
        <v>0</v>
      </c>
      <c r="O90" s="357">
        <v>0</v>
      </c>
      <c r="P90" s="357">
        <v>0</v>
      </c>
      <c r="Q90" s="357">
        <v>0</v>
      </c>
      <c r="R90" s="357">
        <v>0</v>
      </c>
      <c r="S90" s="357">
        <v>0</v>
      </c>
      <c r="T90" s="357">
        <v>0</v>
      </c>
      <c r="U90" s="387">
        <v>0</v>
      </c>
      <c r="V90" s="357">
        <v>0</v>
      </c>
      <c r="W90" s="357">
        <v>0</v>
      </c>
      <c r="X90" s="357">
        <v>0</v>
      </c>
      <c r="Y90" s="357">
        <v>0</v>
      </c>
      <c r="Z90" s="357">
        <v>0</v>
      </c>
      <c r="AA90" s="357">
        <v>0</v>
      </c>
      <c r="AB90" s="357">
        <v>0</v>
      </c>
      <c r="AC90" s="357">
        <v>0</v>
      </c>
      <c r="AD90" s="357">
        <v>0</v>
      </c>
      <c r="AE90" s="357">
        <v>0</v>
      </c>
      <c r="AF90" s="357">
        <v>0</v>
      </c>
      <c r="AG90" s="387">
        <v>0</v>
      </c>
      <c r="AH90" s="23"/>
    </row>
    <row r="91" spans="1:34" s="67" customFormat="1" x14ac:dyDescent="0.35">
      <c r="A91" s="63"/>
      <c r="B91" s="390" t="s">
        <v>154</v>
      </c>
      <c r="C91" s="388">
        <v>-1393213.9388811216</v>
      </c>
      <c r="D91" s="388">
        <v>-1198493.8805109388</v>
      </c>
      <c r="E91" s="388">
        <v>-1393213.9388811216</v>
      </c>
      <c r="F91" s="388">
        <v>-1198493.8805109388</v>
      </c>
      <c r="G91" s="388">
        <v>0</v>
      </c>
      <c r="H91" s="388">
        <v>0</v>
      </c>
      <c r="J91" s="400">
        <v>-125387.83919897948</v>
      </c>
      <c r="K91" s="357">
        <v>-114070.83252546734</v>
      </c>
      <c r="L91" s="357">
        <v>-122079.44924572678</v>
      </c>
      <c r="M91" s="357">
        <v>-118160.72129981322</v>
      </c>
      <c r="N91" s="357">
        <v>-119649.06403247397</v>
      </c>
      <c r="O91" s="357">
        <v>-114959.05360311706</v>
      </c>
      <c r="P91" s="357">
        <v>-117192.11832649763</v>
      </c>
      <c r="Q91" s="357">
        <v>-115537.92334987127</v>
      </c>
      <c r="R91" s="357">
        <v>-110980.53036188864</v>
      </c>
      <c r="S91" s="357">
        <v>-114427.38028456626</v>
      </c>
      <c r="T91" s="357">
        <v>-109854.49482051749</v>
      </c>
      <c r="U91" s="357">
        <v>-110914.53183220251</v>
      </c>
      <c r="V91" s="400">
        <v>-109942.91610099749</v>
      </c>
      <c r="W91" s="357">
        <v>-100171.08856607639</v>
      </c>
      <c r="X91" s="357">
        <v>-106430.06764863376</v>
      </c>
      <c r="Y91" s="357">
        <v>-102819.98011769861</v>
      </c>
      <c r="Z91" s="357">
        <v>-103645.53330595637</v>
      </c>
      <c r="AA91" s="357">
        <v>-99420.449357346632</v>
      </c>
      <c r="AB91" s="357">
        <v>-100828.71757015909</v>
      </c>
      <c r="AC91" s="357">
        <v>-99072.293343977231</v>
      </c>
      <c r="AD91" s="357">
        <v>-94994.733265108749</v>
      </c>
      <c r="AE91" s="357">
        <v>-96222.190319660251</v>
      </c>
      <c r="AF91" s="357">
        <v>-92236.569048027799</v>
      </c>
      <c r="AG91" s="387">
        <v>-92709.341867296505</v>
      </c>
      <c r="AH91" s="56"/>
    </row>
    <row r="92" spans="1:34" s="67" customFormat="1" x14ac:dyDescent="0.35">
      <c r="A92" s="63"/>
      <c r="B92" s="390"/>
      <c r="C92" s="388"/>
      <c r="D92" s="388"/>
      <c r="E92" s="388"/>
      <c r="F92" s="388"/>
      <c r="G92" s="388"/>
      <c r="H92" s="388"/>
      <c r="J92" s="400"/>
      <c r="K92" s="357"/>
      <c r="L92" s="357"/>
      <c r="M92" s="357"/>
      <c r="N92" s="357"/>
      <c r="O92" s="357"/>
      <c r="P92" s="357"/>
      <c r="Q92" s="357"/>
      <c r="R92" s="357"/>
      <c r="S92" s="357"/>
      <c r="T92" s="357"/>
      <c r="U92" s="357"/>
      <c r="V92" s="400"/>
      <c r="W92" s="357"/>
      <c r="X92" s="357"/>
      <c r="Y92" s="357"/>
      <c r="Z92" s="357"/>
      <c r="AA92" s="357"/>
      <c r="AB92" s="357"/>
      <c r="AC92" s="357"/>
      <c r="AD92" s="357"/>
      <c r="AE92" s="357"/>
      <c r="AF92" s="357"/>
      <c r="AG92" s="387"/>
      <c r="AH92" s="23"/>
    </row>
    <row r="93" spans="1:34" s="368" customFormat="1" x14ac:dyDescent="0.35">
      <c r="A93" s="63"/>
      <c r="B93" s="402" t="s">
        <v>156</v>
      </c>
      <c r="C93" s="1042"/>
      <c r="D93" s="1042"/>
      <c r="E93" s="1042"/>
      <c r="F93" s="1042"/>
      <c r="G93" s="1042"/>
      <c r="H93" s="1042"/>
      <c r="J93" s="1042"/>
      <c r="K93" s="1042"/>
      <c r="L93" s="1042"/>
      <c r="M93" s="1042"/>
      <c r="N93" s="1042"/>
      <c r="O93" s="1042"/>
      <c r="P93" s="1042"/>
      <c r="Q93" s="1042"/>
      <c r="R93" s="1042"/>
      <c r="S93" s="1042"/>
      <c r="T93" s="1042"/>
      <c r="U93" s="1042"/>
      <c r="V93" s="1042"/>
      <c r="W93" s="1042"/>
      <c r="X93" s="1042"/>
      <c r="Y93" s="1042"/>
      <c r="Z93" s="1042"/>
      <c r="AA93" s="1042"/>
      <c r="AB93" s="1042"/>
      <c r="AC93" s="1042"/>
      <c r="AD93" s="1042"/>
      <c r="AE93" s="1042"/>
      <c r="AF93" s="1042"/>
      <c r="AG93" s="1042"/>
      <c r="AH93" s="23"/>
    </row>
    <row r="94" spans="1:34" s="368" customFormat="1" x14ac:dyDescent="0.35">
      <c r="A94" s="63"/>
      <c r="B94" s="390" t="s">
        <v>157</v>
      </c>
      <c r="C94" s="388">
        <v>34245.488718999994</v>
      </c>
      <c r="D94" s="388">
        <v>34245.488718999994</v>
      </c>
      <c r="E94" s="388">
        <v>34245.728399999993</v>
      </c>
      <c r="F94" s="388">
        <v>34245.728399999993</v>
      </c>
      <c r="G94" s="388">
        <v>-0.23968099999910919</v>
      </c>
      <c r="H94" s="388">
        <v>-0.23968099999910919</v>
      </c>
      <c r="J94" s="400">
        <v>1204.5496709999998</v>
      </c>
      <c r="K94" s="357">
        <v>2072.1078560000001</v>
      </c>
      <c r="L94" s="357">
        <v>2458.9516509999999</v>
      </c>
      <c r="M94" s="357">
        <v>3523.4312099999997</v>
      </c>
      <c r="N94" s="357">
        <v>3852.0780479999999</v>
      </c>
      <c r="O94" s="357">
        <v>4336.9942199999996</v>
      </c>
      <c r="P94" s="357">
        <v>4550.5084819999993</v>
      </c>
      <c r="Q94" s="357">
        <v>3721.4050379999994</v>
      </c>
      <c r="R94" s="357">
        <v>2600.7664799999998</v>
      </c>
      <c r="S94" s="357">
        <v>1916.4705300000001</v>
      </c>
      <c r="T94" s="357">
        <v>2082.3324599999996</v>
      </c>
      <c r="U94" s="357">
        <v>1925.8930729999997</v>
      </c>
      <c r="V94" s="400">
        <v>1204.5496709999998</v>
      </c>
      <c r="W94" s="357">
        <v>2072.1078560000001</v>
      </c>
      <c r="X94" s="357">
        <v>2458.9516509999999</v>
      </c>
      <c r="Y94" s="357">
        <v>3523.4312099999997</v>
      </c>
      <c r="Z94" s="357">
        <v>3852.0780479999999</v>
      </c>
      <c r="AA94" s="357">
        <v>4336.9942199999996</v>
      </c>
      <c r="AB94" s="357">
        <v>4550.5084819999993</v>
      </c>
      <c r="AC94" s="357">
        <v>3721.4050379999994</v>
      </c>
      <c r="AD94" s="357">
        <v>2600.7664799999998</v>
      </c>
      <c r="AE94" s="357">
        <v>1916.4705300000001</v>
      </c>
      <c r="AF94" s="357">
        <v>2082.3324599999996</v>
      </c>
      <c r="AG94" s="387">
        <v>1925.8930729999997</v>
      </c>
      <c r="AH94" s="23"/>
    </row>
    <row r="95" spans="1:34" s="58" customFormat="1" x14ac:dyDescent="0.35">
      <c r="A95" s="63"/>
      <c r="B95" s="390" t="s">
        <v>155</v>
      </c>
      <c r="C95" s="388">
        <v>344999.99999999994</v>
      </c>
      <c r="D95" s="388">
        <v>344999.99999999994</v>
      </c>
      <c r="E95" s="388">
        <v>344999.99999999994</v>
      </c>
      <c r="F95" s="388">
        <v>344999.99999999994</v>
      </c>
      <c r="G95" s="388">
        <v>0</v>
      </c>
      <c r="H95" s="388">
        <v>0</v>
      </c>
      <c r="J95" s="400">
        <v>28749.999999999996</v>
      </c>
      <c r="K95" s="357">
        <v>28749.999999999996</v>
      </c>
      <c r="L95" s="357">
        <v>28749.999999999996</v>
      </c>
      <c r="M95" s="357">
        <v>28749.999999999996</v>
      </c>
      <c r="N95" s="357">
        <v>28749.999999999996</v>
      </c>
      <c r="O95" s="357">
        <v>28749.999999999996</v>
      </c>
      <c r="P95" s="357">
        <v>28749.999999999996</v>
      </c>
      <c r="Q95" s="357">
        <v>28749.999999999996</v>
      </c>
      <c r="R95" s="357">
        <v>28749.999999999996</v>
      </c>
      <c r="S95" s="357">
        <v>28749.999999999996</v>
      </c>
      <c r="T95" s="357">
        <v>28749.999999999996</v>
      </c>
      <c r="U95" s="387">
        <v>28749.999999999996</v>
      </c>
      <c r="V95" s="357">
        <v>28749.999999999996</v>
      </c>
      <c r="W95" s="357">
        <v>28749.999999999996</v>
      </c>
      <c r="X95" s="357">
        <v>28749.999999999996</v>
      </c>
      <c r="Y95" s="357">
        <v>28749.999999999996</v>
      </c>
      <c r="Z95" s="357">
        <v>28749.999999999996</v>
      </c>
      <c r="AA95" s="357">
        <v>28749.999999999996</v>
      </c>
      <c r="AB95" s="357">
        <v>28749.999999999996</v>
      </c>
      <c r="AC95" s="357">
        <v>28749.999999999996</v>
      </c>
      <c r="AD95" s="357">
        <v>28749.999999999996</v>
      </c>
      <c r="AE95" s="357">
        <v>28749.999999999996</v>
      </c>
      <c r="AF95" s="357">
        <v>28749.999999999996</v>
      </c>
      <c r="AG95" s="387">
        <v>28749.999999999996</v>
      </c>
      <c r="AH95" s="23"/>
    </row>
    <row r="96" spans="1:34" s="58" customFormat="1" x14ac:dyDescent="0.35">
      <c r="A96" s="63"/>
      <c r="B96" s="390"/>
      <c r="C96" s="370"/>
      <c r="D96" s="370"/>
      <c r="E96" s="370"/>
      <c r="F96" s="370"/>
      <c r="G96" s="370"/>
      <c r="H96" s="370"/>
      <c r="J96" s="400"/>
      <c r="K96" s="357"/>
      <c r="L96" s="357"/>
      <c r="M96" s="357"/>
      <c r="N96" s="357"/>
      <c r="O96" s="357"/>
      <c r="P96" s="357"/>
      <c r="U96" s="369"/>
      <c r="V96" s="357"/>
      <c r="W96" s="357"/>
      <c r="X96" s="357"/>
      <c r="Y96" s="357"/>
      <c r="Z96" s="357"/>
      <c r="AA96" s="357"/>
      <c r="AB96" s="357"/>
      <c r="AG96" s="369"/>
      <c r="AH96" s="23"/>
    </row>
    <row r="97" spans="1:34" s="368" customFormat="1" x14ac:dyDescent="0.35">
      <c r="A97" s="63"/>
      <c r="B97" s="390" t="s">
        <v>158</v>
      </c>
      <c r="C97" s="388">
        <v>140952</v>
      </c>
      <c r="D97" s="388">
        <v>140952</v>
      </c>
      <c r="E97" s="388">
        <v>140952</v>
      </c>
      <c r="F97" s="388">
        <v>140952</v>
      </c>
      <c r="G97" s="388">
        <v>0</v>
      </c>
      <c r="H97" s="388">
        <v>0</v>
      </c>
      <c r="J97" s="400">
        <v>11746</v>
      </c>
      <c r="K97" s="357">
        <v>11746</v>
      </c>
      <c r="L97" s="357">
        <v>11746</v>
      </c>
      <c r="M97" s="357">
        <v>11746</v>
      </c>
      <c r="N97" s="357">
        <v>11746</v>
      </c>
      <c r="O97" s="357">
        <v>11746</v>
      </c>
      <c r="P97" s="357">
        <v>11746</v>
      </c>
      <c r="Q97" s="357">
        <v>11746</v>
      </c>
      <c r="R97" s="357">
        <v>11746</v>
      </c>
      <c r="S97" s="357">
        <v>11746</v>
      </c>
      <c r="T97" s="357">
        <v>11746</v>
      </c>
      <c r="U97" s="357">
        <v>11746</v>
      </c>
      <c r="V97" s="400">
        <v>11746</v>
      </c>
      <c r="W97" s="357">
        <v>11746</v>
      </c>
      <c r="X97" s="357">
        <v>11746</v>
      </c>
      <c r="Y97" s="357">
        <v>11746</v>
      </c>
      <c r="Z97" s="357">
        <v>11746</v>
      </c>
      <c r="AA97" s="357">
        <v>11746</v>
      </c>
      <c r="AB97" s="357">
        <v>11746</v>
      </c>
      <c r="AC97" s="357">
        <v>11746</v>
      </c>
      <c r="AD97" s="357">
        <v>11746</v>
      </c>
      <c r="AE97" s="357">
        <v>11746</v>
      </c>
      <c r="AF97" s="357">
        <v>11746</v>
      </c>
      <c r="AG97" s="387">
        <v>11746</v>
      </c>
      <c r="AH97" s="23"/>
    </row>
    <row r="98" spans="1:34" s="372" customFormat="1" ht="15" thickBot="1" x14ac:dyDescent="0.4">
      <c r="A98" s="398"/>
      <c r="B98" s="396"/>
      <c r="C98" s="375"/>
      <c r="D98" s="375"/>
      <c r="E98" s="375"/>
      <c r="F98" s="375"/>
      <c r="G98" s="375"/>
      <c r="H98" s="375"/>
      <c r="J98" s="793"/>
      <c r="K98" s="407"/>
      <c r="L98" s="407"/>
      <c r="M98" s="407"/>
      <c r="N98" s="407"/>
      <c r="O98" s="407"/>
      <c r="P98" s="407"/>
      <c r="Q98" s="401"/>
      <c r="R98" s="401"/>
      <c r="S98" s="401"/>
      <c r="T98" s="401"/>
      <c r="U98" s="401"/>
      <c r="V98" s="793"/>
      <c r="W98" s="407"/>
      <c r="X98" s="407"/>
      <c r="Y98" s="407"/>
      <c r="Z98" s="407"/>
      <c r="AA98" s="407"/>
      <c r="AB98" s="407"/>
      <c r="AC98" s="401"/>
      <c r="AD98" s="401"/>
      <c r="AE98" s="401"/>
      <c r="AF98" s="401"/>
      <c r="AG98" s="404"/>
      <c r="AH98" s="23"/>
    </row>
    <row r="99" spans="1:34" s="893" customFormat="1" x14ac:dyDescent="0.35">
      <c r="A99" s="890"/>
      <c r="B99" s="891" t="s">
        <v>159</v>
      </c>
      <c r="C99" s="892"/>
      <c r="D99" s="892"/>
      <c r="E99" s="892"/>
      <c r="F99" s="892"/>
      <c r="G99" s="892"/>
      <c r="H99" s="892"/>
      <c r="J99" s="894">
        <v>31</v>
      </c>
      <c r="K99" s="895">
        <v>28</v>
      </c>
      <c r="L99" s="895">
        <v>31</v>
      </c>
      <c r="M99" s="895">
        <v>30</v>
      </c>
      <c r="N99" s="895">
        <v>31</v>
      </c>
      <c r="O99" s="895">
        <v>30</v>
      </c>
      <c r="P99" s="895">
        <v>31</v>
      </c>
      <c r="Q99" s="895">
        <v>31</v>
      </c>
      <c r="R99" s="895">
        <v>30</v>
      </c>
      <c r="S99" s="895">
        <v>31</v>
      </c>
      <c r="T99" s="895">
        <v>30</v>
      </c>
      <c r="U99" s="895">
        <v>31</v>
      </c>
      <c r="V99" s="894">
        <v>31</v>
      </c>
      <c r="W99" s="895">
        <v>28</v>
      </c>
      <c r="X99" s="895">
        <v>31</v>
      </c>
      <c r="Y99" s="895">
        <v>30</v>
      </c>
      <c r="Z99" s="895">
        <v>31</v>
      </c>
      <c r="AA99" s="895">
        <v>30</v>
      </c>
      <c r="AB99" s="895">
        <v>31</v>
      </c>
      <c r="AC99" s="895">
        <v>31</v>
      </c>
      <c r="AD99" s="895">
        <v>30</v>
      </c>
      <c r="AE99" s="895">
        <v>31</v>
      </c>
      <c r="AF99" s="895">
        <v>30</v>
      </c>
      <c r="AG99" s="896">
        <v>31</v>
      </c>
      <c r="AH99" s="877"/>
    </row>
    <row r="100" spans="1:34" s="67" customFormat="1" x14ac:dyDescent="0.35">
      <c r="A100" s="63"/>
      <c r="B100" s="377" t="s">
        <v>160</v>
      </c>
      <c r="C100" s="1043"/>
      <c r="D100" s="1043"/>
      <c r="E100" s="1043"/>
      <c r="F100" s="1043"/>
      <c r="G100" s="1043"/>
      <c r="H100" s="1043"/>
      <c r="J100" s="1043"/>
      <c r="K100" s="1043"/>
      <c r="L100" s="1043"/>
      <c r="M100" s="1043"/>
      <c r="N100" s="1043"/>
      <c r="O100" s="1043"/>
      <c r="P100" s="1043"/>
      <c r="Q100" s="1043"/>
      <c r="R100" s="1043"/>
      <c r="S100" s="1043"/>
      <c r="T100" s="1043"/>
      <c r="U100" s="1043"/>
      <c r="V100" s="1043"/>
      <c r="W100" s="1043"/>
      <c r="X100" s="1043"/>
      <c r="Y100" s="1043"/>
      <c r="Z100" s="1043"/>
      <c r="AA100" s="1043"/>
      <c r="AB100" s="1043"/>
      <c r="AC100" s="1043"/>
      <c r="AD100" s="1043"/>
      <c r="AE100" s="1043"/>
      <c r="AF100" s="1043"/>
      <c r="AG100" s="1043"/>
      <c r="AH100" s="23"/>
    </row>
    <row r="101" spans="1:34" s="67" customFormat="1" x14ac:dyDescent="0.35">
      <c r="A101" s="63"/>
      <c r="B101" s="390" t="s">
        <v>754</v>
      </c>
      <c r="C101" s="973"/>
      <c r="D101" s="973"/>
      <c r="E101" s="973"/>
      <c r="F101" s="973"/>
      <c r="G101" s="973"/>
      <c r="H101" s="973"/>
      <c r="J101" s="973"/>
      <c r="K101" s="973"/>
      <c r="L101" s="973"/>
      <c r="M101" s="973"/>
      <c r="N101" s="973"/>
      <c r="O101" s="973"/>
      <c r="P101" s="973"/>
      <c r="Q101" s="973"/>
      <c r="R101" s="973"/>
      <c r="S101" s="973"/>
      <c r="T101" s="973"/>
      <c r="U101" s="973"/>
      <c r="V101" s="973"/>
      <c r="W101" s="973"/>
      <c r="X101" s="973"/>
      <c r="Y101" s="973"/>
      <c r="Z101" s="973"/>
      <c r="AA101" s="973"/>
      <c r="AB101" s="973"/>
      <c r="AC101" s="973"/>
      <c r="AD101" s="973"/>
      <c r="AE101" s="973"/>
      <c r="AF101" s="973"/>
      <c r="AG101" s="973"/>
      <c r="AH101" s="23"/>
    </row>
    <row r="102" spans="1:34" s="372" customFormat="1" x14ac:dyDescent="0.35">
      <c r="A102" s="398"/>
      <c r="B102" s="396"/>
      <c r="C102" s="375"/>
      <c r="D102" s="375"/>
      <c r="E102" s="375"/>
      <c r="F102" s="375"/>
      <c r="G102" s="375"/>
      <c r="H102" s="375"/>
      <c r="J102" s="793"/>
      <c r="K102" s="407"/>
      <c r="L102" s="407"/>
      <c r="M102" s="407"/>
      <c r="N102" s="407"/>
      <c r="O102" s="407"/>
      <c r="P102" s="407"/>
      <c r="Q102" s="401"/>
      <c r="R102" s="401"/>
      <c r="S102" s="401"/>
      <c r="T102" s="401"/>
      <c r="U102" s="401"/>
      <c r="V102" s="793"/>
      <c r="W102" s="407"/>
      <c r="X102" s="407"/>
      <c r="Y102" s="407"/>
      <c r="Z102" s="407"/>
      <c r="AA102" s="407"/>
      <c r="AB102" s="407"/>
      <c r="AC102" s="401"/>
      <c r="AD102" s="401"/>
      <c r="AE102" s="401"/>
      <c r="AF102" s="401"/>
      <c r="AG102" s="404"/>
      <c r="AH102" s="23"/>
    </row>
    <row r="103" spans="1:34" s="58" customFormat="1" x14ac:dyDescent="0.35">
      <c r="A103" s="371"/>
      <c r="B103" s="377" t="s">
        <v>420</v>
      </c>
      <c r="C103" s="721">
        <v>17936481.004000001</v>
      </c>
      <c r="D103" s="721">
        <v>13199739.141999999</v>
      </c>
      <c r="E103" s="721">
        <v>16567230</v>
      </c>
      <c r="F103" s="721">
        <v>12425784</v>
      </c>
      <c r="G103" s="721">
        <v>1369251.0040000007</v>
      </c>
      <c r="H103" s="721">
        <v>773955.14199999906</v>
      </c>
      <c r="J103" s="377">
        <v>1272571.2069999999</v>
      </c>
      <c r="K103" s="371">
        <v>1379590.0950000002</v>
      </c>
      <c r="L103" s="371">
        <v>1567109.7009999999</v>
      </c>
      <c r="M103" s="371">
        <v>1179263.416</v>
      </c>
      <c r="N103" s="371">
        <v>1091631.7089999998</v>
      </c>
      <c r="O103" s="371">
        <v>1475688.605</v>
      </c>
      <c r="P103" s="371">
        <v>1747548.2230000002</v>
      </c>
      <c r="Q103" s="371">
        <v>1725064.3599999999</v>
      </c>
      <c r="R103" s="371">
        <v>1578183.0550000002</v>
      </c>
      <c r="S103" s="371">
        <v>1322516.2289999998</v>
      </c>
      <c r="T103" s="371">
        <v>1929227.8969999999</v>
      </c>
      <c r="U103" s="417">
        <v>1668086.5069999998</v>
      </c>
      <c r="V103" s="371">
        <v>1117606.1069999998</v>
      </c>
      <c r="W103" s="371">
        <v>1024747.645</v>
      </c>
      <c r="X103" s="371">
        <v>1206288.8410000002</v>
      </c>
      <c r="Y103" s="371">
        <v>1201487.946</v>
      </c>
      <c r="Z103" s="371">
        <v>896566.09399999981</v>
      </c>
      <c r="AA103" s="371">
        <v>1237986.3330000001</v>
      </c>
      <c r="AB103" s="371">
        <v>1198267.8729999997</v>
      </c>
      <c r="AC103" s="371">
        <v>1076707.233</v>
      </c>
      <c r="AD103" s="371">
        <v>976755.88399999985</v>
      </c>
      <c r="AE103" s="371">
        <v>1014031.5519999997</v>
      </c>
      <c r="AF103" s="371">
        <v>1186629.4269999999</v>
      </c>
      <c r="AG103" s="417">
        <v>1062664.2069999999</v>
      </c>
      <c r="AH103" s="371"/>
    </row>
    <row r="104" spans="1:34" s="58" customFormat="1" x14ac:dyDescent="0.35">
      <c r="A104" s="371"/>
      <c r="B104" s="377" t="s">
        <v>421</v>
      </c>
      <c r="C104" s="721">
        <v>340793.13907599996</v>
      </c>
      <c r="D104" s="721">
        <v>250795.04369799999</v>
      </c>
      <c r="E104" s="721">
        <v>314777.36999999994</v>
      </c>
      <c r="F104" s="721">
        <v>236089.89599999998</v>
      </c>
      <c r="G104" s="721">
        <v>26015.769076000026</v>
      </c>
      <c r="H104" s="721">
        <v>14705.147698000015</v>
      </c>
      <c r="J104" s="377">
        <v>24178.852932999998</v>
      </c>
      <c r="K104" s="371">
        <v>26212.211805000003</v>
      </c>
      <c r="L104" s="371">
        <v>29775.084318999998</v>
      </c>
      <c r="M104" s="371">
        <v>22406.004903999998</v>
      </c>
      <c r="N104" s="371">
        <v>20741.002470999996</v>
      </c>
      <c r="O104" s="371">
        <v>28038.083494999999</v>
      </c>
      <c r="P104" s="371">
        <v>33203.416237000005</v>
      </c>
      <c r="Q104" s="371">
        <v>32776.222839999995</v>
      </c>
      <c r="R104" s="371">
        <v>29985.478045000003</v>
      </c>
      <c r="S104" s="371">
        <v>25127.808350999996</v>
      </c>
      <c r="T104" s="371">
        <v>36655.330042999994</v>
      </c>
      <c r="U104" s="417">
        <v>31693.643632999996</v>
      </c>
      <c r="V104" s="371">
        <v>21234.516032999996</v>
      </c>
      <c r="W104" s="371">
        <v>19470.205255000001</v>
      </c>
      <c r="X104" s="371">
        <v>22919.487979000005</v>
      </c>
      <c r="Y104" s="371">
        <v>22828.270973999999</v>
      </c>
      <c r="Z104" s="371">
        <v>17034.755785999994</v>
      </c>
      <c r="AA104" s="371">
        <v>23521.740327</v>
      </c>
      <c r="AB104" s="371">
        <v>22767.089586999995</v>
      </c>
      <c r="AC104" s="371">
        <v>20457.437427000001</v>
      </c>
      <c r="AD104" s="371">
        <v>18558.361795999997</v>
      </c>
      <c r="AE104" s="371">
        <v>19266.599487999993</v>
      </c>
      <c r="AF104" s="371">
        <v>22545.959112999997</v>
      </c>
      <c r="AG104" s="417">
        <v>20190.619932999998</v>
      </c>
      <c r="AH104" s="371"/>
    </row>
    <row r="105" spans="1:34" s="233" customFormat="1" x14ac:dyDescent="0.35">
      <c r="A105" s="901"/>
      <c r="B105" s="902" t="s">
        <v>422</v>
      </c>
      <c r="C105" s="903">
        <v>1881178.12769952</v>
      </c>
      <c r="D105" s="903">
        <v>1384388.64121296</v>
      </c>
      <c r="E105" s="903">
        <v>24531889.330949999</v>
      </c>
      <c r="F105" s="903">
        <v>18913810.49171</v>
      </c>
      <c r="G105" s="903">
        <v>-22650711.203250479</v>
      </c>
      <c r="H105" s="903">
        <v>-17529421.850497041</v>
      </c>
      <c r="J105" s="902">
        <v>133467.26819015999</v>
      </c>
      <c r="K105" s="901">
        <v>144691.40916360001</v>
      </c>
      <c r="L105" s="901">
        <v>164358.46544087998</v>
      </c>
      <c r="M105" s="901">
        <v>123681.14707007998</v>
      </c>
      <c r="N105" s="901">
        <v>114490.33363991998</v>
      </c>
      <c r="O105" s="901">
        <v>154770.22089239999</v>
      </c>
      <c r="P105" s="901">
        <v>183282.85762824002</v>
      </c>
      <c r="Q105" s="901">
        <v>180924.75007679994</v>
      </c>
      <c r="R105" s="901">
        <v>165519.8388084</v>
      </c>
      <c r="S105" s="901">
        <v>138705.50209751996</v>
      </c>
      <c r="T105" s="901">
        <v>202337.42183735996</v>
      </c>
      <c r="U105" s="904">
        <v>174948.91285415998</v>
      </c>
      <c r="V105" s="901">
        <v>117214.52850215997</v>
      </c>
      <c r="W105" s="901">
        <v>107475.5330076</v>
      </c>
      <c r="X105" s="901">
        <v>126515.57364408002</v>
      </c>
      <c r="Y105" s="901">
        <v>126012.05577647999</v>
      </c>
      <c r="Z105" s="901">
        <v>94031.851938719963</v>
      </c>
      <c r="AA105" s="901">
        <v>129840.00660503999</v>
      </c>
      <c r="AB105" s="901">
        <v>125674.33452023997</v>
      </c>
      <c r="AC105" s="901">
        <v>112925.05459704</v>
      </c>
      <c r="AD105" s="901">
        <v>102442.15711391998</v>
      </c>
      <c r="AE105" s="901">
        <v>106351.62917375995</v>
      </c>
      <c r="AF105" s="901">
        <v>124453.69430375997</v>
      </c>
      <c r="AG105" s="904">
        <v>111452.22203015999</v>
      </c>
      <c r="AH105" s="901"/>
    </row>
    <row r="106" spans="1:34" s="67" customFormat="1" x14ac:dyDescent="0.35">
      <c r="A106" s="63"/>
      <c r="B106" s="394"/>
      <c r="C106" s="388"/>
      <c r="D106" s="388"/>
      <c r="E106" s="388"/>
      <c r="F106" s="388"/>
      <c r="G106" s="388"/>
      <c r="H106" s="388"/>
      <c r="J106" s="400"/>
      <c r="K106" s="357"/>
      <c r="L106" s="357"/>
      <c r="M106" s="357"/>
      <c r="N106" s="357"/>
      <c r="O106" s="357"/>
      <c r="P106" s="357"/>
      <c r="Q106" s="357"/>
      <c r="R106" s="357"/>
      <c r="S106" s="357"/>
      <c r="T106" s="357"/>
      <c r="U106" s="387"/>
      <c r="V106" s="357"/>
      <c r="W106" s="357"/>
      <c r="X106" s="357"/>
      <c r="Y106" s="357"/>
      <c r="Z106" s="357"/>
      <c r="AA106" s="357"/>
      <c r="AB106" s="357"/>
      <c r="AC106" s="357"/>
      <c r="AD106" s="357"/>
      <c r="AE106" s="357"/>
      <c r="AF106" s="357"/>
      <c r="AG106" s="387"/>
      <c r="AH106" s="23"/>
    </row>
    <row r="107" spans="1:34" s="368" customFormat="1" x14ac:dyDescent="0.35">
      <c r="A107" s="58"/>
      <c r="B107" s="622" t="s">
        <v>162</v>
      </c>
      <c r="C107" s="370"/>
      <c r="D107" s="370"/>
      <c r="E107" s="370"/>
      <c r="F107" s="370"/>
      <c r="G107" s="370"/>
      <c r="H107" s="370"/>
      <c r="J107" s="396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369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369"/>
      <c r="AH107" s="23"/>
    </row>
    <row r="108" spans="1:34" s="368" customFormat="1" x14ac:dyDescent="0.35">
      <c r="A108" s="63">
        <v>9171</v>
      </c>
      <c r="B108" s="377" t="s">
        <v>163</v>
      </c>
      <c r="C108" s="388">
        <v>17424</v>
      </c>
      <c r="D108" s="388">
        <v>17424</v>
      </c>
      <c r="E108" s="388">
        <v>17424</v>
      </c>
      <c r="F108" s="388">
        <v>17424</v>
      </c>
      <c r="G108" s="388">
        <v>0</v>
      </c>
      <c r="H108" s="388">
        <v>0</v>
      </c>
      <c r="J108" s="400">
        <v>1452</v>
      </c>
      <c r="K108" s="357">
        <v>1452</v>
      </c>
      <c r="L108" s="357">
        <v>1452</v>
      </c>
      <c r="M108" s="357">
        <v>1452</v>
      </c>
      <c r="N108" s="357">
        <v>1452</v>
      </c>
      <c r="O108" s="357">
        <v>1452</v>
      </c>
      <c r="P108" s="357">
        <v>1452</v>
      </c>
      <c r="Q108" s="357">
        <v>1452</v>
      </c>
      <c r="R108" s="357">
        <v>1452</v>
      </c>
      <c r="S108" s="357">
        <v>1452</v>
      </c>
      <c r="T108" s="357">
        <v>1452</v>
      </c>
      <c r="U108" s="387">
        <v>1452</v>
      </c>
      <c r="V108" s="357">
        <v>1452</v>
      </c>
      <c r="W108" s="357">
        <v>1452</v>
      </c>
      <c r="X108" s="357">
        <v>1452</v>
      </c>
      <c r="Y108" s="357">
        <v>1452</v>
      </c>
      <c r="Z108" s="357">
        <v>1452</v>
      </c>
      <c r="AA108" s="357">
        <v>1452</v>
      </c>
      <c r="AB108" s="357">
        <v>1452</v>
      </c>
      <c r="AC108" s="357">
        <v>1452</v>
      </c>
      <c r="AD108" s="357">
        <v>1452</v>
      </c>
      <c r="AE108" s="357">
        <v>1452</v>
      </c>
      <c r="AF108" s="357">
        <v>1452</v>
      </c>
      <c r="AG108" s="387">
        <v>1452</v>
      </c>
      <c r="AH108" s="38"/>
    </row>
    <row r="109" spans="1:34" s="368" customFormat="1" x14ac:dyDescent="0.35">
      <c r="A109" s="63">
        <v>9231</v>
      </c>
      <c r="B109" s="377" t="s">
        <v>164</v>
      </c>
      <c r="C109" s="388">
        <v>7296</v>
      </c>
      <c r="D109" s="388">
        <v>7296</v>
      </c>
      <c r="E109" s="388">
        <v>7296</v>
      </c>
      <c r="F109" s="388">
        <v>7296</v>
      </c>
      <c r="G109" s="388">
        <v>0</v>
      </c>
      <c r="H109" s="388">
        <v>0</v>
      </c>
      <c r="J109" s="400">
        <v>608</v>
      </c>
      <c r="K109" s="357">
        <v>608</v>
      </c>
      <c r="L109" s="357">
        <v>608</v>
      </c>
      <c r="M109" s="357">
        <v>608</v>
      </c>
      <c r="N109" s="357">
        <v>608</v>
      </c>
      <c r="O109" s="357">
        <v>608</v>
      </c>
      <c r="P109" s="357">
        <v>608</v>
      </c>
      <c r="Q109" s="357">
        <v>608</v>
      </c>
      <c r="R109" s="357">
        <v>608</v>
      </c>
      <c r="S109" s="357">
        <v>608</v>
      </c>
      <c r="T109" s="357">
        <v>608</v>
      </c>
      <c r="U109" s="387">
        <v>608</v>
      </c>
      <c r="V109" s="357">
        <v>608</v>
      </c>
      <c r="W109" s="357">
        <v>608</v>
      </c>
      <c r="X109" s="357">
        <v>608</v>
      </c>
      <c r="Y109" s="357">
        <v>608</v>
      </c>
      <c r="Z109" s="357">
        <v>608</v>
      </c>
      <c r="AA109" s="357">
        <v>608</v>
      </c>
      <c r="AB109" s="357">
        <v>608</v>
      </c>
      <c r="AC109" s="357">
        <v>608</v>
      </c>
      <c r="AD109" s="357">
        <v>608</v>
      </c>
      <c r="AE109" s="357">
        <v>608</v>
      </c>
      <c r="AF109" s="357">
        <v>608</v>
      </c>
      <c r="AG109" s="387">
        <v>608</v>
      </c>
      <c r="AH109" s="38"/>
    </row>
    <row r="110" spans="1:34" s="368" customFormat="1" x14ac:dyDescent="0.35">
      <c r="A110" s="63">
        <v>10400</v>
      </c>
      <c r="B110" s="377" t="s">
        <v>165</v>
      </c>
      <c r="C110" s="388">
        <v>0</v>
      </c>
      <c r="D110" s="388">
        <v>0</v>
      </c>
      <c r="E110" s="388">
        <v>7296</v>
      </c>
      <c r="F110" s="388">
        <v>7296</v>
      </c>
      <c r="G110" s="388">
        <v>-7296</v>
      </c>
      <c r="H110" s="388">
        <v>-7296</v>
      </c>
      <c r="J110" s="400"/>
      <c r="K110" s="357"/>
      <c r="L110" s="357"/>
      <c r="M110" s="357"/>
      <c r="N110" s="357"/>
      <c r="O110" s="357"/>
      <c r="P110" s="357"/>
      <c r="Q110" s="357"/>
      <c r="R110" s="357"/>
      <c r="S110" s="357"/>
      <c r="T110" s="357"/>
      <c r="U110" s="387"/>
      <c r="V110" s="357"/>
      <c r="W110" s="357"/>
      <c r="X110" s="357"/>
      <c r="Y110" s="357"/>
      <c r="Z110" s="357"/>
      <c r="AA110" s="357"/>
      <c r="AB110" s="357"/>
      <c r="AC110" s="357"/>
      <c r="AD110" s="357"/>
      <c r="AE110" s="357"/>
      <c r="AF110" s="357"/>
      <c r="AG110" s="387"/>
      <c r="AH110" s="38"/>
    </row>
    <row r="111" spans="1:34" s="368" customFormat="1" x14ac:dyDescent="0.35">
      <c r="A111" s="63">
        <v>12342</v>
      </c>
      <c r="B111" s="377" t="s">
        <v>166</v>
      </c>
      <c r="C111" s="388">
        <v>6384</v>
      </c>
      <c r="D111" s="388">
        <v>6384</v>
      </c>
      <c r="E111" s="388">
        <v>42084</v>
      </c>
      <c r="F111" s="388">
        <v>42084</v>
      </c>
      <c r="G111" s="388">
        <v>-35700</v>
      </c>
      <c r="H111" s="388">
        <v>-35700</v>
      </c>
      <c r="J111" s="400">
        <v>532</v>
      </c>
      <c r="K111" s="357">
        <v>532</v>
      </c>
      <c r="L111" s="357">
        <v>532</v>
      </c>
      <c r="M111" s="357">
        <v>532</v>
      </c>
      <c r="N111" s="357">
        <v>532</v>
      </c>
      <c r="O111" s="357">
        <v>532</v>
      </c>
      <c r="P111" s="357">
        <v>532</v>
      </c>
      <c r="Q111" s="357">
        <v>532</v>
      </c>
      <c r="R111" s="357">
        <v>532</v>
      </c>
      <c r="S111" s="357">
        <v>532</v>
      </c>
      <c r="T111" s="357">
        <v>532</v>
      </c>
      <c r="U111" s="387">
        <v>532</v>
      </c>
      <c r="V111" s="357">
        <v>532</v>
      </c>
      <c r="W111" s="357">
        <v>532</v>
      </c>
      <c r="X111" s="357">
        <v>532</v>
      </c>
      <c r="Y111" s="357">
        <v>532</v>
      </c>
      <c r="Z111" s="357">
        <v>532</v>
      </c>
      <c r="AA111" s="357">
        <v>532</v>
      </c>
      <c r="AB111" s="357">
        <v>532</v>
      </c>
      <c r="AC111" s="357">
        <v>532</v>
      </c>
      <c r="AD111" s="357">
        <v>532</v>
      </c>
      <c r="AE111" s="357">
        <v>532</v>
      </c>
      <c r="AF111" s="357">
        <v>532</v>
      </c>
      <c r="AG111" s="387">
        <v>532</v>
      </c>
      <c r="AH111" s="38"/>
    </row>
    <row r="112" spans="1:34" s="368" customFormat="1" x14ac:dyDescent="0.35">
      <c r="A112" s="63">
        <v>19305</v>
      </c>
      <c r="B112" s="377" t="s">
        <v>167</v>
      </c>
      <c r="C112" s="388">
        <v>17424</v>
      </c>
      <c r="D112" s="388">
        <v>17424</v>
      </c>
      <c r="E112" s="388">
        <v>9180</v>
      </c>
      <c r="F112" s="388">
        <v>9180</v>
      </c>
      <c r="G112" s="388">
        <v>8244</v>
      </c>
      <c r="H112" s="388">
        <v>8244</v>
      </c>
      <c r="J112" s="400">
        <v>1452</v>
      </c>
      <c r="K112" s="357">
        <v>1452</v>
      </c>
      <c r="L112" s="357">
        <v>1452</v>
      </c>
      <c r="M112" s="357">
        <v>1452</v>
      </c>
      <c r="N112" s="357">
        <v>1452</v>
      </c>
      <c r="O112" s="357">
        <v>1452</v>
      </c>
      <c r="P112" s="357">
        <v>1452</v>
      </c>
      <c r="Q112" s="357">
        <v>1452</v>
      </c>
      <c r="R112" s="357">
        <v>1452</v>
      </c>
      <c r="S112" s="357">
        <v>1452</v>
      </c>
      <c r="T112" s="357">
        <v>1452</v>
      </c>
      <c r="U112" s="387">
        <v>1452</v>
      </c>
      <c r="V112" s="357">
        <v>1452</v>
      </c>
      <c r="W112" s="357">
        <v>1452</v>
      </c>
      <c r="X112" s="357">
        <v>1452</v>
      </c>
      <c r="Y112" s="357">
        <v>1452</v>
      </c>
      <c r="Z112" s="357">
        <v>1452</v>
      </c>
      <c r="AA112" s="357">
        <v>1452</v>
      </c>
      <c r="AB112" s="357">
        <v>1452</v>
      </c>
      <c r="AC112" s="357">
        <v>1452</v>
      </c>
      <c r="AD112" s="357">
        <v>1452</v>
      </c>
      <c r="AE112" s="357">
        <v>1452</v>
      </c>
      <c r="AF112" s="357">
        <v>1452</v>
      </c>
      <c r="AG112" s="387">
        <v>1452</v>
      </c>
      <c r="AH112" s="38"/>
    </row>
    <row r="113" spans="1:34" s="368" customFormat="1" x14ac:dyDescent="0.35">
      <c r="A113" s="63">
        <v>49160</v>
      </c>
      <c r="B113" s="377" t="s">
        <v>168</v>
      </c>
      <c r="C113" s="388">
        <v>19788</v>
      </c>
      <c r="D113" s="388">
        <v>19788</v>
      </c>
      <c r="E113" s="388">
        <v>19788</v>
      </c>
      <c r="F113" s="388">
        <v>19788</v>
      </c>
      <c r="G113" s="388">
        <v>0</v>
      </c>
      <c r="H113" s="388">
        <v>0</v>
      </c>
      <c r="J113" s="400">
        <v>1649</v>
      </c>
      <c r="K113" s="357">
        <v>1649</v>
      </c>
      <c r="L113" s="357">
        <v>1649</v>
      </c>
      <c r="M113" s="357">
        <v>1649</v>
      </c>
      <c r="N113" s="357">
        <v>1649</v>
      </c>
      <c r="O113" s="357">
        <v>1649</v>
      </c>
      <c r="P113" s="357">
        <v>1649</v>
      </c>
      <c r="Q113" s="357">
        <v>1649</v>
      </c>
      <c r="R113" s="357">
        <v>1649</v>
      </c>
      <c r="S113" s="357">
        <v>1649</v>
      </c>
      <c r="T113" s="357">
        <v>1649</v>
      </c>
      <c r="U113" s="387">
        <v>1649</v>
      </c>
      <c r="V113" s="357">
        <v>1649</v>
      </c>
      <c r="W113" s="357">
        <v>1649</v>
      </c>
      <c r="X113" s="357">
        <v>1649</v>
      </c>
      <c r="Y113" s="357">
        <v>1649</v>
      </c>
      <c r="Z113" s="357">
        <v>1649</v>
      </c>
      <c r="AA113" s="357">
        <v>1649</v>
      </c>
      <c r="AB113" s="357">
        <v>1649</v>
      </c>
      <c r="AC113" s="357">
        <v>1649</v>
      </c>
      <c r="AD113" s="357">
        <v>1649</v>
      </c>
      <c r="AE113" s="357">
        <v>1649</v>
      </c>
      <c r="AF113" s="357">
        <v>1649</v>
      </c>
      <c r="AG113" s="387">
        <v>1649</v>
      </c>
      <c r="AH113" s="38"/>
    </row>
    <row r="114" spans="1:34" s="368" customFormat="1" x14ac:dyDescent="0.35">
      <c r="A114" s="63">
        <v>72933</v>
      </c>
      <c r="B114" s="377" t="s">
        <v>169</v>
      </c>
      <c r="C114" s="388">
        <v>9048</v>
      </c>
      <c r="D114" s="388">
        <v>9048</v>
      </c>
      <c r="E114" s="388">
        <v>9048</v>
      </c>
      <c r="F114" s="388">
        <v>9048</v>
      </c>
      <c r="G114" s="388">
        <v>0</v>
      </c>
      <c r="H114" s="388">
        <v>0</v>
      </c>
      <c r="J114" s="400">
        <v>754</v>
      </c>
      <c r="K114" s="357">
        <v>754</v>
      </c>
      <c r="L114" s="357">
        <v>754</v>
      </c>
      <c r="M114" s="357">
        <v>754</v>
      </c>
      <c r="N114" s="357">
        <v>754</v>
      </c>
      <c r="O114" s="357">
        <v>754</v>
      </c>
      <c r="P114" s="357">
        <v>754</v>
      </c>
      <c r="Q114" s="357">
        <v>754</v>
      </c>
      <c r="R114" s="357">
        <v>754</v>
      </c>
      <c r="S114" s="357">
        <v>754</v>
      </c>
      <c r="T114" s="357">
        <v>754</v>
      </c>
      <c r="U114" s="387">
        <v>754</v>
      </c>
      <c r="V114" s="357">
        <v>754</v>
      </c>
      <c r="W114" s="357">
        <v>754</v>
      </c>
      <c r="X114" s="357">
        <v>754</v>
      </c>
      <c r="Y114" s="357">
        <v>754</v>
      </c>
      <c r="Z114" s="357">
        <v>754</v>
      </c>
      <c r="AA114" s="357">
        <v>754</v>
      </c>
      <c r="AB114" s="357">
        <v>754</v>
      </c>
      <c r="AC114" s="357">
        <v>754</v>
      </c>
      <c r="AD114" s="357">
        <v>754</v>
      </c>
      <c r="AE114" s="357">
        <v>754</v>
      </c>
      <c r="AF114" s="357">
        <v>754</v>
      </c>
      <c r="AG114" s="387">
        <v>754</v>
      </c>
      <c r="AH114" s="38"/>
    </row>
    <row r="115" spans="1:34" s="368" customFormat="1" x14ac:dyDescent="0.35">
      <c r="A115" s="63">
        <v>90115</v>
      </c>
      <c r="B115" s="377" t="s">
        <v>166</v>
      </c>
      <c r="C115" s="388">
        <v>6384</v>
      </c>
      <c r="D115" s="388">
        <v>6384</v>
      </c>
      <c r="E115" s="388">
        <v>0</v>
      </c>
      <c r="F115" s="388">
        <v>0</v>
      </c>
      <c r="G115" s="388">
        <v>6384</v>
      </c>
      <c r="H115" s="388">
        <v>6384</v>
      </c>
      <c r="J115" s="400">
        <v>532</v>
      </c>
      <c r="K115" s="357">
        <v>532</v>
      </c>
      <c r="L115" s="357">
        <v>532</v>
      </c>
      <c r="M115" s="357">
        <v>532</v>
      </c>
      <c r="N115" s="357">
        <v>532</v>
      </c>
      <c r="O115" s="357">
        <v>532</v>
      </c>
      <c r="P115" s="357">
        <v>532</v>
      </c>
      <c r="Q115" s="357">
        <v>532</v>
      </c>
      <c r="R115" s="357">
        <v>532</v>
      </c>
      <c r="S115" s="357">
        <v>532</v>
      </c>
      <c r="T115" s="357">
        <v>532</v>
      </c>
      <c r="U115" s="387">
        <v>532</v>
      </c>
      <c r="V115" s="357">
        <v>532</v>
      </c>
      <c r="W115" s="357">
        <v>532</v>
      </c>
      <c r="X115" s="357">
        <v>532</v>
      </c>
      <c r="Y115" s="357">
        <v>532</v>
      </c>
      <c r="Z115" s="357">
        <v>532</v>
      </c>
      <c r="AA115" s="357">
        <v>532</v>
      </c>
      <c r="AB115" s="357">
        <v>532</v>
      </c>
      <c r="AC115" s="357">
        <v>532</v>
      </c>
      <c r="AD115" s="357">
        <v>532</v>
      </c>
      <c r="AE115" s="357">
        <v>532</v>
      </c>
      <c r="AF115" s="357">
        <v>532</v>
      </c>
      <c r="AG115" s="387">
        <v>532</v>
      </c>
      <c r="AH115" s="38"/>
    </row>
    <row r="116" spans="1:34" s="368" customFormat="1" x14ac:dyDescent="0.35">
      <c r="A116" s="63">
        <v>90115</v>
      </c>
      <c r="B116" s="377" t="s">
        <v>170</v>
      </c>
      <c r="C116" s="388">
        <v>792</v>
      </c>
      <c r="D116" s="388">
        <v>792</v>
      </c>
      <c r="E116" s="388">
        <v>0</v>
      </c>
      <c r="F116" s="388">
        <v>0</v>
      </c>
      <c r="G116" s="388">
        <v>792</v>
      </c>
      <c r="H116" s="388">
        <v>792</v>
      </c>
      <c r="J116" s="400">
        <v>66</v>
      </c>
      <c r="K116" s="357">
        <v>66</v>
      </c>
      <c r="L116" s="357">
        <v>66</v>
      </c>
      <c r="M116" s="357">
        <v>66</v>
      </c>
      <c r="N116" s="357">
        <v>66</v>
      </c>
      <c r="O116" s="357">
        <v>66</v>
      </c>
      <c r="P116" s="357">
        <v>66</v>
      </c>
      <c r="Q116" s="357">
        <v>66</v>
      </c>
      <c r="R116" s="357">
        <v>66</v>
      </c>
      <c r="S116" s="357">
        <v>66</v>
      </c>
      <c r="T116" s="357">
        <v>66</v>
      </c>
      <c r="U116" s="387">
        <v>66</v>
      </c>
      <c r="V116" s="357">
        <v>66</v>
      </c>
      <c r="W116" s="357">
        <v>66</v>
      </c>
      <c r="X116" s="357">
        <v>66</v>
      </c>
      <c r="Y116" s="357">
        <v>66</v>
      </c>
      <c r="Z116" s="357">
        <v>66</v>
      </c>
      <c r="AA116" s="357">
        <v>66</v>
      </c>
      <c r="AB116" s="357">
        <v>66</v>
      </c>
      <c r="AC116" s="357">
        <v>66</v>
      </c>
      <c r="AD116" s="357">
        <v>66</v>
      </c>
      <c r="AE116" s="357">
        <v>66</v>
      </c>
      <c r="AF116" s="357">
        <v>66</v>
      </c>
      <c r="AG116" s="387">
        <v>66</v>
      </c>
      <c r="AH116" s="38"/>
    </row>
    <row r="117" spans="1:34" s="368" customFormat="1" x14ac:dyDescent="0.35">
      <c r="A117" s="63">
        <v>90115</v>
      </c>
      <c r="B117" s="377" t="s">
        <v>171</v>
      </c>
      <c r="C117" s="388">
        <v>7296</v>
      </c>
      <c r="D117" s="388">
        <v>7296</v>
      </c>
      <c r="E117" s="388">
        <v>0</v>
      </c>
      <c r="F117" s="388">
        <v>0</v>
      </c>
      <c r="G117" s="388">
        <v>7296</v>
      </c>
      <c r="H117" s="388">
        <v>7296</v>
      </c>
      <c r="J117" s="400">
        <v>608</v>
      </c>
      <c r="K117" s="357">
        <v>608</v>
      </c>
      <c r="L117" s="357">
        <v>608</v>
      </c>
      <c r="M117" s="357">
        <v>608</v>
      </c>
      <c r="N117" s="357">
        <v>608</v>
      </c>
      <c r="O117" s="357">
        <v>608</v>
      </c>
      <c r="P117" s="357">
        <v>608</v>
      </c>
      <c r="Q117" s="357">
        <v>608</v>
      </c>
      <c r="R117" s="357">
        <v>608</v>
      </c>
      <c r="S117" s="357">
        <v>608</v>
      </c>
      <c r="T117" s="357">
        <v>608</v>
      </c>
      <c r="U117" s="387">
        <v>608</v>
      </c>
      <c r="V117" s="357">
        <v>608</v>
      </c>
      <c r="W117" s="357">
        <v>608</v>
      </c>
      <c r="X117" s="357">
        <v>608</v>
      </c>
      <c r="Y117" s="357">
        <v>608</v>
      </c>
      <c r="Z117" s="357">
        <v>608</v>
      </c>
      <c r="AA117" s="357">
        <v>608</v>
      </c>
      <c r="AB117" s="357">
        <v>608</v>
      </c>
      <c r="AC117" s="357">
        <v>608</v>
      </c>
      <c r="AD117" s="357">
        <v>608</v>
      </c>
      <c r="AE117" s="357">
        <v>608</v>
      </c>
      <c r="AF117" s="357">
        <v>608</v>
      </c>
      <c r="AG117" s="387">
        <v>608</v>
      </c>
      <c r="AH117" s="38"/>
    </row>
    <row r="118" spans="1:34" s="368" customFormat="1" x14ac:dyDescent="0.35">
      <c r="A118" s="63">
        <v>90115</v>
      </c>
      <c r="B118" s="377" t="s">
        <v>172</v>
      </c>
      <c r="C118" s="388">
        <v>5712</v>
      </c>
      <c r="D118" s="388">
        <v>5712</v>
      </c>
      <c r="E118" s="388">
        <v>0</v>
      </c>
      <c r="F118" s="388">
        <v>0</v>
      </c>
      <c r="G118" s="388">
        <v>5712</v>
      </c>
      <c r="H118" s="388">
        <v>5712</v>
      </c>
      <c r="J118" s="400">
        <v>476</v>
      </c>
      <c r="K118" s="357">
        <v>476</v>
      </c>
      <c r="L118" s="357">
        <v>476</v>
      </c>
      <c r="M118" s="357">
        <v>476</v>
      </c>
      <c r="N118" s="357">
        <v>476</v>
      </c>
      <c r="O118" s="357">
        <v>476</v>
      </c>
      <c r="P118" s="357">
        <v>476</v>
      </c>
      <c r="Q118" s="357">
        <v>476</v>
      </c>
      <c r="R118" s="357">
        <v>476</v>
      </c>
      <c r="S118" s="357">
        <v>476</v>
      </c>
      <c r="T118" s="357">
        <v>476</v>
      </c>
      <c r="U118" s="387">
        <v>476</v>
      </c>
      <c r="V118" s="357">
        <v>476</v>
      </c>
      <c r="W118" s="357">
        <v>476</v>
      </c>
      <c r="X118" s="357">
        <v>476</v>
      </c>
      <c r="Y118" s="357">
        <v>476</v>
      </c>
      <c r="Z118" s="357">
        <v>476</v>
      </c>
      <c r="AA118" s="357">
        <v>476</v>
      </c>
      <c r="AB118" s="357">
        <v>476</v>
      </c>
      <c r="AC118" s="357">
        <v>476</v>
      </c>
      <c r="AD118" s="357">
        <v>476</v>
      </c>
      <c r="AE118" s="357">
        <v>476</v>
      </c>
      <c r="AF118" s="357">
        <v>476</v>
      </c>
      <c r="AG118" s="387">
        <v>476</v>
      </c>
      <c r="AH118" s="38"/>
    </row>
    <row r="119" spans="1:34" s="368" customFormat="1" x14ac:dyDescent="0.35">
      <c r="A119" s="63"/>
      <c r="B119" s="408" t="s">
        <v>173</v>
      </c>
      <c r="C119" s="720">
        <v>1272000</v>
      </c>
      <c r="D119" s="720">
        <v>1272000</v>
      </c>
      <c r="E119" s="720">
        <v>1280160</v>
      </c>
      <c r="F119" s="720">
        <v>1280160</v>
      </c>
      <c r="G119" s="720">
        <v>-8160</v>
      </c>
      <c r="H119" s="720">
        <v>-8160</v>
      </c>
      <c r="J119" s="794">
        <v>106000</v>
      </c>
      <c r="K119" s="718">
        <v>106000</v>
      </c>
      <c r="L119" s="718">
        <v>106000</v>
      </c>
      <c r="M119" s="718">
        <v>106000</v>
      </c>
      <c r="N119" s="718">
        <v>106000</v>
      </c>
      <c r="O119" s="718">
        <v>106000</v>
      </c>
      <c r="P119" s="718">
        <v>106000</v>
      </c>
      <c r="Q119" s="718">
        <v>106000</v>
      </c>
      <c r="R119" s="718">
        <v>106000</v>
      </c>
      <c r="S119" s="718">
        <v>106000</v>
      </c>
      <c r="T119" s="718">
        <v>106000</v>
      </c>
      <c r="U119" s="719">
        <v>106000</v>
      </c>
      <c r="V119" s="718">
        <v>106000</v>
      </c>
      <c r="W119" s="718">
        <v>106000</v>
      </c>
      <c r="X119" s="718">
        <v>106000</v>
      </c>
      <c r="Y119" s="718">
        <v>106000</v>
      </c>
      <c r="Z119" s="718">
        <v>106000</v>
      </c>
      <c r="AA119" s="718">
        <v>106000</v>
      </c>
      <c r="AB119" s="718">
        <v>106000</v>
      </c>
      <c r="AC119" s="718">
        <v>106000</v>
      </c>
      <c r="AD119" s="718">
        <v>106000</v>
      </c>
      <c r="AE119" s="718">
        <v>106000</v>
      </c>
      <c r="AF119" s="718">
        <v>106000</v>
      </c>
      <c r="AG119" s="719">
        <v>106000</v>
      </c>
      <c r="AH119" s="38"/>
    </row>
    <row r="120" spans="1:34" s="368" customFormat="1" x14ac:dyDescent="0.35">
      <c r="A120" s="63"/>
      <c r="B120" s="377"/>
      <c r="C120" s="388"/>
      <c r="D120" s="388"/>
      <c r="E120" s="388"/>
      <c r="F120" s="388"/>
      <c r="G120" s="388"/>
      <c r="H120" s="388"/>
      <c r="J120" s="400"/>
      <c r="K120" s="357"/>
      <c r="L120" s="357"/>
      <c r="M120" s="357"/>
      <c r="N120" s="357"/>
      <c r="O120" s="357"/>
      <c r="P120" s="357"/>
      <c r="Q120" s="357"/>
      <c r="R120" s="357"/>
      <c r="S120" s="357"/>
      <c r="T120" s="357"/>
      <c r="U120" s="387"/>
      <c r="V120" s="357"/>
      <c r="W120" s="357"/>
      <c r="X120" s="357"/>
      <c r="Y120" s="357"/>
      <c r="Z120" s="357"/>
      <c r="AA120" s="357"/>
      <c r="AB120" s="357"/>
      <c r="AC120" s="357"/>
      <c r="AD120" s="357"/>
      <c r="AE120" s="357"/>
      <c r="AF120" s="357"/>
      <c r="AG120" s="387"/>
      <c r="AH120" s="38"/>
    </row>
    <row r="121" spans="1:34" s="368" customFormat="1" x14ac:dyDescent="0.35">
      <c r="A121" s="63"/>
      <c r="B121" s="377" t="s">
        <v>161</v>
      </c>
      <c r="C121" s="388">
        <v>783799.99999999988</v>
      </c>
      <c r="D121" s="388">
        <v>783799.99999999988</v>
      </c>
      <c r="E121" s="388">
        <v>783799.99999999988</v>
      </c>
      <c r="F121" s="388">
        <v>783799.99999999988</v>
      </c>
      <c r="G121" s="388">
        <v>0</v>
      </c>
      <c r="H121" s="388">
        <v>0</v>
      </c>
      <c r="J121" s="400">
        <v>65316.666666666664</v>
      </c>
      <c r="K121" s="357">
        <v>65316.666666666664</v>
      </c>
      <c r="L121" s="357">
        <v>65316.666666666664</v>
      </c>
      <c r="M121" s="357">
        <v>65316.666666666664</v>
      </c>
      <c r="N121" s="357">
        <v>65316.666666666664</v>
      </c>
      <c r="O121" s="357">
        <v>65316.666666666664</v>
      </c>
      <c r="P121" s="357">
        <v>65316.666666666664</v>
      </c>
      <c r="Q121" s="357">
        <v>65316.666666666664</v>
      </c>
      <c r="R121" s="357">
        <v>65316.666666666664</v>
      </c>
      <c r="S121" s="357">
        <v>65316.666666666664</v>
      </c>
      <c r="T121" s="357">
        <v>65316.666666666664</v>
      </c>
      <c r="U121" s="387">
        <v>65316.666666666664</v>
      </c>
      <c r="V121" s="357">
        <v>65316.666666666664</v>
      </c>
      <c r="W121" s="357">
        <v>65316.666666666664</v>
      </c>
      <c r="X121" s="357">
        <v>65316.666666666664</v>
      </c>
      <c r="Y121" s="357">
        <v>65316.666666666664</v>
      </c>
      <c r="Z121" s="357">
        <v>65316.666666666664</v>
      </c>
      <c r="AA121" s="357">
        <v>65316.666666666664</v>
      </c>
      <c r="AB121" s="357">
        <v>65316.666666666664</v>
      </c>
      <c r="AC121" s="357">
        <v>65316.666666666664</v>
      </c>
      <c r="AD121" s="357">
        <v>65316.666666666664</v>
      </c>
      <c r="AE121" s="357">
        <v>65316.666666666664</v>
      </c>
      <c r="AF121" s="357">
        <v>65316.666666666664</v>
      </c>
      <c r="AG121" s="387">
        <v>65316.666666666664</v>
      </c>
      <c r="AH121" s="38"/>
    </row>
    <row r="122" spans="1:34" s="368" customFormat="1" x14ac:dyDescent="0.35">
      <c r="A122" s="63"/>
      <c r="B122" s="377" t="s">
        <v>174</v>
      </c>
      <c r="C122" s="388">
        <v>987552.67500000016</v>
      </c>
      <c r="D122" s="388">
        <v>987552.67500000016</v>
      </c>
      <c r="E122" s="388">
        <v>987552.67500000016</v>
      </c>
      <c r="F122" s="388">
        <v>987552.67500000016</v>
      </c>
      <c r="G122" s="388">
        <v>0</v>
      </c>
      <c r="H122" s="388">
        <v>0</v>
      </c>
      <c r="J122" s="400">
        <v>82296.056250000009</v>
      </c>
      <c r="K122" s="357">
        <v>82296.056250000009</v>
      </c>
      <c r="L122" s="357">
        <v>82296.056250000009</v>
      </c>
      <c r="M122" s="357">
        <v>82296.056250000009</v>
      </c>
      <c r="N122" s="357">
        <v>82296.056250000009</v>
      </c>
      <c r="O122" s="357">
        <v>82296.056250000009</v>
      </c>
      <c r="P122" s="357">
        <v>82296.056250000009</v>
      </c>
      <c r="Q122" s="357">
        <v>82296.056250000009</v>
      </c>
      <c r="R122" s="357">
        <v>82296.056250000009</v>
      </c>
      <c r="S122" s="357">
        <v>82296.056250000009</v>
      </c>
      <c r="T122" s="357">
        <v>82296.056250000009</v>
      </c>
      <c r="U122" s="387">
        <v>82296.056250000009</v>
      </c>
      <c r="V122" s="357">
        <v>82296.056250000009</v>
      </c>
      <c r="W122" s="357">
        <v>82296.056250000009</v>
      </c>
      <c r="X122" s="357">
        <v>82296.056250000009</v>
      </c>
      <c r="Y122" s="357">
        <v>82296.056250000009</v>
      </c>
      <c r="Z122" s="357">
        <v>82296.056250000009</v>
      </c>
      <c r="AA122" s="357">
        <v>82296.056250000009</v>
      </c>
      <c r="AB122" s="357">
        <v>82296.056250000009</v>
      </c>
      <c r="AC122" s="357">
        <v>82296.056250000009</v>
      </c>
      <c r="AD122" s="357">
        <v>82296.056250000009</v>
      </c>
      <c r="AE122" s="357">
        <v>82296.056250000009</v>
      </c>
      <c r="AF122" s="357">
        <v>82296.056250000009</v>
      </c>
      <c r="AG122" s="387">
        <v>82296.056250000009</v>
      </c>
      <c r="AH122" s="38"/>
    </row>
    <row r="123" spans="1:34" s="368" customFormat="1" x14ac:dyDescent="0.35">
      <c r="A123" s="63"/>
      <c r="B123" s="377" t="s">
        <v>175</v>
      </c>
      <c r="C123" s="388">
        <v>77945.380500000014</v>
      </c>
      <c r="D123" s="388">
        <v>77945.380500000014</v>
      </c>
      <c r="E123" s="388">
        <v>77945.380500000014</v>
      </c>
      <c r="F123" s="388">
        <v>77945.380500000014</v>
      </c>
      <c r="G123" s="388">
        <v>0</v>
      </c>
      <c r="H123" s="388">
        <v>0</v>
      </c>
      <c r="J123" s="400">
        <v>6495.4483750000009</v>
      </c>
      <c r="K123" s="357">
        <v>6495.4483750000009</v>
      </c>
      <c r="L123" s="357">
        <v>6495.4483750000009</v>
      </c>
      <c r="M123" s="357">
        <v>6495.4483750000009</v>
      </c>
      <c r="N123" s="357">
        <v>6495.4483750000009</v>
      </c>
      <c r="O123" s="357">
        <v>6495.4483750000009</v>
      </c>
      <c r="P123" s="357">
        <v>6495.4483750000009</v>
      </c>
      <c r="Q123" s="357">
        <v>6495.4483750000009</v>
      </c>
      <c r="R123" s="357">
        <v>6495.4483750000009</v>
      </c>
      <c r="S123" s="357">
        <v>6495.4483750000009</v>
      </c>
      <c r="T123" s="357">
        <v>6495.4483750000009</v>
      </c>
      <c r="U123" s="387">
        <v>6495.4483750000009</v>
      </c>
      <c r="V123" s="357">
        <v>6495.4483750000009</v>
      </c>
      <c r="W123" s="357">
        <v>6495.4483750000009</v>
      </c>
      <c r="X123" s="357">
        <v>6495.4483750000009</v>
      </c>
      <c r="Y123" s="357">
        <v>6495.4483750000009</v>
      </c>
      <c r="Z123" s="357">
        <v>6495.4483750000009</v>
      </c>
      <c r="AA123" s="357">
        <v>6495.4483750000009</v>
      </c>
      <c r="AB123" s="357">
        <v>6495.4483750000009</v>
      </c>
      <c r="AC123" s="357">
        <v>6495.4483750000009</v>
      </c>
      <c r="AD123" s="357">
        <v>6495.4483750000009</v>
      </c>
      <c r="AE123" s="357">
        <v>6495.4483750000009</v>
      </c>
      <c r="AF123" s="357">
        <v>6495.4483750000009</v>
      </c>
      <c r="AG123" s="387">
        <v>6495.4483750000009</v>
      </c>
      <c r="AH123" s="38"/>
    </row>
    <row r="124" spans="1:34" s="368" customFormat="1" x14ac:dyDescent="0.35">
      <c r="A124" s="63"/>
      <c r="B124" s="377" t="s">
        <v>176</v>
      </c>
      <c r="C124" s="388">
        <v>27420.240000000002</v>
      </c>
      <c r="D124" s="388">
        <v>27420.240000000002</v>
      </c>
      <c r="E124" s="388">
        <v>27420.240000000002</v>
      </c>
      <c r="F124" s="388">
        <v>27420.240000000002</v>
      </c>
      <c r="G124" s="388">
        <v>0</v>
      </c>
      <c r="H124" s="388">
        <v>0</v>
      </c>
      <c r="J124" s="400">
        <v>2285.02</v>
      </c>
      <c r="K124" s="357">
        <v>2285.02</v>
      </c>
      <c r="L124" s="357">
        <v>2285.02</v>
      </c>
      <c r="M124" s="357">
        <v>2285.02</v>
      </c>
      <c r="N124" s="357">
        <v>2285.02</v>
      </c>
      <c r="O124" s="357">
        <v>2285.02</v>
      </c>
      <c r="P124" s="357">
        <v>2285.02</v>
      </c>
      <c r="Q124" s="357">
        <v>2285.02</v>
      </c>
      <c r="R124" s="357">
        <v>2285.02</v>
      </c>
      <c r="S124" s="357">
        <v>2285.02</v>
      </c>
      <c r="T124" s="357">
        <v>2285.02</v>
      </c>
      <c r="U124" s="387">
        <v>2285.02</v>
      </c>
      <c r="V124" s="357">
        <v>2285.02</v>
      </c>
      <c r="W124" s="357">
        <v>2285.02</v>
      </c>
      <c r="X124" s="357">
        <v>2285.02</v>
      </c>
      <c r="Y124" s="357">
        <v>2285.02</v>
      </c>
      <c r="Z124" s="357">
        <v>2285.02</v>
      </c>
      <c r="AA124" s="357">
        <v>2285.02</v>
      </c>
      <c r="AB124" s="357">
        <v>2285.02</v>
      </c>
      <c r="AC124" s="357">
        <v>2285.02</v>
      </c>
      <c r="AD124" s="357">
        <v>2285.02</v>
      </c>
      <c r="AE124" s="357">
        <v>2285.02</v>
      </c>
      <c r="AF124" s="357">
        <v>2285.02</v>
      </c>
      <c r="AG124" s="387">
        <v>2285.02</v>
      </c>
      <c r="AH124" s="38"/>
    </row>
    <row r="125" spans="1:34" s="368" customFormat="1" x14ac:dyDescent="0.35">
      <c r="A125" s="63"/>
      <c r="B125" s="377" t="s">
        <v>177</v>
      </c>
      <c r="C125" s="388">
        <v>727281.81818181835</v>
      </c>
      <c r="D125" s="388">
        <v>727281.81818181835</v>
      </c>
      <c r="E125" s="388">
        <v>727281.81818181835</v>
      </c>
      <c r="F125" s="388">
        <v>727281.81818181835</v>
      </c>
      <c r="G125" s="388">
        <v>0</v>
      </c>
      <c r="H125" s="388">
        <v>0</v>
      </c>
      <c r="J125" s="400">
        <v>60606.818181818184</v>
      </c>
      <c r="K125" s="357">
        <v>60606.818181818184</v>
      </c>
      <c r="L125" s="357">
        <v>60606.818181818184</v>
      </c>
      <c r="M125" s="357">
        <v>60606.818181818184</v>
      </c>
      <c r="N125" s="357">
        <v>60606.818181818184</v>
      </c>
      <c r="O125" s="357">
        <v>60606.818181818184</v>
      </c>
      <c r="P125" s="357">
        <v>60606.818181818184</v>
      </c>
      <c r="Q125" s="357">
        <v>60606.818181818184</v>
      </c>
      <c r="R125" s="357">
        <v>60606.818181818184</v>
      </c>
      <c r="S125" s="357">
        <v>60606.818181818184</v>
      </c>
      <c r="T125" s="357">
        <v>60606.818181818184</v>
      </c>
      <c r="U125" s="387">
        <v>60606.818181818184</v>
      </c>
      <c r="V125" s="357">
        <v>60606.818181818184</v>
      </c>
      <c r="W125" s="357">
        <v>60606.818181818184</v>
      </c>
      <c r="X125" s="357">
        <v>60606.818181818184</v>
      </c>
      <c r="Y125" s="357">
        <v>60606.818181818184</v>
      </c>
      <c r="Z125" s="357">
        <v>60606.818181818184</v>
      </c>
      <c r="AA125" s="357">
        <v>60606.818181818184</v>
      </c>
      <c r="AB125" s="357">
        <v>60606.818181818184</v>
      </c>
      <c r="AC125" s="357">
        <v>60606.818181818184</v>
      </c>
      <c r="AD125" s="357">
        <v>60606.818181818184</v>
      </c>
      <c r="AE125" s="357">
        <v>60606.818181818184</v>
      </c>
      <c r="AF125" s="357">
        <v>60606.818181818184</v>
      </c>
      <c r="AG125" s="387">
        <v>60606.818181818184</v>
      </c>
      <c r="AH125" s="38"/>
    </row>
    <row r="126" spans="1:34" s="368" customFormat="1" x14ac:dyDescent="0.35">
      <c r="A126" s="63"/>
      <c r="B126" s="377" t="s">
        <v>178</v>
      </c>
      <c r="C126" s="388">
        <v>63796.000000000007</v>
      </c>
      <c r="D126" s="388">
        <v>63796.000000000007</v>
      </c>
      <c r="E126" s="388">
        <v>63796.000000000007</v>
      </c>
      <c r="F126" s="388">
        <v>63796.000000000007</v>
      </c>
      <c r="G126" s="388">
        <v>0</v>
      </c>
      <c r="H126" s="388">
        <v>0</v>
      </c>
      <c r="J126" s="400">
        <v>5316.333333333333</v>
      </c>
      <c r="K126" s="357">
        <v>5316.333333333333</v>
      </c>
      <c r="L126" s="357">
        <v>5316.333333333333</v>
      </c>
      <c r="M126" s="357">
        <v>5316.333333333333</v>
      </c>
      <c r="N126" s="357">
        <v>5316.333333333333</v>
      </c>
      <c r="O126" s="357">
        <v>5316.333333333333</v>
      </c>
      <c r="P126" s="357">
        <v>5316.333333333333</v>
      </c>
      <c r="Q126" s="357">
        <v>5316.333333333333</v>
      </c>
      <c r="R126" s="357">
        <v>5316.333333333333</v>
      </c>
      <c r="S126" s="357">
        <v>5316.333333333333</v>
      </c>
      <c r="T126" s="357">
        <v>5316.333333333333</v>
      </c>
      <c r="U126" s="387">
        <v>5316.333333333333</v>
      </c>
      <c r="V126" s="357">
        <v>5316.333333333333</v>
      </c>
      <c r="W126" s="357">
        <v>5316.333333333333</v>
      </c>
      <c r="X126" s="357">
        <v>5316.333333333333</v>
      </c>
      <c r="Y126" s="357">
        <v>5316.333333333333</v>
      </c>
      <c r="Z126" s="357">
        <v>5316.333333333333</v>
      </c>
      <c r="AA126" s="357">
        <v>5316.333333333333</v>
      </c>
      <c r="AB126" s="357">
        <v>5316.333333333333</v>
      </c>
      <c r="AC126" s="357">
        <v>5316.333333333333</v>
      </c>
      <c r="AD126" s="357">
        <v>5316.333333333333</v>
      </c>
      <c r="AE126" s="357">
        <v>5316.333333333333</v>
      </c>
      <c r="AF126" s="357">
        <v>5316.333333333333</v>
      </c>
      <c r="AG126" s="387">
        <v>5316.333333333333</v>
      </c>
      <c r="AH126" s="38"/>
    </row>
    <row r="127" spans="1:34" x14ac:dyDescent="0.35">
      <c r="A127" s="63"/>
      <c r="B127" s="623" t="s">
        <v>747</v>
      </c>
      <c r="C127" s="412">
        <v>136210637.1827288</v>
      </c>
      <c r="D127" s="412">
        <v>142931767.75396502</v>
      </c>
      <c r="E127" s="412">
        <v>154328672.40950033</v>
      </c>
      <c r="F127" s="412">
        <v>153334164.06182298</v>
      </c>
      <c r="G127" s="412">
        <v>-18118035.226771533</v>
      </c>
      <c r="H127" s="412">
        <v>-10402396.30785796</v>
      </c>
      <c r="J127" s="795">
        <v>11163941.837955305</v>
      </c>
      <c r="K127" s="410">
        <v>11141422.686364606</v>
      </c>
      <c r="L127" s="410">
        <v>11183660.99588052</v>
      </c>
      <c r="M127" s="410">
        <v>11078471.734024988</v>
      </c>
      <c r="N127" s="410">
        <v>11028853.295677857</v>
      </c>
      <c r="O127" s="410">
        <v>11110445.135022942</v>
      </c>
      <c r="P127" s="410">
        <v>11184599.916654497</v>
      </c>
      <c r="Q127" s="410">
        <v>11224842.546779856</v>
      </c>
      <c r="R127" s="410">
        <v>11166475.3348848</v>
      </c>
      <c r="S127" s="410">
        <v>11948649.329529407</v>
      </c>
      <c r="T127" s="410">
        <v>11982187.303700017</v>
      </c>
      <c r="U127" s="411">
        <v>11997087.066254001</v>
      </c>
      <c r="V127" s="410">
        <v>11966627.209882652</v>
      </c>
      <c r="W127" s="410">
        <v>11893706.054345291</v>
      </c>
      <c r="X127" s="410">
        <v>11949763.544903925</v>
      </c>
      <c r="Y127" s="410">
        <v>11870261.641246727</v>
      </c>
      <c r="Z127" s="410">
        <v>11805976.501864918</v>
      </c>
      <c r="AA127" s="410">
        <v>11878271.064367041</v>
      </c>
      <c r="AB127" s="410">
        <v>11921281.639705339</v>
      </c>
      <c r="AC127" s="410">
        <v>11948695.475702848</v>
      </c>
      <c r="AD127" s="410">
        <v>11892188.995283773</v>
      </c>
      <c r="AE127" s="410">
        <v>11930902.586724896</v>
      </c>
      <c r="AF127" s="410">
        <v>11923100.11907188</v>
      </c>
      <c r="AG127" s="411">
        <v>11950992.920865729</v>
      </c>
      <c r="AH127" s="38"/>
    </row>
    <row r="128" spans="1:34" x14ac:dyDescent="0.35">
      <c r="A128" s="63"/>
      <c r="B128" s="382" t="s">
        <v>179</v>
      </c>
      <c r="C128" s="388">
        <v>6541443</v>
      </c>
      <c r="D128" s="388">
        <v>6704979.0749999983</v>
      </c>
      <c r="E128" s="388">
        <v>6418745.7987527559</v>
      </c>
      <c r="F128" s="388">
        <v>6579214.4437215719</v>
      </c>
      <c r="G128" s="388">
        <v>122697.20124724414</v>
      </c>
      <c r="H128" s="388">
        <v>125764.63127842639</v>
      </c>
      <c r="J128" s="400">
        <v>545120.25</v>
      </c>
      <c r="K128" s="357">
        <v>545120.25</v>
      </c>
      <c r="L128" s="357">
        <v>545120.25</v>
      </c>
      <c r="M128" s="357">
        <v>545120.25</v>
      </c>
      <c r="N128" s="357">
        <v>545120.25</v>
      </c>
      <c r="O128" s="357">
        <v>545120.25</v>
      </c>
      <c r="P128" s="357">
        <v>545120.25</v>
      </c>
      <c r="Q128" s="357">
        <v>545120.25</v>
      </c>
      <c r="R128" s="357">
        <v>545120.25</v>
      </c>
      <c r="S128" s="357">
        <v>545120.25</v>
      </c>
      <c r="T128" s="357">
        <v>545120.25</v>
      </c>
      <c r="U128" s="387">
        <v>545120.25</v>
      </c>
      <c r="V128" s="357">
        <v>558748.25624999998</v>
      </c>
      <c r="W128" s="357">
        <v>558748.25624999998</v>
      </c>
      <c r="X128" s="357">
        <v>558748.25624999998</v>
      </c>
      <c r="Y128" s="357">
        <v>558748.25624999998</v>
      </c>
      <c r="Z128" s="357">
        <v>558748.25624999998</v>
      </c>
      <c r="AA128" s="357">
        <v>558748.25624999998</v>
      </c>
      <c r="AB128" s="357">
        <v>558748.25624999998</v>
      </c>
      <c r="AC128" s="357">
        <v>558748.25624999998</v>
      </c>
      <c r="AD128" s="357">
        <v>558748.25624999998</v>
      </c>
      <c r="AE128" s="357">
        <v>558748.25624999998</v>
      </c>
      <c r="AF128" s="357">
        <v>558748.25624999998</v>
      </c>
      <c r="AG128" s="387">
        <v>558748.25624999998</v>
      </c>
      <c r="AH128" s="38"/>
    </row>
    <row r="129" spans="1:34" ht="16.5" customHeight="1" x14ac:dyDescent="0.35">
      <c r="A129" s="63"/>
      <c r="B129" s="383" t="s">
        <v>180</v>
      </c>
      <c r="C129" s="720">
        <v>-3309303.5</v>
      </c>
      <c r="D129" s="720">
        <v>-3309303.5</v>
      </c>
      <c r="E129" s="720">
        <v>-3504736.45</v>
      </c>
      <c r="F129" s="720">
        <v>-3360067.95</v>
      </c>
      <c r="G129" s="720">
        <v>195432.95000000019</v>
      </c>
      <c r="H129" s="720">
        <v>50764.450000000186</v>
      </c>
      <c r="J129" s="794">
        <v>-340606.5</v>
      </c>
      <c r="K129" s="718">
        <v>-219404</v>
      </c>
      <c r="L129" s="718">
        <v>-155817</v>
      </c>
      <c r="M129" s="718">
        <v>-149150</v>
      </c>
      <c r="N129" s="718">
        <v>-29962</v>
      </c>
      <c r="O129" s="718">
        <v>-501780.5</v>
      </c>
      <c r="P129" s="718">
        <v>-662303</v>
      </c>
      <c r="Q129" s="718">
        <v>-519015.99999999994</v>
      </c>
      <c r="R129" s="718">
        <v>-304430</v>
      </c>
      <c r="S129" s="718">
        <v>-196456</v>
      </c>
      <c r="T129" s="718">
        <v>-88334.5</v>
      </c>
      <c r="U129" s="719">
        <v>-142044</v>
      </c>
      <c r="V129" s="718">
        <v>-340606.5</v>
      </c>
      <c r="W129" s="718">
        <v>-219404</v>
      </c>
      <c r="X129" s="718">
        <v>-155817</v>
      </c>
      <c r="Y129" s="718">
        <v>-149150</v>
      </c>
      <c r="Z129" s="718">
        <v>-29962</v>
      </c>
      <c r="AA129" s="718">
        <v>-501780.5</v>
      </c>
      <c r="AB129" s="718">
        <v>-662303</v>
      </c>
      <c r="AC129" s="718">
        <v>-519015.99999999994</v>
      </c>
      <c r="AD129" s="718">
        <v>-304430</v>
      </c>
      <c r="AE129" s="718">
        <v>-196456</v>
      </c>
      <c r="AF129" s="718">
        <v>-88334.5</v>
      </c>
      <c r="AG129" s="719">
        <v>-142044</v>
      </c>
      <c r="AH129" s="38"/>
    </row>
    <row r="130" spans="1:34" ht="15" thickBot="1" x14ac:dyDescent="0.4">
      <c r="A130" s="142"/>
      <c r="B130" s="624" t="s">
        <v>748</v>
      </c>
      <c r="C130" s="422">
        <v>139442776.6827288</v>
      </c>
      <c r="D130" s="422">
        <v>146327443.32896504</v>
      </c>
      <c r="E130" s="422">
        <v>157242681.7582531</v>
      </c>
      <c r="F130" s="422">
        <v>156553310.55554456</v>
      </c>
      <c r="G130" s="422">
        <v>-17799905.0755243</v>
      </c>
      <c r="H130" s="422">
        <v>-10225867.226579517</v>
      </c>
      <c r="J130" s="797">
        <v>11368455.587955305</v>
      </c>
      <c r="K130" s="420">
        <v>11467138.936364606</v>
      </c>
      <c r="L130" s="420">
        <v>11572964.24588052</v>
      </c>
      <c r="M130" s="420">
        <v>11474441.984024988</v>
      </c>
      <c r="N130" s="420">
        <v>11544011.545677857</v>
      </c>
      <c r="O130" s="420">
        <v>11153784.885022942</v>
      </c>
      <c r="P130" s="420">
        <v>11067417.166654497</v>
      </c>
      <c r="Q130" s="420">
        <v>11250946.796779856</v>
      </c>
      <c r="R130" s="420">
        <v>11407165.5848848</v>
      </c>
      <c r="S130" s="420">
        <v>12297313.579529407</v>
      </c>
      <c r="T130" s="420">
        <v>12438973.053700017</v>
      </c>
      <c r="U130" s="421">
        <v>12400163.316254001</v>
      </c>
      <c r="V130" s="420">
        <v>12184768.966132652</v>
      </c>
      <c r="W130" s="420">
        <v>12233050.310595291</v>
      </c>
      <c r="X130" s="420">
        <v>12352694.801153924</v>
      </c>
      <c r="Y130" s="420">
        <v>12279859.897496726</v>
      </c>
      <c r="Z130" s="420">
        <v>12334762.758114917</v>
      </c>
      <c r="AA130" s="420">
        <v>11935238.820617041</v>
      </c>
      <c r="AB130" s="420">
        <v>11817726.895955339</v>
      </c>
      <c r="AC130" s="420">
        <v>11988427.731952848</v>
      </c>
      <c r="AD130" s="420">
        <v>12146507.251533773</v>
      </c>
      <c r="AE130" s="420">
        <v>12293194.842974896</v>
      </c>
      <c r="AF130" s="420">
        <v>12393513.87532188</v>
      </c>
      <c r="AG130" s="421">
        <v>12367697.177115729</v>
      </c>
      <c r="AH130" s="38"/>
    </row>
    <row r="131" spans="1:34" ht="15" thickTop="1" x14ac:dyDescent="0.35">
      <c r="A131" s="142"/>
      <c r="B131" s="905"/>
      <c r="C131" s="395"/>
      <c r="D131" s="395"/>
      <c r="E131" s="395"/>
      <c r="F131" s="395"/>
      <c r="G131" s="395"/>
      <c r="H131" s="395"/>
      <c r="J131" s="395"/>
      <c r="K131" s="395"/>
      <c r="L131" s="395"/>
      <c r="M131" s="395"/>
      <c r="N131" s="395"/>
      <c r="O131" s="395"/>
      <c r="P131" s="395"/>
      <c r="Q131" s="395"/>
      <c r="R131" s="395"/>
      <c r="S131" s="395"/>
      <c r="T131" s="395"/>
      <c r="U131" s="395"/>
      <c r="V131" s="395"/>
      <c r="W131" s="395"/>
      <c r="X131" s="395"/>
      <c r="Y131" s="395"/>
      <c r="Z131" s="395"/>
      <c r="AA131" s="395"/>
      <c r="AB131" s="395"/>
      <c r="AC131" s="395"/>
      <c r="AD131" s="395"/>
      <c r="AE131" s="395"/>
      <c r="AF131" s="395"/>
      <c r="AG131" s="395"/>
      <c r="AH131" s="38"/>
    </row>
    <row r="132" spans="1:34" s="368" customFormat="1" x14ac:dyDescent="0.35">
      <c r="A132" s="363"/>
      <c r="B132" s="898" t="s">
        <v>734</v>
      </c>
      <c r="C132" s="899"/>
      <c r="D132" s="899"/>
      <c r="E132" s="899"/>
      <c r="F132" s="899"/>
      <c r="G132" s="899"/>
      <c r="H132" s="899"/>
      <c r="J132" s="907"/>
      <c r="K132" s="908"/>
      <c r="L132" s="908"/>
      <c r="M132" s="908"/>
      <c r="N132" s="908"/>
      <c r="O132" s="908"/>
      <c r="P132" s="908"/>
      <c r="Q132" s="909"/>
      <c r="R132" s="909"/>
      <c r="S132" s="909"/>
      <c r="T132" s="909"/>
      <c r="U132" s="366"/>
      <c r="V132" s="908"/>
      <c r="W132" s="908"/>
      <c r="X132" s="908"/>
      <c r="Y132" s="908"/>
      <c r="Z132" s="908"/>
      <c r="AA132" s="908"/>
      <c r="AB132" s="908"/>
      <c r="AC132" s="909"/>
      <c r="AD132" s="909"/>
      <c r="AE132" s="909"/>
      <c r="AF132" s="909"/>
      <c r="AG132" s="366"/>
      <c r="AH132" s="23"/>
    </row>
    <row r="133" spans="1:34" s="368" customFormat="1" x14ac:dyDescent="0.35">
      <c r="A133" s="63">
        <v>90210</v>
      </c>
      <c r="B133" s="377" t="s">
        <v>749</v>
      </c>
      <c r="C133" s="388">
        <v>4820256</v>
      </c>
      <c r="D133" s="388">
        <v>4820256</v>
      </c>
      <c r="E133" s="388">
        <v>4820256</v>
      </c>
      <c r="F133" s="388">
        <v>4820256</v>
      </c>
      <c r="G133" s="388">
        <v>0</v>
      </c>
      <c r="H133" s="388">
        <v>0</v>
      </c>
      <c r="J133" s="400">
        <v>401688</v>
      </c>
      <c r="K133" s="357">
        <v>401688</v>
      </c>
      <c r="L133" s="357">
        <v>401688</v>
      </c>
      <c r="M133" s="357">
        <v>401688</v>
      </c>
      <c r="N133" s="357">
        <v>401688</v>
      </c>
      <c r="O133" s="357">
        <v>401688</v>
      </c>
      <c r="P133" s="357">
        <v>401688</v>
      </c>
      <c r="Q133" s="357">
        <v>401688</v>
      </c>
      <c r="R133" s="357">
        <v>401688</v>
      </c>
      <c r="S133" s="357">
        <v>401688</v>
      </c>
      <c r="T133" s="357">
        <v>401688</v>
      </c>
      <c r="U133" s="387">
        <v>401688</v>
      </c>
      <c r="V133" s="357">
        <v>401688</v>
      </c>
      <c r="W133" s="357">
        <v>401688</v>
      </c>
      <c r="X133" s="357">
        <v>401688</v>
      </c>
      <c r="Y133" s="357">
        <v>401688</v>
      </c>
      <c r="Z133" s="357">
        <v>401688</v>
      </c>
      <c r="AA133" s="357">
        <v>401688</v>
      </c>
      <c r="AB133" s="357">
        <v>401688</v>
      </c>
      <c r="AC133" s="357">
        <v>401688</v>
      </c>
      <c r="AD133" s="357">
        <v>401688</v>
      </c>
      <c r="AE133" s="357">
        <v>401688</v>
      </c>
      <c r="AF133" s="357">
        <v>401688</v>
      </c>
      <c r="AG133" s="387">
        <v>401688</v>
      </c>
      <c r="AH133" s="38"/>
    </row>
    <row r="134" spans="1:34" s="368" customFormat="1" x14ac:dyDescent="0.35">
      <c r="A134" s="63">
        <v>90210</v>
      </c>
      <c r="B134" s="377" t="s">
        <v>750</v>
      </c>
      <c r="C134" s="388">
        <v>134400</v>
      </c>
      <c r="D134" s="388">
        <v>134400</v>
      </c>
      <c r="E134" s="388">
        <v>134400</v>
      </c>
      <c r="F134" s="388">
        <v>134400</v>
      </c>
      <c r="G134" s="388">
        <v>0</v>
      </c>
      <c r="H134" s="388">
        <v>0</v>
      </c>
      <c r="J134" s="400">
        <v>11200</v>
      </c>
      <c r="K134" s="357">
        <v>11200</v>
      </c>
      <c r="L134" s="357">
        <v>11200</v>
      </c>
      <c r="M134" s="357">
        <v>11200</v>
      </c>
      <c r="N134" s="357">
        <v>11200</v>
      </c>
      <c r="O134" s="357">
        <v>11200</v>
      </c>
      <c r="P134" s="357">
        <v>11200</v>
      </c>
      <c r="Q134" s="357">
        <v>11200</v>
      </c>
      <c r="R134" s="357">
        <v>11200</v>
      </c>
      <c r="S134" s="357">
        <v>11200</v>
      </c>
      <c r="T134" s="357">
        <v>11200</v>
      </c>
      <c r="U134" s="387">
        <v>11200</v>
      </c>
      <c r="V134" s="357">
        <v>11200</v>
      </c>
      <c r="W134" s="357">
        <v>11200</v>
      </c>
      <c r="X134" s="357">
        <v>11200</v>
      </c>
      <c r="Y134" s="357">
        <v>11200</v>
      </c>
      <c r="Z134" s="357">
        <v>11200</v>
      </c>
      <c r="AA134" s="357">
        <v>11200</v>
      </c>
      <c r="AB134" s="357">
        <v>11200</v>
      </c>
      <c r="AC134" s="357">
        <v>11200</v>
      </c>
      <c r="AD134" s="357">
        <v>11200</v>
      </c>
      <c r="AE134" s="357">
        <v>11200</v>
      </c>
      <c r="AF134" s="357">
        <v>11200</v>
      </c>
      <c r="AG134" s="387">
        <v>11200</v>
      </c>
      <c r="AH134" s="38"/>
    </row>
    <row r="135" spans="1:34" s="368" customFormat="1" x14ac:dyDescent="0.35">
      <c r="A135" s="63">
        <v>90210</v>
      </c>
      <c r="B135" s="377" t="s">
        <v>751</v>
      </c>
      <c r="C135" s="388">
        <v>270264</v>
      </c>
      <c r="D135" s="388">
        <v>270264</v>
      </c>
      <c r="E135" s="388">
        <v>270264</v>
      </c>
      <c r="F135" s="388">
        <v>270264</v>
      </c>
      <c r="G135" s="388">
        <v>0</v>
      </c>
      <c r="H135" s="388">
        <v>0</v>
      </c>
      <c r="J135" s="400">
        <v>22522</v>
      </c>
      <c r="K135" s="357">
        <v>22522</v>
      </c>
      <c r="L135" s="357">
        <v>22522</v>
      </c>
      <c r="M135" s="357">
        <v>22522</v>
      </c>
      <c r="N135" s="357">
        <v>22522</v>
      </c>
      <c r="O135" s="357">
        <v>22522</v>
      </c>
      <c r="P135" s="357">
        <v>22522</v>
      </c>
      <c r="Q135" s="357">
        <v>22522</v>
      </c>
      <c r="R135" s="357">
        <v>22522</v>
      </c>
      <c r="S135" s="357">
        <v>22522</v>
      </c>
      <c r="T135" s="357">
        <v>22522</v>
      </c>
      <c r="U135" s="387">
        <v>22522</v>
      </c>
      <c r="V135" s="357">
        <v>22522</v>
      </c>
      <c r="W135" s="357">
        <v>22522</v>
      </c>
      <c r="X135" s="357">
        <v>22522</v>
      </c>
      <c r="Y135" s="357">
        <v>22522</v>
      </c>
      <c r="Z135" s="357">
        <v>22522</v>
      </c>
      <c r="AA135" s="357">
        <v>22522</v>
      </c>
      <c r="AB135" s="357">
        <v>22522</v>
      </c>
      <c r="AC135" s="357">
        <v>22522</v>
      </c>
      <c r="AD135" s="357">
        <v>22522</v>
      </c>
      <c r="AE135" s="357">
        <v>22522</v>
      </c>
      <c r="AF135" s="357">
        <v>22522</v>
      </c>
      <c r="AG135" s="387">
        <v>22522</v>
      </c>
      <c r="AH135" s="38"/>
    </row>
    <row r="136" spans="1:34" x14ac:dyDescent="0.35">
      <c r="A136" s="63"/>
      <c r="B136" s="623" t="s">
        <v>752</v>
      </c>
      <c r="C136" s="412">
        <v>5224920</v>
      </c>
      <c r="D136" s="412">
        <v>5224920</v>
      </c>
      <c r="E136" s="412">
        <v>5224920</v>
      </c>
      <c r="F136" s="412">
        <v>5224920</v>
      </c>
      <c r="G136" s="412">
        <v>0</v>
      </c>
      <c r="H136" s="412">
        <v>0</v>
      </c>
      <c r="J136" s="795">
        <v>435410</v>
      </c>
      <c r="K136" s="410">
        <v>435410</v>
      </c>
      <c r="L136" s="410">
        <v>435410</v>
      </c>
      <c r="M136" s="410">
        <v>435410</v>
      </c>
      <c r="N136" s="410">
        <v>435410</v>
      </c>
      <c r="O136" s="410">
        <v>435410</v>
      </c>
      <c r="P136" s="410">
        <v>435410</v>
      </c>
      <c r="Q136" s="410">
        <v>435410</v>
      </c>
      <c r="R136" s="410">
        <v>435410</v>
      </c>
      <c r="S136" s="410">
        <v>435410</v>
      </c>
      <c r="T136" s="410">
        <v>435410</v>
      </c>
      <c r="U136" s="411">
        <v>435410</v>
      </c>
      <c r="V136" s="410">
        <v>435410</v>
      </c>
      <c r="W136" s="410">
        <v>435410</v>
      </c>
      <c r="X136" s="410">
        <v>435410</v>
      </c>
      <c r="Y136" s="410">
        <v>435410</v>
      </c>
      <c r="Z136" s="410">
        <v>435410</v>
      </c>
      <c r="AA136" s="410">
        <v>435410</v>
      </c>
      <c r="AB136" s="410">
        <v>435410</v>
      </c>
      <c r="AC136" s="410">
        <v>435410</v>
      </c>
      <c r="AD136" s="410">
        <v>435410</v>
      </c>
      <c r="AE136" s="410">
        <v>435410</v>
      </c>
      <c r="AF136" s="410">
        <v>435410</v>
      </c>
      <c r="AG136" s="411">
        <v>435410</v>
      </c>
      <c r="AH136" s="38"/>
    </row>
    <row r="137" spans="1:34" x14ac:dyDescent="0.35">
      <c r="A137" s="142"/>
      <c r="B137" s="906"/>
      <c r="C137" s="357"/>
      <c r="D137" s="357"/>
      <c r="E137" s="357"/>
      <c r="F137" s="357"/>
      <c r="G137" s="357"/>
      <c r="H137" s="357"/>
      <c r="J137" s="395"/>
      <c r="K137" s="395"/>
      <c r="L137" s="395"/>
      <c r="M137" s="395"/>
      <c r="N137" s="395"/>
      <c r="O137" s="395"/>
      <c r="P137" s="395"/>
      <c r="Q137" s="395"/>
      <c r="R137" s="395"/>
      <c r="S137" s="395"/>
      <c r="T137" s="395"/>
      <c r="U137" s="395"/>
      <c r="V137" s="395"/>
      <c r="W137" s="395"/>
      <c r="X137" s="395"/>
      <c r="Y137" s="395"/>
      <c r="Z137" s="395"/>
      <c r="AA137" s="395"/>
      <c r="AB137" s="395"/>
      <c r="AC137" s="395"/>
      <c r="AD137" s="395"/>
      <c r="AE137" s="395"/>
      <c r="AF137" s="395"/>
      <c r="AG137" s="395"/>
      <c r="AH137" s="38"/>
    </row>
    <row r="138" spans="1:34" s="368" customFormat="1" x14ac:dyDescent="0.35">
      <c r="A138" s="363"/>
      <c r="B138" s="910" t="s">
        <v>739</v>
      </c>
      <c r="C138" s="899"/>
      <c r="D138" s="899"/>
      <c r="E138" s="899"/>
      <c r="F138" s="899"/>
      <c r="G138" s="899"/>
      <c r="H138" s="899"/>
      <c r="J138" s="907"/>
      <c r="K138" s="908"/>
      <c r="L138" s="908"/>
      <c r="M138" s="908"/>
      <c r="N138" s="908"/>
      <c r="O138" s="908"/>
      <c r="P138" s="908"/>
      <c r="Q138" s="909"/>
      <c r="R138" s="909"/>
      <c r="S138" s="909"/>
      <c r="T138" s="909"/>
      <c r="U138" s="366"/>
      <c r="V138" s="908"/>
      <c r="W138" s="908"/>
      <c r="X138" s="908"/>
      <c r="Y138" s="908"/>
      <c r="Z138" s="908"/>
      <c r="AA138" s="908"/>
      <c r="AB138" s="908"/>
      <c r="AC138" s="909"/>
      <c r="AD138" s="909"/>
      <c r="AE138" s="909"/>
      <c r="AF138" s="909"/>
      <c r="AG138" s="366"/>
      <c r="AH138" s="23"/>
    </row>
    <row r="139" spans="1:34" s="64" customFormat="1" x14ac:dyDescent="0.35">
      <c r="A139" s="376"/>
      <c r="B139" s="911" t="s">
        <v>753</v>
      </c>
      <c r="C139" s="415">
        <v>10825200</v>
      </c>
      <c r="D139" s="415">
        <v>12990240</v>
      </c>
      <c r="E139" s="415">
        <v>0</v>
      </c>
      <c r="F139" s="415">
        <v>0</v>
      </c>
      <c r="G139" s="415">
        <v>10825200</v>
      </c>
      <c r="H139" s="415">
        <v>12990240</v>
      </c>
      <c r="J139" s="796">
        <v>0</v>
      </c>
      <c r="K139" s="413">
        <v>0</v>
      </c>
      <c r="L139" s="413">
        <v>1082520</v>
      </c>
      <c r="M139" s="413">
        <v>1082520</v>
      </c>
      <c r="N139" s="413">
        <v>1082520</v>
      </c>
      <c r="O139" s="413">
        <v>1082520</v>
      </c>
      <c r="P139" s="413">
        <v>1082520</v>
      </c>
      <c r="Q139" s="413">
        <v>1082520</v>
      </c>
      <c r="R139" s="413">
        <v>1082520</v>
      </c>
      <c r="S139" s="413">
        <v>1082520</v>
      </c>
      <c r="T139" s="413">
        <v>1082520</v>
      </c>
      <c r="U139" s="414">
        <v>1082520</v>
      </c>
      <c r="V139" s="413">
        <v>1082520</v>
      </c>
      <c r="W139" s="413">
        <v>1082520</v>
      </c>
      <c r="X139" s="413">
        <v>1082520</v>
      </c>
      <c r="Y139" s="413">
        <v>1082520</v>
      </c>
      <c r="Z139" s="413">
        <v>1082520</v>
      </c>
      <c r="AA139" s="413">
        <v>1082520</v>
      </c>
      <c r="AB139" s="413">
        <v>1082520</v>
      </c>
      <c r="AC139" s="413">
        <v>1082520</v>
      </c>
      <c r="AD139" s="413">
        <v>1082520</v>
      </c>
      <c r="AE139" s="413">
        <v>1082520</v>
      </c>
      <c r="AF139" s="413">
        <v>1082520</v>
      </c>
      <c r="AG139" s="414">
        <v>1082520</v>
      </c>
      <c r="AH139" s="912"/>
    </row>
    <row r="140" spans="1:34" ht="18" customHeight="1" x14ac:dyDescent="0.35">
      <c r="A140" s="63"/>
      <c r="B140" s="58"/>
      <c r="C140" s="65"/>
      <c r="D140" s="65"/>
      <c r="E140" s="65"/>
      <c r="F140" s="65"/>
      <c r="G140" s="65"/>
      <c r="H140" s="65"/>
      <c r="J140" s="64"/>
      <c r="K140" s="64"/>
      <c r="L140" s="64"/>
      <c r="M140" s="64"/>
      <c r="N140" s="64"/>
      <c r="O140" s="64"/>
      <c r="P140" s="64"/>
      <c r="V140" s="64"/>
      <c r="W140" s="64"/>
      <c r="X140" s="64"/>
      <c r="Y140" s="64"/>
      <c r="Z140" s="64"/>
      <c r="AA140" s="64"/>
      <c r="AB140" s="64"/>
      <c r="AH140" s="23"/>
    </row>
    <row r="141" spans="1:34" ht="15" thickBot="1" x14ac:dyDescent="0.4">
      <c r="A141" s="142"/>
      <c r="B141" s="624" t="s">
        <v>181</v>
      </c>
      <c r="C141" s="422">
        <v>155492896.6827288</v>
      </c>
      <c r="D141" s="422">
        <v>164542603.32896504</v>
      </c>
      <c r="E141" s="422">
        <v>162467601.7582531</v>
      </c>
      <c r="F141" s="422">
        <v>161778230.55554456</v>
      </c>
      <c r="G141" s="422">
        <v>-6974705.0755243003</v>
      </c>
      <c r="H141" s="422">
        <v>2764372.7734204829</v>
      </c>
      <c r="J141" s="797">
        <v>11803865.587955305</v>
      </c>
      <c r="K141" s="420">
        <v>11902548.936364606</v>
      </c>
      <c r="L141" s="420">
        <v>13090894.24588052</v>
      </c>
      <c r="M141" s="420">
        <v>12992371.984024988</v>
      </c>
      <c r="N141" s="420">
        <v>13061941.545677857</v>
      </c>
      <c r="O141" s="420">
        <v>12671714.885022942</v>
      </c>
      <c r="P141" s="420">
        <v>12585347.166654497</v>
      </c>
      <c r="Q141" s="420">
        <v>12768876.796779856</v>
      </c>
      <c r="R141" s="420">
        <v>12925095.5848848</v>
      </c>
      <c r="S141" s="420">
        <v>13815243.579529407</v>
      </c>
      <c r="T141" s="420">
        <v>13956903.053700017</v>
      </c>
      <c r="U141" s="421">
        <v>13918093.316254001</v>
      </c>
      <c r="V141" s="420">
        <v>13702698.966132652</v>
      </c>
      <c r="W141" s="420">
        <v>13750980.310595291</v>
      </c>
      <c r="X141" s="420">
        <v>13870624.801153924</v>
      </c>
      <c r="Y141" s="420">
        <v>13797789.897496726</v>
      </c>
      <c r="Z141" s="420">
        <v>13852692.758114917</v>
      </c>
      <c r="AA141" s="420">
        <v>13453168.820617041</v>
      </c>
      <c r="AB141" s="420">
        <v>13335656.895955339</v>
      </c>
      <c r="AC141" s="420">
        <v>13506357.731952848</v>
      </c>
      <c r="AD141" s="420">
        <v>13664437.251533773</v>
      </c>
      <c r="AE141" s="420">
        <v>13811124.842974896</v>
      </c>
      <c r="AF141" s="420">
        <v>13911443.87532188</v>
      </c>
      <c r="AG141" s="421">
        <v>13885627.177115729</v>
      </c>
      <c r="AH141" s="38"/>
    </row>
    <row r="142" spans="1:34" ht="15" thickTop="1" x14ac:dyDescent="0.35">
      <c r="J142" s="67"/>
      <c r="K142" s="67"/>
      <c r="L142" s="67"/>
      <c r="M142" s="67"/>
      <c r="N142" s="67"/>
      <c r="O142" s="67"/>
      <c r="P142" s="67"/>
      <c r="Q142" s="68"/>
      <c r="V142" s="67"/>
      <c r="W142" s="67"/>
      <c r="X142" s="67"/>
      <c r="Y142" s="67"/>
      <c r="Z142" s="67"/>
      <c r="AA142" s="67"/>
      <c r="AB142" s="67"/>
      <c r="AC142" s="68"/>
      <c r="AH142" s="23"/>
    </row>
    <row r="143" spans="1:34" x14ac:dyDescent="0.35">
      <c r="A143" s="312" t="s">
        <v>622</v>
      </c>
      <c r="C143" s="65"/>
      <c r="D143" s="65"/>
      <c r="K143" s="67"/>
    </row>
    <row r="144" spans="1:34" x14ac:dyDescent="0.35">
      <c r="C144" s="65"/>
      <c r="D144" s="65"/>
      <c r="E144" s="65"/>
      <c r="F144" s="65"/>
      <c r="K144" s="67"/>
    </row>
    <row r="145" spans="11:11" x14ac:dyDescent="0.35">
      <c r="K145" s="67"/>
    </row>
    <row r="146" spans="11:11" x14ac:dyDescent="0.35">
      <c r="K146" s="67"/>
    </row>
    <row r="147" spans="11:11" x14ac:dyDescent="0.35">
      <c r="K147" s="67"/>
    </row>
    <row r="148" spans="11:11" x14ac:dyDescent="0.35">
      <c r="K148" s="67"/>
    </row>
    <row r="149" spans="11:11" x14ac:dyDescent="0.35">
      <c r="K149" s="67"/>
    </row>
    <row r="150" spans="11:11" x14ac:dyDescent="0.35">
      <c r="K150" s="67"/>
    </row>
    <row r="151" spans="11:11" x14ac:dyDescent="0.35">
      <c r="K151" s="67"/>
    </row>
    <row r="152" spans="11:11" x14ac:dyDescent="0.35">
      <c r="K152" s="67"/>
    </row>
  </sheetData>
  <mergeCells count="1">
    <mergeCell ref="D3:P3"/>
  </mergeCells>
  <conditionalFormatting sqref="A143">
    <cfRule type="cellIs" dxfId="31" priority="5" operator="equal">
      <formula>"Jennifer"</formula>
    </cfRule>
    <cfRule type="cellIs" dxfId="30" priority="6" operator="equal">
      <formula>"Kacee"</formula>
    </cfRule>
    <cfRule type="cellIs" dxfId="29" priority="7" operator="equal">
      <formula>"Tricia"</formula>
    </cfRule>
    <cfRule type="cellIs" dxfId="28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3"/>
  <sheetViews>
    <sheetView zoomScale="75" zoomScaleNormal="75" workbookViewId="0">
      <pane xSplit="2" ySplit="12" topLeftCell="C13" activePane="bottomRight" state="frozen"/>
      <selection activeCell="B38" sqref="B38"/>
      <selection pane="topRight" activeCell="B38" sqref="B38"/>
      <selection pane="bottomLeft" activeCell="B38" sqref="B38"/>
      <selection pane="bottomRight" activeCell="F4" sqref="F4"/>
    </sheetView>
  </sheetViews>
  <sheetFormatPr defaultColWidth="9.1796875" defaultRowHeight="13" x14ac:dyDescent="0.35"/>
  <cols>
    <col min="1" max="1" width="18.26953125" style="70" customWidth="1"/>
    <col min="2" max="2" width="21.54296875" style="70" customWidth="1"/>
    <col min="3" max="3" width="12.7265625" style="70" bestFit="1" customWidth="1"/>
    <col min="4" max="4" width="13" style="70" customWidth="1"/>
    <col min="5" max="5" width="12" style="71" customWidth="1"/>
    <col min="6" max="7" width="11.1796875" style="70" bestFit="1" customWidth="1"/>
    <col min="8" max="8" width="12" style="71" customWidth="1"/>
    <col min="9" max="14" width="12.7265625" style="70" bestFit="1" customWidth="1"/>
    <col min="15" max="15" width="12.7265625" style="183" bestFit="1" customWidth="1"/>
    <col min="16" max="16" width="13" style="183" customWidth="1"/>
    <col min="17" max="17" width="12" style="71" customWidth="1"/>
    <col min="18" max="19" width="11.1796875" style="183" bestFit="1" customWidth="1"/>
    <col min="20" max="20" width="12" style="71" customWidth="1"/>
    <col min="21" max="26" width="12.7265625" style="183" bestFit="1" customWidth="1"/>
    <col min="27" max="27" width="5" style="70" customWidth="1"/>
    <col min="28" max="28" width="14.26953125" style="70" bestFit="1" customWidth="1"/>
    <col min="29" max="29" width="14.26953125" style="183" bestFit="1" customWidth="1"/>
    <col min="30" max="30" width="15.26953125" style="183" bestFit="1" customWidth="1"/>
    <col min="31" max="31" width="15.26953125" style="183" customWidth="1"/>
    <col min="32" max="33" width="14.26953125" style="183" bestFit="1" customWidth="1"/>
    <col min="34" max="34" width="4.453125" style="70" customWidth="1"/>
    <col min="35" max="35" width="11.1796875" style="70" bestFit="1" customWidth="1"/>
    <col min="36" max="36" width="22" style="70" bestFit="1" customWidth="1"/>
    <col min="37" max="37" width="12" style="853" bestFit="1" customWidth="1"/>
    <col min="38" max="38" width="13.7265625" style="70" bestFit="1" customWidth="1"/>
    <col min="39" max="39" width="10" style="70" bestFit="1" customWidth="1"/>
    <col min="40" max="40" width="18" style="70" bestFit="1" customWidth="1"/>
    <col min="41" max="41" width="15.7265625" style="70" bestFit="1" customWidth="1"/>
    <col min="42" max="42" width="10.1796875" style="70" customWidth="1"/>
    <col min="43" max="43" width="16.453125" style="70" customWidth="1"/>
    <col min="44" max="45" width="12.1796875" style="70" customWidth="1"/>
    <col min="46" max="46" width="9.1796875" style="70"/>
    <col min="47" max="47" width="12.1796875" style="70" customWidth="1"/>
    <col min="48" max="48" width="12.81640625" style="70" customWidth="1"/>
    <col min="49" max="49" width="10.54296875" style="70" customWidth="1"/>
    <col min="50" max="16384" width="9.1796875" style="70"/>
  </cols>
  <sheetData>
    <row r="1" spans="1:41" s="183" customFormat="1" ht="14.5" x14ac:dyDescent="0.3">
      <c r="A1" s="964" t="s">
        <v>802</v>
      </c>
      <c r="B1" s="61"/>
      <c r="C1" s="61"/>
      <c r="D1" s="61"/>
      <c r="E1" s="61"/>
      <c r="F1" s="61"/>
      <c r="G1" s="175"/>
      <c r="H1" s="176"/>
      <c r="I1" s="70"/>
      <c r="Q1" s="71"/>
      <c r="T1" s="71"/>
      <c r="AK1" s="853"/>
    </row>
    <row r="2" spans="1:41" s="183" customFormat="1" x14ac:dyDescent="0.35">
      <c r="E2" s="71"/>
      <c r="H2" s="71"/>
      <c r="Q2" s="71"/>
      <c r="T2" s="71"/>
      <c r="AK2" s="853"/>
    </row>
    <row r="3" spans="1:41" s="183" customFormat="1" ht="18" x14ac:dyDescent="0.4">
      <c r="E3" s="71"/>
      <c r="H3" s="71"/>
      <c r="Q3" s="71"/>
      <c r="T3" s="1073" t="s">
        <v>801</v>
      </c>
      <c r="U3" s="1073"/>
      <c r="V3" s="1073"/>
      <c r="W3" s="1073"/>
      <c r="X3" s="1073"/>
      <c r="Y3" s="1073"/>
      <c r="Z3" s="1073"/>
      <c r="AA3" s="1073"/>
      <c r="AB3" s="1073"/>
      <c r="AC3" s="1073"/>
      <c r="AD3" s="1073"/>
      <c r="AE3" s="1073"/>
      <c r="AF3" s="1073"/>
      <c r="AK3" s="853"/>
    </row>
    <row r="4" spans="1:41" ht="18.5" x14ac:dyDescent="0.45">
      <c r="A4" s="46" t="s">
        <v>52</v>
      </c>
    </row>
    <row r="5" spans="1:41" ht="15.5" x14ac:dyDescent="0.35">
      <c r="A5" s="172" t="s">
        <v>790</v>
      </c>
    </row>
    <row r="6" spans="1:41" ht="20" x14ac:dyDescent="0.4">
      <c r="A6" s="47" t="s">
        <v>182</v>
      </c>
    </row>
    <row r="7" spans="1:41" s="168" customFormat="1" ht="20" x14ac:dyDescent="0.4">
      <c r="A7" s="47"/>
      <c r="E7" s="71"/>
      <c r="H7" s="71"/>
      <c r="O7" s="183"/>
      <c r="P7" s="71"/>
      <c r="Q7" s="71"/>
      <c r="R7" s="71"/>
      <c r="S7" s="71"/>
      <c r="T7" s="71"/>
      <c r="U7" s="183"/>
      <c r="V7" s="183"/>
      <c r="W7" s="183"/>
      <c r="X7" s="183"/>
      <c r="Y7" s="183"/>
      <c r="Z7" s="183"/>
      <c r="AC7" s="183"/>
      <c r="AD7" s="183"/>
      <c r="AE7" s="183"/>
      <c r="AF7" s="183"/>
      <c r="AG7" s="183"/>
      <c r="AK7" s="853"/>
    </row>
    <row r="8" spans="1:41" s="484" customFormat="1" ht="14.9" customHeight="1" x14ac:dyDescent="0.35">
      <c r="A8" s="23"/>
      <c r="B8" s="483"/>
      <c r="D8" s="485" t="s">
        <v>183</v>
      </c>
      <c r="E8" s="486">
        <v>0.77905899999999995</v>
      </c>
      <c r="F8" s="487">
        <v>45530</v>
      </c>
      <c r="G8" s="517"/>
      <c r="H8" s="518"/>
      <c r="O8" s="532"/>
      <c r="P8" s="71"/>
      <c r="Q8" s="71"/>
      <c r="R8" s="71"/>
      <c r="S8" s="71"/>
      <c r="T8" s="71"/>
      <c r="U8" s="532"/>
      <c r="V8" s="532"/>
      <c r="W8" s="532"/>
      <c r="X8" s="532"/>
      <c r="Y8" s="532"/>
      <c r="Z8" s="532"/>
      <c r="AC8" s="532"/>
      <c r="AE8" s="532"/>
      <c r="AG8" s="532"/>
      <c r="AK8" s="854"/>
      <c r="AM8" s="177"/>
      <c r="AN8" s="177"/>
      <c r="AO8" s="177"/>
    </row>
    <row r="9" spans="1:41" s="484" customFormat="1" ht="14.5" x14ac:dyDescent="0.35">
      <c r="A9" s="23"/>
      <c r="B9" s="23"/>
      <c r="D9" s="490" t="s">
        <v>184</v>
      </c>
      <c r="E9" s="491"/>
      <c r="F9" s="492"/>
      <c r="G9" s="492"/>
      <c r="H9" s="519"/>
      <c r="J9" s="177"/>
      <c r="K9" s="177"/>
      <c r="L9" s="177"/>
      <c r="M9" s="177"/>
      <c r="N9" s="177"/>
      <c r="O9" s="532"/>
      <c r="P9" s="71"/>
      <c r="Q9" s="71"/>
      <c r="R9" s="71"/>
      <c r="S9" s="71"/>
      <c r="T9" s="71"/>
      <c r="U9" s="532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855"/>
      <c r="AL9" s="177"/>
      <c r="AM9" s="177"/>
      <c r="AN9" s="177"/>
      <c r="AO9" s="177"/>
    </row>
    <row r="10" spans="1:41" s="484" customFormat="1" ht="14.5" x14ac:dyDescent="0.35">
      <c r="A10" s="489"/>
      <c r="B10" s="23"/>
      <c r="D10" s="625" t="s">
        <v>185</v>
      </c>
      <c r="E10" s="626">
        <v>1.055056</v>
      </c>
      <c r="F10" s="494"/>
      <c r="G10" s="494"/>
      <c r="H10" s="488"/>
      <c r="I10" s="177"/>
      <c r="J10" s="177"/>
      <c r="K10" s="177"/>
      <c r="L10" s="177"/>
      <c r="M10" s="177"/>
      <c r="N10" s="177"/>
      <c r="O10" s="532"/>
      <c r="P10" s="71"/>
      <c r="Q10" s="71"/>
      <c r="R10" s="71"/>
      <c r="S10" s="71"/>
      <c r="T10" s="71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855"/>
      <c r="AL10" s="177"/>
      <c r="AM10" s="177"/>
      <c r="AN10" s="177"/>
      <c r="AO10" s="177"/>
    </row>
    <row r="11" spans="1:41" s="484" customFormat="1" ht="15" thickBot="1" x14ac:dyDescent="0.4">
      <c r="A11" s="627"/>
      <c r="B11" s="638"/>
      <c r="C11" s="628">
        <v>31</v>
      </c>
      <c r="D11" s="628">
        <v>28</v>
      </c>
      <c r="E11" s="628">
        <v>31</v>
      </c>
      <c r="F11" s="628">
        <v>30</v>
      </c>
      <c r="G11" s="628">
        <v>31</v>
      </c>
      <c r="H11" s="628">
        <v>30</v>
      </c>
      <c r="I11" s="628">
        <v>31</v>
      </c>
      <c r="J11" s="628">
        <v>31</v>
      </c>
      <c r="K11" s="628">
        <v>30</v>
      </c>
      <c r="L11" s="628">
        <v>31</v>
      </c>
      <c r="M11" s="628">
        <v>30</v>
      </c>
      <c r="N11" s="629">
        <v>31</v>
      </c>
      <c r="O11" s="628">
        <v>31</v>
      </c>
      <c r="P11" s="628">
        <v>28</v>
      </c>
      <c r="Q11" s="628">
        <v>31</v>
      </c>
      <c r="R11" s="628">
        <v>30</v>
      </c>
      <c r="S11" s="628">
        <v>31</v>
      </c>
      <c r="T11" s="628">
        <v>30</v>
      </c>
      <c r="U11" s="628">
        <v>31</v>
      </c>
      <c r="V11" s="628">
        <v>31</v>
      </c>
      <c r="W11" s="628">
        <v>30</v>
      </c>
      <c r="X11" s="628">
        <v>31</v>
      </c>
      <c r="Y11" s="628">
        <v>30</v>
      </c>
      <c r="Z11" s="629">
        <v>31</v>
      </c>
      <c r="AA11" s="495"/>
      <c r="AC11" s="532"/>
      <c r="AE11" s="532"/>
      <c r="AG11" s="532"/>
      <c r="AK11" s="854"/>
      <c r="AM11" s="177"/>
      <c r="AN11" s="177"/>
      <c r="AO11" s="177"/>
    </row>
    <row r="12" spans="1:41" s="484" customFormat="1" ht="29.5" thickBot="1" x14ac:dyDescent="0.4">
      <c r="A12" s="493" t="s">
        <v>186</v>
      </c>
      <c r="B12" s="639" t="s">
        <v>187</v>
      </c>
      <c r="C12" s="636">
        <v>45658</v>
      </c>
      <c r="D12" s="636">
        <v>45689</v>
      </c>
      <c r="E12" s="636">
        <v>45717</v>
      </c>
      <c r="F12" s="636">
        <v>45748</v>
      </c>
      <c r="G12" s="636">
        <v>45778</v>
      </c>
      <c r="H12" s="636">
        <v>45809</v>
      </c>
      <c r="I12" s="636">
        <v>45839</v>
      </c>
      <c r="J12" s="636">
        <v>45870</v>
      </c>
      <c r="K12" s="636">
        <v>45901</v>
      </c>
      <c r="L12" s="636">
        <v>45931</v>
      </c>
      <c r="M12" s="636">
        <v>45962</v>
      </c>
      <c r="N12" s="637">
        <v>45992</v>
      </c>
      <c r="O12" s="636">
        <v>46023</v>
      </c>
      <c r="P12" s="636">
        <v>46054</v>
      </c>
      <c r="Q12" s="636">
        <v>46082</v>
      </c>
      <c r="R12" s="636">
        <v>46113</v>
      </c>
      <c r="S12" s="636">
        <v>46143</v>
      </c>
      <c r="T12" s="636">
        <v>46174</v>
      </c>
      <c r="U12" s="636">
        <v>46204</v>
      </c>
      <c r="V12" s="636">
        <v>46235</v>
      </c>
      <c r="W12" s="636">
        <v>46266</v>
      </c>
      <c r="X12" s="636">
        <v>46296</v>
      </c>
      <c r="Y12" s="636">
        <v>46327</v>
      </c>
      <c r="Z12" s="637">
        <v>46357</v>
      </c>
      <c r="AA12" s="496"/>
      <c r="AB12" s="497">
        <v>2025</v>
      </c>
      <c r="AC12" s="497">
        <v>2026</v>
      </c>
      <c r="AD12" s="497" t="s">
        <v>755</v>
      </c>
      <c r="AE12" s="497" t="s">
        <v>756</v>
      </c>
      <c r="AF12" s="361" t="s">
        <v>780</v>
      </c>
      <c r="AG12" s="361" t="s">
        <v>781</v>
      </c>
      <c r="AH12" s="498"/>
      <c r="AI12" s="641" t="s">
        <v>188</v>
      </c>
      <c r="AJ12" s="642" t="s">
        <v>189</v>
      </c>
      <c r="AK12" s="856" t="s">
        <v>190</v>
      </c>
      <c r="AL12" s="642" t="s">
        <v>191</v>
      </c>
      <c r="AM12" s="642" t="s">
        <v>192</v>
      </c>
      <c r="AN12" s="643" t="s">
        <v>193</v>
      </c>
      <c r="AO12" s="644"/>
    </row>
    <row r="13" spans="1:41" s="850" customFormat="1" ht="14.5" x14ac:dyDescent="0.35">
      <c r="A13" s="844" t="s">
        <v>194</v>
      </c>
      <c r="B13" s="845" t="s">
        <v>195</v>
      </c>
      <c r="C13" s="727">
        <v>2366</v>
      </c>
      <c r="D13" s="727">
        <v>2366</v>
      </c>
      <c r="E13" s="727">
        <v>2366</v>
      </c>
      <c r="F13" s="727">
        <v>2366</v>
      </c>
      <c r="G13" s="727">
        <v>2366</v>
      </c>
      <c r="H13" s="727">
        <v>2366</v>
      </c>
      <c r="I13" s="727">
        <v>2366</v>
      </c>
      <c r="J13" s="727">
        <v>2366</v>
      </c>
      <c r="K13" s="727">
        <v>2366</v>
      </c>
      <c r="L13" s="727">
        <v>2366</v>
      </c>
      <c r="M13" s="727">
        <v>2366</v>
      </c>
      <c r="N13" s="728">
        <v>2366</v>
      </c>
      <c r="O13" s="727">
        <v>2366</v>
      </c>
      <c r="P13" s="727">
        <v>2366</v>
      </c>
      <c r="Q13" s="727">
        <v>2366</v>
      </c>
      <c r="R13" s="727">
        <v>2366</v>
      </c>
      <c r="S13" s="727">
        <v>2366</v>
      </c>
      <c r="T13" s="727">
        <v>2366</v>
      </c>
      <c r="U13" s="727">
        <v>2366</v>
      </c>
      <c r="V13" s="727">
        <v>2366</v>
      </c>
      <c r="W13" s="727">
        <v>2366</v>
      </c>
      <c r="X13" s="727">
        <v>2366</v>
      </c>
      <c r="Y13" s="727">
        <v>2366</v>
      </c>
      <c r="Z13" s="728">
        <v>2366</v>
      </c>
      <c r="AA13" s="501"/>
      <c r="AB13" s="846">
        <v>28392</v>
      </c>
      <c r="AC13" s="846">
        <v>28392</v>
      </c>
      <c r="AD13" s="846">
        <v>129372</v>
      </c>
      <c r="AE13" s="846">
        <v>129372</v>
      </c>
      <c r="AF13" s="846">
        <v>-100980</v>
      </c>
      <c r="AG13" s="846">
        <v>-100980</v>
      </c>
      <c r="AH13" s="727"/>
      <c r="AI13" s="847">
        <v>50350</v>
      </c>
      <c r="AJ13" s="646">
        <v>127115</v>
      </c>
      <c r="AK13" s="857">
        <v>46387</v>
      </c>
      <c r="AL13" s="646" t="s">
        <v>196</v>
      </c>
      <c r="AM13" s="848">
        <v>2366</v>
      </c>
      <c r="AN13" s="509" t="s">
        <v>197</v>
      </c>
      <c r="AO13" s="849"/>
    </row>
    <row r="14" spans="1:41" s="850" customFormat="1" ht="14.5" x14ac:dyDescent="0.35">
      <c r="A14" s="844" t="s">
        <v>194</v>
      </c>
      <c r="B14" s="845" t="s">
        <v>198</v>
      </c>
      <c r="C14" s="727">
        <v>251123.48249999998</v>
      </c>
      <c r="D14" s="727">
        <v>226821.21</v>
      </c>
      <c r="E14" s="727">
        <v>251123.48249999998</v>
      </c>
      <c r="F14" s="727">
        <v>243022.72499999998</v>
      </c>
      <c r="G14" s="727">
        <v>251123.48249999998</v>
      </c>
      <c r="H14" s="727">
        <v>243022.72499999998</v>
      </c>
      <c r="I14" s="727">
        <v>251123.48249999998</v>
      </c>
      <c r="J14" s="727">
        <v>251123.48249999998</v>
      </c>
      <c r="K14" s="727">
        <v>243022.72499999998</v>
      </c>
      <c r="L14" s="727">
        <v>251123.48249999998</v>
      </c>
      <c r="M14" s="727">
        <v>243022.72499999998</v>
      </c>
      <c r="N14" s="728">
        <v>251123.48249999998</v>
      </c>
      <c r="O14" s="727">
        <v>251123.48249999998</v>
      </c>
      <c r="P14" s="727">
        <v>226821.21</v>
      </c>
      <c r="Q14" s="727">
        <v>251123.48249999998</v>
      </c>
      <c r="R14" s="727">
        <v>243022.72499999998</v>
      </c>
      <c r="S14" s="727">
        <v>251123.48249999998</v>
      </c>
      <c r="T14" s="727">
        <v>243022.72499999998</v>
      </c>
      <c r="U14" s="727">
        <v>251123.48249999998</v>
      </c>
      <c r="V14" s="727">
        <v>251123.48249999998</v>
      </c>
      <c r="W14" s="727">
        <v>243022.72499999998</v>
      </c>
      <c r="X14" s="727">
        <v>251123.48249999998</v>
      </c>
      <c r="Y14" s="727">
        <v>243022.72499999998</v>
      </c>
      <c r="Z14" s="728">
        <v>251123.48249999998</v>
      </c>
      <c r="AA14" s="501"/>
      <c r="AB14" s="846">
        <v>2956776.4874999998</v>
      </c>
      <c r="AC14" s="846">
        <v>2956776.4874999998</v>
      </c>
      <c r="AD14" s="846">
        <v>2956776.4874999998</v>
      </c>
      <c r="AE14" s="846">
        <v>2956776.4874999998</v>
      </c>
      <c r="AF14" s="846">
        <v>0</v>
      </c>
      <c r="AG14" s="846">
        <v>0</v>
      </c>
      <c r="AH14" s="727"/>
      <c r="AI14" s="847">
        <v>21747</v>
      </c>
      <c r="AJ14" s="646">
        <v>132124</v>
      </c>
      <c r="AK14" s="857">
        <v>48518</v>
      </c>
      <c r="AL14" s="646" t="s">
        <v>199</v>
      </c>
      <c r="AM14" s="923">
        <v>0.3725</v>
      </c>
      <c r="AN14" s="509" t="s">
        <v>24</v>
      </c>
      <c r="AO14" s="849"/>
    </row>
    <row r="15" spans="1:41" s="850" customFormat="1" ht="14.5" x14ac:dyDescent="0.35">
      <c r="A15" s="844" t="s">
        <v>194</v>
      </c>
      <c r="B15" s="845" t="s">
        <v>198</v>
      </c>
      <c r="C15" s="727">
        <v>173212.5</v>
      </c>
      <c r="D15" s="727">
        <v>156450</v>
      </c>
      <c r="E15" s="727">
        <v>173212.5</v>
      </c>
      <c r="F15" s="727">
        <v>167625</v>
      </c>
      <c r="G15" s="727">
        <v>173212.5</v>
      </c>
      <c r="H15" s="727">
        <v>167625</v>
      </c>
      <c r="I15" s="727">
        <v>173212.5</v>
      </c>
      <c r="J15" s="727">
        <v>173212.5</v>
      </c>
      <c r="K15" s="727">
        <v>167625</v>
      </c>
      <c r="L15" s="727">
        <v>173212.5</v>
      </c>
      <c r="M15" s="727">
        <v>167625</v>
      </c>
      <c r="N15" s="728">
        <v>173212.5</v>
      </c>
      <c r="O15" s="727">
        <v>173212.5</v>
      </c>
      <c r="P15" s="727">
        <v>156450</v>
      </c>
      <c r="Q15" s="727">
        <v>173212.5</v>
      </c>
      <c r="R15" s="727">
        <v>167625</v>
      </c>
      <c r="S15" s="727">
        <v>173212.5</v>
      </c>
      <c r="T15" s="727">
        <v>167625</v>
      </c>
      <c r="U15" s="727">
        <v>173212.5</v>
      </c>
      <c r="V15" s="727">
        <v>173212.5</v>
      </c>
      <c r="W15" s="727">
        <v>167625</v>
      </c>
      <c r="X15" s="727">
        <v>173212.5</v>
      </c>
      <c r="Y15" s="727">
        <v>167625</v>
      </c>
      <c r="Z15" s="728">
        <v>173212.5</v>
      </c>
      <c r="AA15" s="501"/>
      <c r="AB15" s="846">
        <v>2039437.5</v>
      </c>
      <c r="AC15" s="846">
        <v>2039437.5</v>
      </c>
      <c r="AD15" s="846">
        <v>6118312.5</v>
      </c>
      <c r="AE15" s="846">
        <v>6118312.5</v>
      </c>
      <c r="AF15" s="846">
        <v>-4078875</v>
      </c>
      <c r="AG15" s="846">
        <v>-4078875</v>
      </c>
      <c r="AH15" s="727"/>
      <c r="AI15" s="847">
        <v>15000</v>
      </c>
      <c r="AJ15" s="646">
        <v>135602</v>
      </c>
      <c r="AK15" s="857">
        <v>47057</v>
      </c>
      <c r="AL15" s="646" t="s">
        <v>199</v>
      </c>
      <c r="AM15" s="923">
        <v>0.3725</v>
      </c>
      <c r="AN15" s="509" t="s">
        <v>24</v>
      </c>
      <c r="AO15" s="849"/>
    </row>
    <row r="16" spans="1:41" s="850" customFormat="1" ht="14.5" x14ac:dyDescent="0.35">
      <c r="A16" s="844" t="s">
        <v>194</v>
      </c>
      <c r="B16" s="845" t="s">
        <v>198</v>
      </c>
      <c r="C16" s="727">
        <v>129447.47500000001</v>
      </c>
      <c r="D16" s="727">
        <v>116920.30000000002</v>
      </c>
      <c r="E16" s="727">
        <v>129447.47500000001</v>
      </c>
      <c r="F16" s="727">
        <v>125271.75000000001</v>
      </c>
      <c r="G16" s="727">
        <v>129447.47500000001</v>
      </c>
      <c r="H16" s="727">
        <v>125271.75000000001</v>
      </c>
      <c r="I16" s="727">
        <v>129447.47500000001</v>
      </c>
      <c r="J16" s="727">
        <v>129447.47500000001</v>
      </c>
      <c r="K16" s="727">
        <v>125271.75000000001</v>
      </c>
      <c r="L16" s="727">
        <v>129447.47500000001</v>
      </c>
      <c r="M16" s="727">
        <v>125271.75000000001</v>
      </c>
      <c r="N16" s="728">
        <v>129447.47500000001</v>
      </c>
      <c r="O16" s="727">
        <v>129447.47500000001</v>
      </c>
      <c r="P16" s="727">
        <v>116920.30000000002</v>
      </c>
      <c r="Q16" s="727">
        <v>129447.47500000001</v>
      </c>
      <c r="R16" s="727">
        <v>125271.75000000001</v>
      </c>
      <c r="S16" s="727">
        <v>129447.47500000001</v>
      </c>
      <c r="T16" s="727">
        <v>125271.75000000001</v>
      </c>
      <c r="U16" s="727">
        <v>129447.47500000001</v>
      </c>
      <c r="V16" s="727">
        <v>129447.47500000001</v>
      </c>
      <c r="W16" s="727">
        <v>125271.75000000001</v>
      </c>
      <c r="X16" s="727">
        <v>129447.47500000001</v>
      </c>
      <c r="Y16" s="727">
        <v>125271.75000000001</v>
      </c>
      <c r="Z16" s="728">
        <v>129447.47500000001</v>
      </c>
      <c r="AA16" s="501"/>
      <c r="AB16" s="846">
        <v>1524139.6250000002</v>
      </c>
      <c r="AC16" s="846">
        <v>1524139.6250000002</v>
      </c>
      <c r="AD16" s="846">
        <v>1524139.6250000002</v>
      </c>
      <c r="AE16" s="846">
        <v>1524139.6250000002</v>
      </c>
      <c r="AF16" s="846">
        <v>0</v>
      </c>
      <c r="AG16" s="846">
        <v>0</v>
      </c>
      <c r="AH16" s="727"/>
      <c r="AI16" s="847">
        <v>11210</v>
      </c>
      <c r="AJ16" s="646">
        <v>136459</v>
      </c>
      <c r="AK16" s="857">
        <v>52870</v>
      </c>
      <c r="AL16" s="646" t="s">
        <v>200</v>
      </c>
      <c r="AM16" s="923">
        <v>0.3725</v>
      </c>
      <c r="AN16" s="509" t="s">
        <v>24</v>
      </c>
      <c r="AO16" s="849"/>
    </row>
    <row r="17" spans="1:41" s="850" customFormat="1" ht="14.5" x14ac:dyDescent="0.35">
      <c r="A17" s="844" t="s">
        <v>194</v>
      </c>
      <c r="B17" s="845" t="s">
        <v>198</v>
      </c>
      <c r="C17" s="727">
        <v>23095</v>
      </c>
      <c r="D17" s="727">
        <v>20860</v>
      </c>
      <c r="E17" s="727">
        <v>23095</v>
      </c>
      <c r="F17" s="727">
        <v>22350</v>
      </c>
      <c r="G17" s="727">
        <v>23095</v>
      </c>
      <c r="H17" s="727">
        <v>22350</v>
      </c>
      <c r="I17" s="727">
        <v>23095</v>
      </c>
      <c r="J17" s="727">
        <v>23095</v>
      </c>
      <c r="K17" s="727">
        <v>22350</v>
      </c>
      <c r="L17" s="727">
        <v>23095</v>
      </c>
      <c r="M17" s="727">
        <v>22350</v>
      </c>
      <c r="N17" s="728">
        <v>23095</v>
      </c>
      <c r="O17" s="727">
        <v>23095</v>
      </c>
      <c r="P17" s="727">
        <v>20860</v>
      </c>
      <c r="Q17" s="727">
        <v>23095</v>
      </c>
      <c r="R17" s="727">
        <v>22350</v>
      </c>
      <c r="S17" s="727">
        <v>23095</v>
      </c>
      <c r="T17" s="727">
        <v>22350</v>
      </c>
      <c r="U17" s="727">
        <v>23095</v>
      </c>
      <c r="V17" s="727">
        <v>23095</v>
      </c>
      <c r="W17" s="727">
        <v>22350</v>
      </c>
      <c r="X17" s="727">
        <v>23095</v>
      </c>
      <c r="Y17" s="727">
        <v>22350</v>
      </c>
      <c r="Z17" s="728">
        <v>23095</v>
      </c>
      <c r="AA17" s="501"/>
      <c r="AB17" s="846">
        <v>271925</v>
      </c>
      <c r="AC17" s="846">
        <v>271925</v>
      </c>
      <c r="AD17" s="846">
        <v>271925</v>
      </c>
      <c r="AE17" s="846">
        <v>271925</v>
      </c>
      <c r="AF17" s="846">
        <v>0</v>
      </c>
      <c r="AG17" s="846">
        <v>0</v>
      </c>
      <c r="AH17" s="727"/>
      <c r="AI17" s="847">
        <v>2000</v>
      </c>
      <c r="AJ17" s="646">
        <v>138409</v>
      </c>
      <c r="AK17" s="857">
        <v>47787</v>
      </c>
      <c r="AL17" s="646" t="s">
        <v>200</v>
      </c>
      <c r="AM17" s="923">
        <v>0.3725</v>
      </c>
      <c r="AN17" s="509" t="s">
        <v>24</v>
      </c>
      <c r="AO17" s="849"/>
    </row>
    <row r="18" spans="1:41" s="850" customFormat="1" ht="14.5" x14ac:dyDescent="0.35">
      <c r="A18" s="844" t="s">
        <v>194</v>
      </c>
      <c r="B18" s="845" t="s">
        <v>198</v>
      </c>
      <c r="C18" s="727">
        <v>103927.5</v>
      </c>
      <c r="D18" s="727">
        <v>93870</v>
      </c>
      <c r="E18" s="727">
        <v>103927.5</v>
      </c>
      <c r="F18" s="727">
        <v>100575</v>
      </c>
      <c r="G18" s="727">
        <v>103927.5</v>
      </c>
      <c r="H18" s="727">
        <v>100575</v>
      </c>
      <c r="I18" s="727">
        <v>103927.5</v>
      </c>
      <c r="J18" s="727">
        <v>103927.5</v>
      </c>
      <c r="K18" s="727">
        <v>100575</v>
      </c>
      <c r="L18" s="727">
        <v>103927.5</v>
      </c>
      <c r="M18" s="727">
        <v>100575</v>
      </c>
      <c r="N18" s="728">
        <v>103927.5</v>
      </c>
      <c r="O18" s="727">
        <v>103927.5</v>
      </c>
      <c r="P18" s="727">
        <v>93870</v>
      </c>
      <c r="Q18" s="727">
        <v>103927.5</v>
      </c>
      <c r="R18" s="727">
        <v>100575</v>
      </c>
      <c r="S18" s="727">
        <v>103927.5</v>
      </c>
      <c r="T18" s="727">
        <v>100575</v>
      </c>
      <c r="U18" s="727">
        <v>103927.5</v>
      </c>
      <c r="V18" s="727">
        <v>103927.5</v>
      </c>
      <c r="W18" s="727">
        <v>100575</v>
      </c>
      <c r="X18" s="727">
        <v>103927.5</v>
      </c>
      <c r="Y18" s="727">
        <v>100575</v>
      </c>
      <c r="Z18" s="728">
        <v>103927.5</v>
      </c>
      <c r="AA18" s="501"/>
      <c r="AB18" s="846">
        <v>1223662.5</v>
      </c>
      <c r="AC18" s="846">
        <v>1223662.5</v>
      </c>
      <c r="AD18" s="846">
        <v>1223662.5</v>
      </c>
      <c r="AE18" s="846">
        <v>1223662.5</v>
      </c>
      <c r="AF18" s="846">
        <v>0</v>
      </c>
      <c r="AG18" s="846">
        <v>0</v>
      </c>
      <c r="AH18" s="727"/>
      <c r="AI18" s="847">
        <v>9000</v>
      </c>
      <c r="AJ18" s="646">
        <v>138412</v>
      </c>
      <c r="AK18" s="857">
        <v>47787</v>
      </c>
      <c r="AL18" s="646" t="s">
        <v>200</v>
      </c>
      <c r="AM18" s="923">
        <v>0.3725</v>
      </c>
      <c r="AN18" s="509" t="s">
        <v>24</v>
      </c>
      <c r="AO18" s="849"/>
    </row>
    <row r="19" spans="1:41" s="850" customFormat="1" ht="14.5" x14ac:dyDescent="0.35">
      <c r="A19" s="844" t="s">
        <v>194</v>
      </c>
      <c r="B19" s="845" t="s">
        <v>198</v>
      </c>
      <c r="C19" s="727">
        <v>21616.920000000002</v>
      </c>
      <c r="D19" s="727">
        <v>19524.960000000003</v>
      </c>
      <c r="E19" s="727">
        <v>21616.920000000002</v>
      </c>
      <c r="F19" s="727">
        <v>20919.600000000002</v>
      </c>
      <c r="G19" s="727">
        <v>21616.920000000002</v>
      </c>
      <c r="H19" s="727">
        <v>20919.600000000002</v>
      </c>
      <c r="I19" s="727">
        <v>21616.920000000002</v>
      </c>
      <c r="J19" s="727">
        <v>21616.920000000002</v>
      </c>
      <c r="K19" s="727">
        <v>20919.600000000002</v>
      </c>
      <c r="L19" s="727">
        <v>21616.920000000002</v>
      </c>
      <c r="M19" s="727">
        <v>20919.600000000002</v>
      </c>
      <c r="N19" s="728">
        <v>21616.920000000002</v>
      </c>
      <c r="O19" s="727">
        <v>21616.920000000002</v>
      </c>
      <c r="P19" s="727">
        <v>19524.960000000003</v>
      </c>
      <c r="Q19" s="727">
        <v>21616.920000000002</v>
      </c>
      <c r="R19" s="727">
        <v>20919.600000000002</v>
      </c>
      <c r="S19" s="727">
        <v>21616.920000000002</v>
      </c>
      <c r="T19" s="727">
        <v>20919.600000000002</v>
      </c>
      <c r="U19" s="727">
        <v>21616.920000000002</v>
      </c>
      <c r="V19" s="727">
        <v>21616.920000000002</v>
      </c>
      <c r="W19" s="727">
        <v>20919.600000000002</v>
      </c>
      <c r="X19" s="727">
        <v>21616.920000000002</v>
      </c>
      <c r="Y19" s="727">
        <v>20919.600000000002</v>
      </c>
      <c r="Z19" s="728">
        <v>21616.920000000002</v>
      </c>
      <c r="AA19" s="501"/>
      <c r="AB19" s="846">
        <v>254521.80000000008</v>
      </c>
      <c r="AC19" s="846">
        <v>254521.80000000008</v>
      </c>
      <c r="AD19" s="846">
        <v>6798125</v>
      </c>
      <c r="AE19" s="846">
        <v>6798125</v>
      </c>
      <c r="AF19" s="846">
        <v>-6543603.2000000002</v>
      </c>
      <c r="AG19" s="846">
        <v>-6543603.2000000002</v>
      </c>
      <c r="AH19" s="727"/>
      <c r="AI19" s="847">
        <v>1872</v>
      </c>
      <c r="AJ19" s="509">
        <v>138657</v>
      </c>
      <c r="AK19" s="857">
        <v>46387</v>
      </c>
      <c r="AL19" s="509" t="s">
        <v>200</v>
      </c>
      <c r="AM19" s="923">
        <v>0.3725</v>
      </c>
      <c r="AN19" s="509" t="s">
        <v>201</v>
      </c>
      <c r="AO19" s="849"/>
    </row>
    <row r="20" spans="1:41" s="850" customFormat="1" ht="14.5" x14ac:dyDescent="0.35">
      <c r="A20" s="844" t="s">
        <v>194</v>
      </c>
      <c r="B20" s="845" t="s">
        <v>198</v>
      </c>
      <c r="C20" s="727">
        <v>24573.079999999998</v>
      </c>
      <c r="D20" s="727">
        <v>22195.039999999997</v>
      </c>
      <c r="E20" s="727">
        <v>24573.079999999998</v>
      </c>
      <c r="F20" s="727">
        <v>23780.399999999998</v>
      </c>
      <c r="G20" s="727">
        <v>24573.079999999998</v>
      </c>
      <c r="H20" s="727">
        <v>23780.399999999998</v>
      </c>
      <c r="I20" s="727">
        <v>24573.079999999998</v>
      </c>
      <c r="J20" s="727">
        <v>24573.079999999998</v>
      </c>
      <c r="K20" s="727">
        <v>23780.399999999998</v>
      </c>
      <c r="L20" s="727">
        <v>24573.079999999998</v>
      </c>
      <c r="M20" s="727">
        <v>23780.399999999998</v>
      </c>
      <c r="N20" s="728">
        <v>24573.079999999998</v>
      </c>
      <c r="O20" s="727">
        <v>24573.079999999998</v>
      </c>
      <c r="P20" s="727">
        <v>22195.039999999997</v>
      </c>
      <c r="Q20" s="727">
        <v>24573.079999999998</v>
      </c>
      <c r="R20" s="727">
        <v>23780.399999999998</v>
      </c>
      <c r="S20" s="727">
        <v>24573.079999999998</v>
      </c>
      <c r="T20" s="727">
        <v>23780.399999999998</v>
      </c>
      <c r="U20" s="727">
        <v>24573.079999999998</v>
      </c>
      <c r="V20" s="727">
        <v>24573.079999999998</v>
      </c>
      <c r="W20" s="727">
        <v>23780.399999999998</v>
      </c>
      <c r="X20" s="727">
        <v>24573.079999999998</v>
      </c>
      <c r="Y20" s="727">
        <v>23780.399999999998</v>
      </c>
      <c r="Z20" s="728">
        <v>24573.079999999998</v>
      </c>
      <c r="AA20" s="501"/>
      <c r="AB20" s="846">
        <v>289328.19999999995</v>
      </c>
      <c r="AC20" s="846">
        <v>289328.19999999995</v>
      </c>
      <c r="AD20" s="846">
        <v>289328.19999999995</v>
      </c>
      <c r="AE20" s="846">
        <v>289328.19999999995</v>
      </c>
      <c r="AF20" s="846">
        <v>0</v>
      </c>
      <c r="AG20" s="846">
        <v>0</v>
      </c>
      <c r="AH20" s="727"/>
      <c r="AI20" s="847">
        <v>2128</v>
      </c>
      <c r="AJ20" s="509" t="s">
        <v>202</v>
      </c>
      <c r="AK20" s="857">
        <v>46387</v>
      </c>
      <c r="AL20" s="509" t="s">
        <v>200</v>
      </c>
      <c r="AM20" s="923">
        <v>0.3725</v>
      </c>
      <c r="AN20" s="509" t="s">
        <v>201</v>
      </c>
      <c r="AO20" s="849"/>
    </row>
    <row r="21" spans="1:41" s="850" customFormat="1" ht="14.5" x14ac:dyDescent="0.35">
      <c r="A21" s="844" t="s">
        <v>194</v>
      </c>
      <c r="B21" s="845" t="s">
        <v>198</v>
      </c>
      <c r="C21" s="727">
        <v>56906.080000000002</v>
      </c>
      <c r="D21" s="727">
        <v>51399.040000000001</v>
      </c>
      <c r="E21" s="727">
        <v>56906.080000000002</v>
      </c>
      <c r="F21" s="727">
        <v>55070.400000000001</v>
      </c>
      <c r="G21" s="727">
        <v>56906.080000000002</v>
      </c>
      <c r="H21" s="727">
        <v>55070.400000000001</v>
      </c>
      <c r="I21" s="727">
        <v>56906.080000000002</v>
      </c>
      <c r="J21" s="727">
        <v>56906.080000000002</v>
      </c>
      <c r="K21" s="727">
        <v>55070.400000000001</v>
      </c>
      <c r="L21" s="727">
        <v>56906.080000000002</v>
      </c>
      <c r="M21" s="727">
        <v>55070.400000000001</v>
      </c>
      <c r="N21" s="728">
        <v>56906.080000000002</v>
      </c>
      <c r="O21" s="727">
        <v>56906.080000000002</v>
      </c>
      <c r="P21" s="727">
        <v>51399.040000000001</v>
      </c>
      <c r="Q21" s="727">
        <v>56906.080000000002</v>
      </c>
      <c r="R21" s="727">
        <v>55070.400000000001</v>
      </c>
      <c r="S21" s="727">
        <v>56906.080000000002</v>
      </c>
      <c r="T21" s="727">
        <v>55070.400000000001</v>
      </c>
      <c r="U21" s="727">
        <v>56906.080000000002</v>
      </c>
      <c r="V21" s="727">
        <v>56906.080000000002</v>
      </c>
      <c r="W21" s="727">
        <v>55070.400000000001</v>
      </c>
      <c r="X21" s="727">
        <v>56906.080000000002</v>
      </c>
      <c r="Y21" s="727">
        <v>55070.400000000001</v>
      </c>
      <c r="Z21" s="728">
        <v>56906.080000000002</v>
      </c>
      <c r="AA21" s="501"/>
      <c r="AB21" s="846">
        <v>670023.20000000007</v>
      </c>
      <c r="AC21" s="846">
        <v>670023.20000000007</v>
      </c>
      <c r="AD21" s="846">
        <v>670023.20000000007</v>
      </c>
      <c r="AE21" s="846">
        <v>670023.20000000007</v>
      </c>
      <c r="AF21" s="846">
        <v>0</v>
      </c>
      <c r="AG21" s="846">
        <v>0</v>
      </c>
      <c r="AH21" s="727"/>
      <c r="AI21" s="847">
        <v>4928</v>
      </c>
      <c r="AJ21" s="509" t="s">
        <v>203</v>
      </c>
      <c r="AK21" s="857">
        <v>46387</v>
      </c>
      <c r="AL21" s="509" t="s">
        <v>200</v>
      </c>
      <c r="AM21" s="923">
        <v>0.3725</v>
      </c>
      <c r="AN21" s="509" t="s">
        <v>201</v>
      </c>
      <c r="AO21" s="849"/>
    </row>
    <row r="22" spans="1:41" s="850" customFormat="1" ht="14.5" x14ac:dyDescent="0.35">
      <c r="A22" s="844" t="s">
        <v>194</v>
      </c>
      <c r="B22" s="845" t="s">
        <v>198</v>
      </c>
      <c r="C22" s="727">
        <v>252566.91999999998</v>
      </c>
      <c r="D22" s="727">
        <v>228124.96</v>
      </c>
      <c r="E22" s="727">
        <v>252566.91999999998</v>
      </c>
      <c r="F22" s="727">
        <v>244419.59999999998</v>
      </c>
      <c r="G22" s="727">
        <v>252566.91999999998</v>
      </c>
      <c r="H22" s="727">
        <v>244419.59999999998</v>
      </c>
      <c r="I22" s="727">
        <v>252566.91999999998</v>
      </c>
      <c r="J22" s="727">
        <v>252566.91999999998</v>
      </c>
      <c r="K22" s="727">
        <v>244419.59999999998</v>
      </c>
      <c r="L22" s="727">
        <v>252566.91999999998</v>
      </c>
      <c r="M22" s="727">
        <v>244419.59999999998</v>
      </c>
      <c r="N22" s="728">
        <v>252566.91999999998</v>
      </c>
      <c r="O22" s="727">
        <v>252566.91999999998</v>
      </c>
      <c r="P22" s="727">
        <v>228124.96</v>
      </c>
      <c r="Q22" s="727">
        <v>252566.91999999998</v>
      </c>
      <c r="R22" s="727">
        <v>244419.59999999998</v>
      </c>
      <c r="S22" s="727">
        <v>252566.91999999998</v>
      </c>
      <c r="T22" s="727">
        <v>244419.59999999998</v>
      </c>
      <c r="U22" s="727">
        <v>252566.91999999998</v>
      </c>
      <c r="V22" s="727">
        <v>252566.91999999998</v>
      </c>
      <c r="W22" s="727">
        <v>244419.59999999998</v>
      </c>
      <c r="X22" s="727">
        <v>252566.91999999998</v>
      </c>
      <c r="Y22" s="727">
        <v>244419.59999999998</v>
      </c>
      <c r="Z22" s="728">
        <v>252566.91999999998</v>
      </c>
      <c r="AA22" s="501"/>
      <c r="AB22" s="846">
        <v>2973771.8</v>
      </c>
      <c r="AC22" s="846">
        <v>2973771.8</v>
      </c>
      <c r="AD22" s="846">
        <v>2973771.8</v>
      </c>
      <c r="AE22" s="846">
        <v>2973771.8</v>
      </c>
      <c r="AF22" s="846">
        <v>0</v>
      </c>
      <c r="AG22" s="846">
        <v>0</v>
      </c>
      <c r="AH22" s="727"/>
      <c r="AI22" s="847">
        <v>21872</v>
      </c>
      <c r="AJ22" s="509" t="s">
        <v>204</v>
      </c>
      <c r="AK22" s="857">
        <v>46387</v>
      </c>
      <c r="AL22" s="509" t="s">
        <v>200</v>
      </c>
      <c r="AM22" s="923">
        <v>0.3725</v>
      </c>
      <c r="AN22" s="509" t="s">
        <v>201</v>
      </c>
      <c r="AO22" s="849"/>
    </row>
    <row r="23" spans="1:41" s="850" customFormat="1" ht="14.5" x14ac:dyDescent="0.35">
      <c r="A23" s="844" t="s">
        <v>194</v>
      </c>
      <c r="B23" s="845" t="s">
        <v>198</v>
      </c>
      <c r="C23" s="727">
        <v>4613.6927999999998</v>
      </c>
      <c r="D23" s="727">
        <v>4167.2064</v>
      </c>
      <c r="E23" s="727">
        <v>4613.6927999999998</v>
      </c>
      <c r="F23" s="727">
        <v>4464.8639999999996</v>
      </c>
      <c r="G23" s="727">
        <v>4613.6927999999998</v>
      </c>
      <c r="H23" s="727">
        <v>4464.8639999999996</v>
      </c>
      <c r="I23" s="727">
        <v>4613.6927999999998</v>
      </c>
      <c r="J23" s="727">
        <v>4613.6927999999998</v>
      </c>
      <c r="K23" s="727">
        <v>4464.8639999999996</v>
      </c>
      <c r="L23" s="727">
        <v>4613.6927999999998</v>
      </c>
      <c r="M23" s="727">
        <v>4464.8639999999996</v>
      </c>
      <c r="N23" s="728">
        <v>4613.6927999999998</v>
      </c>
      <c r="O23" s="727">
        <v>4613.6927999999998</v>
      </c>
      <c r="P23" s="727">
        <v>4167.2064</v>
      </c>
      <c r="Q23" s="727">
        <v>4613.6927999999998</v>
      </c>
      <c r="R23" s="727">
        <v>4464.8639999999996</v>
      </c>
      <c r="S23" s="727">
        <v>4613.6927999999998</v>
      </c>
      <c r="T23" s="727">
        <v>4464.8639999999996</v>
      </c>
      <c r="U23" s="727">
        <v>4613.6927999999998</v>
      </c>
      <c r="V23" s="727">
        <v>4613.6927999999998</v>
      </c>
      <c r="W23" s="727">
        <v>4464.8639999999996</v>
      </c>
      <c r="X23" s="727">
        <v>4613.6927999999998</v>
      </c>
      <c r="Y23" s="727">
        <v>4464.8639999999996</v>
      </c>
      <c r="Z23" s="728">
        <v>4613.6927999999998</v>
      </c>
      <c r="AA23" s="501"/>
      <c r="AB23" s="846">
        <v>54322.511999999995</v>
      </c>
      <c r="AC23" s="846">
        <v>54322.511999999995</v>
      </c>
      <c r="AD23" s="846">
        <v>83025.352800000008</v>
      </c>
      <c r="AE23" s="846">
        <v>83025.352800000008</v>
      </c>
      <c r="AF23" s="846">
        <v>-28702.840800000013</v>
      </c>
      <c r="AG23" s="846">
        <v>-28702.840800000013</v>
      </c>
      <c r="AH23" s="727"/>
      <c r="AI23" s="847">
        <v>6704</v>
      </c>
      <c r="AJ23" s="509">
        <v>139250</v>
      </c>
      <c r="AK23" s="857">
        <v>48669</v>
      </c>
      <c r="AL23" s="509" t="s">
        <v>206</v>
      </c>
      <c r="AM23" s="923">
        <v>2.2200000000000001E-2</v>
      </c>
      <c r="AN23" s="509" t="s">
        <v>207</v>
      </c>
      <c r="AO23" s="849"/>
    </row>
    <row r="24" spans="1:41" s="850" customFormat="1" ht="14.5" x14ac:dyDescent="0.35">
      <c r="A24" s="844" t="s">
        <v>194</v>
      </c>
      <c r="B24" s="845" t="s">
        <v>198</v>
      </c>
      <c r="C24" s="727">
        <v>3531.0184199999999</v>
      </c>
      <c r="D24" s="727">
        <v>3189.3069599999999</v>
      </c>
      <c r="E24" s="727">
        <v>3531.0184199999999</v>
      </c>
      <c r="F24" s="727">
        <v>3417.1145999999999</v>
      </c>
      <c r="G24" s="727">
        <v>3531.0184199999999</v>
      </c>
      <c r="H24" s="727">
        <v>3417.1145999999999</v>
      </c>
      <c r="I24" s="727">
        <v>3531.0184199999999</v>
      </c>
      <c r="J24" s="727">
        <v>3531.0184199999999</v>
      </c>
      <c r="K24" s="727">
        <v>3417.1145999999999</v>
      </c>
      <c r="L24" s="727">
        <v>3531.0184199999999</v>
      </c>
      <c r="M24" s="727">
        <v>3417.1145999999999</v>
      </c>
      <c r="N24" s="728">
        <v>3531.0184199999999</v>
      </c>
      <c r="O24" s="727">
        <v>3531.0184199999999</v>
      </c>
      <c r="P24" s="727">
        <v>3189.3069599999999</v>
      </c>
      <c r="Q24" s="727">
        <v>3531.0184199999999</v>
      </c>
      <c r="R24" s="727">
        <v>3417.1145999999999</v>
      </c>
      <c r="S24" s="727">
        <v>3531.0184199999999</v>
      </c>
      <c r="T24" s="727">
        <v>3417.1145999999999</v>
      </c>
      <c r="U24" s="727">
        <v>3531.0184199999999</v>
      </c>
      <c r="V24" s="727">
        <v>3531.0184199999999</v>
      </c>
      <c r="W24" s="727">
        <v>3417.1145999999999</v>
      </c>
      <c r="X24" s="727">
        <v>3531.0184199999999</v>
      </c>
      <c r="Y24" s="727">
        <v>3417.1145999999999</v>
      </c>
      <c r="Z24" s="728">
        <v>3531.0184199999999</v>
      </c>
      <c r="AA24" s="501"/>
      <c r="AB24" s="846">
        <v>41574.8943</v>
      </c>
      <c r="AC24" s="846">
        <v>41574.8943</v>
      </c>
      <c r="AD24" s="846">
        <v>149361.65729999999</v>
      </c>
      <c r="AE24" s="846">
        <v>149361.65729999999</v>
      </c>
      <c r="AF24" s="846">
        <v>-107786.76299999999</v>
      </c>
      <c r="AG24" s="846">
        <v>-107786.76299999999</v>
      </c>
      <c r="AH24" s="727"/>
      <c r="AI24" s="847">
        <v>140622</v>
      </c>
      <c r="AJ24" s="509">
        <v>139250</v>
      </c>
      <c r="AK24" s="857">
        <v>48669</v>
      </c>
      <c r="AL24" s="509" t="s">
        <v>206</v>
      </c>
      <c r="AM24" s="923">
        <v>8.0999999999999996E-4</v>
      </c>
      <c r="AN24" s="509" t="s">
        <v>207</v>
      </c>
      <c r="AO24" s="849"/>
    </row>
    <row r="25" spans="1:41" s="850" customFormat="1" ht="14.5" x14ac:dyDescent="0.35">
      <c r="A25" s="844" t="s">
        <v>194</v>
      </c>
      <c r="B25" s="845" t="s">
        <v>198</v>
      </c>
      <c r="C25" s="727">
        <v>46074.525000000001</v>
      </c>
      <c r="D25" s="727">
        <v>41615.700000000004</v>
      </c>
      <c r="E25" s="727">
        <v>46074.525000000001</v>
      </c>
      <c r="F25" s="727"/>
      <c r="G25" s="727"/>
      <c r="H25" s="727"/>
      <c r="I25" s="727"/>
      <c r="J25" s="727"/>
      <c r="K25" s="727"/>
      <c r="L25" s="727">
        <v>46074.525000000001</v>
      </c>
      <c r="M25" s="727">
        <v>44588.25</v>
      </c>
      <c r="N25" s="728">
        <v>46074.525000000001</v>
      </c>
      <c r="O25" s="727">
        <v>46074.525000000001</v>
      </c>
      <c r="P25" s="727">
        <v>41615.700000000004</v>
      </c>
      <c r="Q25" s="727">
        <v>46074.525000000001</v>
      </c>
      <c r="R25" s="727"/>
      <c r="S25" s="727"/>
      <c r="T25" s="727"/>
      <c r="U25" s="727"/>
      <c r="V25" s="727"/>
      <c r="W25" s="727"/>
      <c r="X25" s="727">
        <v>46074.525000000001</v>
      </c>
      <c r="Y25" s="727">
        <v>44588.25</v>
      </c>
      <c r="Z25" s="728">
        <v>46074.525000000001</v>
      </c>
      <c r="AA25" s="501"/>
      <c r="AB25" s="846">
        <v>270502.05</v>
      </c>
      <c r="AC25" s="846">
        <v>270502.05</v>
      </c>
      <c r="AD25" s="846">
        <v>270502.05</v>
      </c>
      <c r="AE25" s="846">
        <v>270502.05</v>
      </c>
      <c r="AF25" s="846">
        <v>0</v>
      </c>
      <c r="AG25" s="846">
        <v>0</v>
      </c>
      <c r="AH25" s="727"/>
      <c r="AI25" s="847">
        <v>6650</v>
      </c>
      <c r="AJ25" s="509">
        <v>140766</v>
      </c>
      <c r="AK25" s="857">
        <v>48669</v>
      </c>
      <c r="AL25" s="509" t="s">
        <v>200</v>
      </c>
      <c r="AM25" s="923">
        <v>0.2235</v>
      </c>
      <c r="AN25" s="509" t="s">
        <v>208</v>
      </c>
      <c r="AO25" s="849"/>
    </row>
    <row r="26" spans="1:41" s="850" customFormat="1" ht="14.5" x14ac:dyDescent="0.35">
      <c r="A26" s="844" t="s">
        <v>194</v>
      </c>
      <c r="B26" s="845" t="s">
        <v>198</v>
      </c>
      <c r="C26" s="727">
        <v>230950</v>
      </c>
      <c r="D26" s="727">
        <v>208600</v>
      </c>
      <c r="E26" s="727">
        <v>230950</v>
      </c>
      <c r="F26" s="727">
        <v>223500</v>
      </c>
      <c r="G26" s="727">
        <v>230950</v>
      </c>
      <c r="H26" s="727">
        <v>223500</v>
      </c>
      <c r="I26" s="727">
        <v>230950</v>
      </c>
      <c r="J26" s="727">
        <v>230950</v>
      </c>
      <c r="K26" s="727">
        <v>223500</v>
      </c>
      <c r="L26" s="727">
        <v>230950</v>
      </c>
      <c r="M26" s="727">
        <v>223500</v>
      </c>
      <c r="N26" s="728">
        <v>230950</v>
      </c>
      <c r="O26" s="727">
        <v>230950</v>
      </c>
      <c r="P26" s="727">
        <v>208600</v>
      </c>
      <c r="Q26" s="727">
        <v>230950</v>
      </c>
      <c r="R26" s="727">
        <v>223500</v>
      </c>
      <c r="S26" s="727">
        <v>230950</v>
      </c>
      <c r="T26" s="727">
        <v>223500</v>
      </c>
      <c r="U26" s="727">
        <v>230950</v>
      </c>
      <c r="V26" s="727">
        <v>230950</v>
      </c>
      <c r="W26" s="727">
        <v>223500</v>
      </c>
      <c r="X26" s="727">
        <v>230950</v>
      </c>
      <c r="Y26" s="727">
        <v>223500</v>
      </c>
      <c r="Z26" s="728">
        <v>230950</v>
      </c>
      <c r="AA26" s="501"/>
      <c r="AB26" s="846">
        <v>2719250</v>
      </c>
      <c r="AC26" s="846">
        <v>2719250</v>
      </c>
      <c r="AD26" s="846">
        <v>2719250</v>
      </c>
      <c r="AE26" s="846">
        <v>2719250</v>
      </c>
      <c r="AF26" s="846">
        <v>0</v>
      </c>
      <c r="AG26" s="846">
        <v>0</v>
      </c>
      <c r="AH26" s="727"/>
      <c r="AI26" s="847">
        <v>20000</v>
      </c>
      <c r="AJ26" s="509">
        <v>140907</v>
      </c>
      <c r="AK26" s="857">
        <v>48883</v>
      </c>
      <c r="AL26" s="509" t="s">
        <v>200</v>
      </c>
      <c r="AM26" s="923">
        <v>0.3725</v>
      </c>
      <c r="AN26" s="509" t="s">
        <v>24</v>
      </c>
      <c r="AO26" s="849"/>
    </row>
    <row r="27" spans="1:41" s="850" customFormat="1" ht="14.5" x14ac:dyDescent="0.35">
      <c r="A27" s="844" t="s">
        <v>194</v>
      </c>
      <c r="B27" s="845" t="s">
        <v>198</v>
      </c>
      <c r="C27" s="727">
        <v>190859.38949999999</v>
      </c>
      <c r="D27" s="727">
        <v>172389.12599999999</v>
      </c>
      <c r="E27" s="727">
        <v>190859.38949999999</v>
      </c>
      <c r="F27" s="727"/>
      <c r="G27" s="727"/>
      <c r="H27" s="727"/>
      <c r="I27" s="727"/>
      <c r="J27" s="727"/>
      <c r="K27" s="727"/>
      <c r="L27" s="727">
        <v>190859.38949999999</v>
      </c>
      <c r="M27" s="727">
        <v>184702.63500000001</v>
      </c>
      <c r="N27" s="728">
        <v>190859.38949999999</v>
      </c>
      <c r="O27" s="727">
        <v>190859.38949999999</v>
      </c>
      <c r="P27" s="727">
        <v>172389.12599999999</v>
      </c>
      <c r="Q27" s="727">
        <v>190859.38949999999</v>
      </c>
      <c r="R27" s="727"/>
      <c r="S27" s="727"/>
      <c r="T27" s="727"/>
      <c r="U27" s="727"/>
      <c r="V27" s="727"/>
      <c r="W27" s="727"/>
      <c r="X27" s="727">
        <v>190859.38949999999</v>
      </c>
      <c r="Y27" s="727">
        <v>184702.63500000001</v>
      </c>
      <c r="Z27" s="728">
        <v>190859.38949999999</v>
      </c>
      <c r="AA27" s="501"/>
      <c r="AB27" s="846">
        <v>1120529.3190000001</v>
      </c>
      <c r="AC27" s="846">
        <v>1120529.3190000001</v>
      </c>
      <c r="AD27" s="846">
        <v>1120529.3190000001</v>
      </c>
      <c r="AE27" s="846">
        <v>1120529.3190000001</v>
      </c>
      <c r="AF27" s="846">
        <v>0</v>
      </c>
      <c r="AG27" s="846">
        <v>0</v>
      </c>
      <c r="AH27" s="727"/>
      <c r="AI27" s="847">
        <v>27547</v>
      </c>
      <c r="AJ27" s="509">
        <v>140910</v>
      </c>
      <c r="AK27" s="857">
        <v>48669</v>
      </c>
      <c r="AL27" s="509" t="s">
        <v>200</v>
      </c>
      <c r="AM27" s="923">
        <v>0.2235</v>
      </c>
      <c r="AN27" s="509" t="s">
        <v>208</v>
      </c>
      <c r="AO27" s="849"/>
    </row>
    <row r="28" spans="1:41" s="850" customFormat="1" ht="14.5" x14ac:dyDescent="0.35">
      <c r="A28" s="844" t="s">
        <v>194</v>
      </c>
      <c r="B28" s="845" t="s">
        <v>198</v>
      </c>
      <c r="C28" s="727">
        <v>31640.149999999998</v>
      </c>
      <c r="D28" s="727">
        <v>28578.2</v>
      </c>
      <c r="E28" s="727">
        <v>31640.149999999998</v>
      </c>
      <c r="F28" s="727">
        <v>30619.5</v>
      </c>
      <c r="G28" s="727">
        <v>31640.149999999998</v>
      </c>
      <c r="H28" s="727">
        <v>30619.5</v>
      </c>
      <c r="I28" s="727">
        <v>31640.149999999998</v>
      </c>
      <c r="J28" s="727">
        <v>31640.149999999998</v>
      </c>
      <c r="K28" s="727">
        <v>30619.5</v>
      </c>
      <c r="L28" s="727">
        <v>31640.149999999998</v>
      </c>
      <c r="M28" s="727">
        <v>30619.5</v>
      </c>
      <c r="N28" s="728">
        <v>31640.149999999998</v>
      </c>
      <c r="O28" s="727">
        <v>31640.149999999998</v>
      </c>
      <c r="P28" s="727">
        <v>28578.2</v>
      </c>
      <c r="Q28" s="727">
        <v>31640.149999999998</v>
      </c>
      <c r="R28" s="727">
        <v>30619.5</v>
      </c>
      <c r="S28" s="727">
        <v>31640.149999999998</v>
      </c>
      <c r="T28" s="727">
        <v>30619.5</v>
      </c>
      <c r="U28" s="727">
        <v>31640.149999999998</v>
      </c>
      <c r="V28" s="727">
        <v>31640.149999999998</v>
      </c>
      <c r="W28" s="727">
        <v>30619.5</v>
      </c>
      <c r="X28" s="727">
        <v>31640.149999999998</v>
      </c>
      <c r="Y28" s="727">
        <v>30619.5</v>
      </c>
      <c r="Z28" s="728">
        <v>31640.149999999998</v>
      </c>
      <c r="AA28" s="501"/>
      <c r="AB28" s="846">
        <v>372537.25</v>
      </c>
      <c r="AC28" s="846">
        <v>372537.25</v>
      </c>
      <c r="AD28" s="846">
        <v>372537.25</v>
      </c>
      <c r="AE28" s="846">
        <v>372537.25</v>
      </c>
      <c r="AF28" s="846">
        <v>0</v>
      </c>
      <c r="AG28" s="846">
        <v>0</v>
      </c>
      <c r="AH28" s="727"/>
      <c r="AI28" s="847">
        <v>2740</v>
      </c>
      <c r="AJ28" s="509">
        <v>145270</v>
      </c>
      <c r="AK28" s="857">
        <v>48669</v>
      </c>
      <c r="AL28" s="509" t="s">
        <v>548</v>
      </c>
      <c r="AM28" s="923">
        <v>0.3725</v>
      </c>
      <c r="AN28" s="509" t="s">
        <v>205</v>
      </c>
      <c r="AO28" s="849"/>
    </row>
    <row r="29" spans="1:41" s="850" customFormat="1" ht="14.5" x14ac:dyDescent="0.35">
      <c r="A29" s="844" t="s">
        <v>194</v>
      </c>
      <c r="B29" s="845" t="s">
        <v>198</v>
      </c>
      <c r="C29" s="727">
        <v>254045</v>
      </c>
      <c r="D29" s="727">
        <v>229460</v>
      </c>
      <c r="E29" s="727">
        <v>254045</v>
      </c>
      <c r="F29" s="727">
        <v>245850</v>
      </c>
      <c r="G29" s="727">
        <v>254045</v>
      </c>
      <c r="H29" s="727">
        <v>245850</v>
      </c>
      <c r="I29" s="727">
        <v>254045</v>
      </c>
      <c r="J29" s="727">
        <v>254045</v>
      </c>
      <c r="K29" s="727">
        <v>245850</v>
      </c>
      <c r="L29" s="727">
        <v>254045</v>
      </c>
      <c r="M29" s="727">
        <v>245850</v>
      </c>
      <c r="N29" s="728">
        <v>254045</v>
      </c>
      <c r="O29" s="727">
        <v>254045</v>
      </c>
      <c r="P29" s="727">
        <v>229460</v>
      </c>
      <c r="Q29" s="727">
        <v>254045</v>
      </c>
      <c r="R29" s="727">
        <v>245850</v>
      </c>
      <c r="S29" s="727">
        <v>254045</v>
      </c>
      <c r="T29" s="727">
        <v>245850</v>
      </c>
      <c r="U29" s="727">
        <v>254045</v>
      </c>
      <c r="V29" s="727">
        <v>254045</v>
      </c>
      <c r="W29" s="727">
        <v>245850</v>
      </c>
      <c r="X29" s="727">
        <v>254045</v>
      </c>
      <c r="Y29" s="727">
        <v>245850</v>
      </c>
      <c r="Z29" s="728">
        <v>254045</v>
      </c>
      <c r="AA29" s="501"/>
      <c r="AB29" s="846">
        <v>2991175</v>
      </c>
      <c r="AC29" s="846">
        <v>2991175</v>
      </c>
      <c r="AD29" s="846">
        <v>2991175</v>
      </c>
      <c r="AE29" s="846">
        <v>2991175</v>
      </c>
      <c r="AF29" s="846">
        <v>0</v>
      </c>
      <c r="AG29" s="846">
        <v>0</v>
      </c>
      <c r="AH29" s="727"/>
      <c r="AI29" s="847">
        <v>22000</v>
      </c>
      <c r="AJ29" s="509"/>
      <c r="AK29" s="857">
        <v>46387</v>
      </c>
      <c r="AL29" s="509" t="s">
        <v>548</v>
      </c>
      <c r="AM29" s="923">
        <v>0.3725</v>
      </c>
      <c r="AN29" s="509" t="s">
        <v>549</v>
      </c>
      <c r="AO29" s="849"/>
    </row>
    <row r="30" spans="1:41" s="850" customFormat="1" ht="14.5" x14ac:dyDescent="0.35">
      <c r="A30" s="844" t="s">
        <v>194</v>
      </c>
      <c r="B30" s="845" t="s">
        <v>198</v>
      </c>
      <c r="C30" s="727">
        <v>0</v>
      </c>
      <c r="D30" s="727">
        <v>0</v>
      </c>
      <c r="E30" s="727">
        <v>0</v>
      </c>
      <c r="F30" s="727">
        <v>0</v>
      </c>
      <c r="G30" s="727">
        <v>0</v>
      </c>
      <c r="H30" s="727">
        <v>0</v>
      </c>
      <c r="I30" s="727">
        <v>0</v>
      </c>
      <c r="J30" s="727">
        <v>0</v>
      </c>
      <c r="K30" s="727">
        <v>0</v>
      </c>
      <c r="L30" s="727">
        <v>0</v>
      </c>
      <c r="M30" s="727">
        <v>0</v>
      </c>
      <c r="N30" s="728">
        <v>0</v>
      </c>
      <c r="O30" s="727">
        <v>0</v>
      </c>
      <c r="P30" s="727">
        <v>0</v>
      </c>
      <c r="Q30" s="727">
        <v>0</v>
      </c>
      <c r="R30" s="727">
        <v>0</v>
      </c>
      <c r="S30" s="727">
        <v>0</v>
      </c>
      <c r="T30" s="727">
        <v>0</v>
      </c>
      <c r="U30" s="727">
        <v>0</v>
      </c>
      <c r="V30" s="727">
        <v>0</v>
      </c>
      <c r="W30" s="727">
        <v>0</v>
      </c>
      <c r="X30" s="727">
        <v>0</v>
      </c>
      <c r="Y30" s="727">
        <v>0</v>
      </c>
      <c r="Z30" s="728">
        <v>0</v>
      </c>
      <c r="AA30" s="501"/>
      <c r="AB30" s="846">
        <v>0</v>
      </c>
      <c r="AC30" s="846">
        <v>0</v>
      </c>
      <c r="AD30" s="846">
        <v>0</v>
      </c>
      <c r="AE30" s="846">
        <v>0</v>
      </c>
      <c r="AF30" s="846">
        <v>0</v>
      </c>
      <c r="AG30" s="846">
        <v>0</v>
      </c>
      <c r="AH30" s="727"/>
      <c r="AI30" s="847">
        <v>0</v>
      </c>
      <c r="AJ30" s="509">
        <v>140915</v>
      </c>
      <c r="AK30" s="857">
        <v>45291</v>
      </c>
      <c r="AL30" s="509" t="s">
        <v>200</v>
      </c>
      <c r="AM30" s="923">
        <v>9.6619999999999998E-2</v>
      </c>
      <c r="AN30" s="509" t="s">
        <v>210</v>
      </c>
      <c r="AO30" s="849"/>
    </row>
    <row r="31" spans="1:41" s="850" customFormat="1" ht="14.5" x14ac:dyDescent="0.35">
      <c r="A31" s="844" t="s">
        <v>194</v>
      </c>
      <c r="B31" s="845" t="s">
        <v>198</v>
      </c>
      <c r="C31" s="727">
        <v>0</v>
      </c>
      <c r="D31" s="727">
        <v>0</v>
      </c>
      <c r="E31" s="727">
        <v>0</v>
      </c>
      <c r="F31" s="727">
        <v>0</v>
      </c>
      <c r="G31" s="727">
        <v>0</v>
      </c>
      <c r="H31" s="727">
        <v>0</v>
      </c>
      <c r="I31" s="727">
        <v>0</v>
      </c>
      <c r="J31" s="727">
        <v>0</v>
      </c>
      <c r="K31" s="727">
        <v>0</v>
      </c>
      <c r="L31" s="727">
        <v>0</v>
      </c>
      <c r="M31" s="727">
        <v>0</v>
      </c>
      <c r="N31" s="728">
        <v>0</v>
      </c>
      <c r="O31" s="727">
        <v>0</v>
      </c>
      <c r="P31" s="727">
        <v>0</v>
      </c>
      <c r="Q31" s="727">
        <v>0</v>
      </c>
      <c r="R31" s="727">
        <v>0</v>
      </c>
      <c r="S31" s="727">
        <v>0</v>
      </c>
      <c r="T31" s="727">
        <v>0</v>
      </c>
      <c r="U31" s="727">
        <v>0</v>
      </c>
      <c r="V31" s="727">
        <v>0</v>
      </c>
      <c r="W31" s="727">
        <v>0</v>
      </c>
      <c r="X31" s="727">
        <v>0</v>
      </c>
      <c r="Y31" s="727">
        <v>0</v>
      </c>
      <c r="Z31" s="728">
        <v>0</v>
      </c>
      <c r="AA31" s="501"/>
      <c r="AB31" s="846">
        <v>0</v>
      </c>
      <c r="AC31" s="846">
        <v>0</v>
      </c>
      <c r="AD31" s="846">
        <v>0</v>
      </c>
      <c r="AE31" s="846">
        <v>0</v>
      </c>
      <c r="AF31" s="846">
        <v>0</v>
      </c>
      <c r="AG31" s="846">
        <v>0</v>
      </c>
      <c r="AH31" s="727"/>
      <c r="AI31" s="847">
        <v>0</v>
      </c>
      <c r="AJ31" s="509">
        <v>140975</v>
      </c>
      <c r="AK31" s="857">
        <v>46387</v>
      </c>
      <c r="AL31" s="509" t="s">
        <v>209</v>
      </c>
      <c r="AM31" s="923">
        <v>4.0099999999999997E-3</v>
      </c>
      <c r="AN31" s="509" t="s">
        <v>210</v>
      </c>
      <c r="AO31" s="849"/>
    </row>
    <row r="32" spans="1:41" s="850" customFormat="1" ht="14.5" x14ac:dyDescent="0.35">
      <c r="A32" s="844" t="s">
        <v>194</v>
      </c>
      <c r="B32" s="845" t="s">
        <v>198</v>
      </c>
      <c r="C32" s="727">
        <v>0</v>
      </c>
      <c r="D32" s="727">
        <v>0</v>
      </c>
      <c r="E32" s="727">
        <v>0</v>
      </c>
      <c r="F32" s="727">
        <v>0</v>
      </c>
      <c r="G32" s="727">
        <v>0</v>
      </c>
      <c r="H32" s="727">
        <v>0</v>
      </c>
      <c r="I32" s="727">
        <v>0</v>
      </c>
      <c r="J32" s="727">
        <v>0</v>
      </c>
      <c r="K32" s="727">
        <v>0</v>
      </c>
      <c r="L32" s="727">
        <v>0</v>
      </c>
      <c r="M32" s="727">
        <v>0</v>
      </c>
      <c r="N32" s="728">
        <v>0</v>
      </c>
      <c r="O32" s="727">
        <v>0</v>
      </c>
      <c r="P32" s="727">
        <v>0</v>
      </c>
      <c r="Q32" s="727">
        <v>0</v>
      </c>
      <c r="R32" s="727">
        <v>0</v>
      </c>
      <c r="S32" s="727">
        <v>0</v>
      </c>
      <c r="T32" s="727">
        <v>0</v>
      </c>
      <c r="U32" s="727">
        <v>0</v>
      </c>
      <c r="V32" s="727">
        <v>0</v>
      </c>
      <c r="W32" s="727">
        <v>0</v>
      </c>
      <c r="X32" s="727">
        <v>0</v>
      </c>
      <c r="Y32" s="727">
        <v>0</v>
      </c>
      <c r="Z32" s="728">
        <v>0</v>
      </c>
      <c r="AA32" s="501"/>
      <c r="AB32" s="846">
        <v>0</v>
      </c>
      <c r="AC32" s="846">
        <v>0</v>
      </c>
      <c r="AD32" s="846">
        <v>0</v>
      </c>
      <c r="AE32" s="846">
        <v>0</v>
      </c>
      <c r="AF32" s="846">
        <v>0</v>
      </c>
      <c r="AG32" s="846">
        <v>0</v>
      </c>
      <c r="AH32" s="727"/>
      <c r="AI32" s="847">
        <v>0</v>
      </c>
      <c r="AJ32" s="509">
        <v>140975</v>
      </c>
      <c r="AK32" s="857">
        <v>46387</v>
      </c>
      <c r="AL32" s="509" t="s">
        <v>209</v>
      </c>
      <c r="AM32" s="923">
        <v>3.1359999999999999E-2</v>
      </c>
      <c r="AN32" s="509" t="s">
        <v>210</v>
      </c>
      <c r="AO32" s="849"/>
    </row>
    <row r="33" spans="1:41" s="850" customFormat="1" ht="14.5" x14ac:dyDescent="0.35">
      <c r="A33" s="844" t="s">
        <v>194</v>
      </c>
      <c r="B33" s="845" t="s">
        <v>591</v>
      </c>
      <c r="C33" s="727">
        <v>29166.666666666668</v>
      </c>
      <c r="D33" s="727">
        <v>29166.666666666668</v>
      </c>
      <c r="E33" s="727">
        <v>29166.666666666668</v>
      </c>
      <c r="F33" s="727">
        <v>29166.666666666668</v>
      </c>
      <c r="G33" s="727">
        <v>29166.666666666668</v>
      </c>
      <c r="H33" s="727">
        <v>29166.666666666668</v>
      </c>
      <c r="I33" s="727">
        <v>29166.666666666668</v>
      </c>
      <c r="J33" s="727">
        <v>29166.666666666668</v>
      </c>
      <c r="K33" s="727">
        <v>29166.666666666668</v>
      </c>
      <c r="L33" s="727">
        <v>29166.666666666668</v>
      </c>
      <c r="M33" s="727">
        <v>29166.666666666668</v>
      </c>
      <c r="N33" s="728">
        <v>29166.666666666668</v>
      </c>
      <c r="O33" s="727">
        <v>29166.666666666668</v>
      </c>
      <c r="P33" s="727">
        <v>29166.666666666668</v>
      </c>
      <c r="Q33" s="727">
        <v>29166.666666666668</v>
      </c>
      <c r="R33" s="727">
        <v>29166.666666666668</v>
      </c>
      <c r="S33" s="727">
        <v>29166.666666666668</v>
      </c>
      <c r="T33" s="727">
        <v>29166.666666666668</v>
      </c>
      <c r="U33" s="727">
        <v>29166.666666666668</v>
      </c>
      <c r="V33" s="727">
        <v>29166.666666666668</v>
      </c>
      <c r="W33" s="727">
        <v>29166.666666666668</v>
      </c>
      <c r="X33" s="727">
        <v>29166.666666666668</v>
      </c>
      <c r="Y33" s="727">
        <v>29166.666666666668</v>
      </c>
      <c r="Z33" s="728">
        <v>29166.666666666668</v>
      </c>
      <c r="AA33" s="501"/>
      <c r="AB33" s="846">
        <v>350000.00000000006</v>
      </c>
      <c r="AC33" s="846">
        <v>350000.00000000006</v>
      </c>
      <c r="AD33" s="846">
        <v>350000.00000000006</v>
      </c>
      <c r="AE33" s="846">
        <v>350000.00000000006</v>
      </c>
      <c r="AF33" s="846">
        <v>0</v>
      </c>
      <c r="AG33" s="846">
        <v>0</v>
      </c>
      <c r="AH33" s="727"/>
      <c r="AI33" s="847"/>
      <c r="AJ33" s="509"/>
      <c r="AK33" s="857"/>
      <c r="AL33" s="509"/>
      <c r="AM33" s="647"/>
      <c r="AN33" s="509"/>
      <c r="AO33" s="849"/>
    </row>
    <row r="34" spans="1:41" s="484" customFormat="1" ht="15" thickBot="1" x14ac:dyDescent="0.4">
      <c r="A34" s="625"/>
      <c r="B34" s="640" t="s">
        <v>211</v>
      </c>
      <c r="C34" s="729">
        <v>1829715.3998866666</v>
      </c>
      <c r="D34" s="729">
        <v>1655697.7160266666</v>
      </c>
      <c r="E34" s="729">
        <v>1829715.3998866666</v>
      </c>
      <c r="F34" s="729">
        <v>1542418.6202666666</v>
      </c>
      <c r="G34" s="729">
        <v>1592781.4853866666</v>
      </c>
      <c r="H34" s="729">
        <v>1542418.6202666666</v>
      </c>
      <c r="I34" s="729">
        <v>1592781.4853866666</v>
      </c>
      <c r="J34" s="729">
        <v>1592781.4853866666</v>
      </c>
      <c r="K34" s="729">
        <v>1542418.6202666666</v>
      </c>
      <c r="L34" s="729">
        <v>1829715.3998866666</v>
      </c>
      <c r="M34" s="729">
        <v>1771709.5052666666</v>
      </c>
      <c r="N34" s="730">
        <v>1829715.3998866666</v>
      </c>
      <c r="O34" s="729">
        <v>1829715.3998866666</v>
      </c>
      <c r="P34" s="729">
        <v>1655697.7160266666</v>
      </c>
      <c r="Q34" s="729">
        <v>1829715.3998866666</v>
      </c>
      <c r="R34" s="729">
        <v>1542418.6202666666</v>
      </c>
      <c r="S34" s="729">
        <v>1592781.4853866666</v>
      </c>
      <c r="T34" s="729">
        <v>1542418.6202666666</v>
      </c>
      <c r="U34" s="729">
        <v>1592781.4853866666</v>
      </c>
      <c r="V34" s="729">
        <v>1592781.4853866666</v>
      </c>
      <c r="W34" s="729">
        <v>1542418.6202666666</v>
      </c>
      <c r="X34" s="729">
        <v>1829715.3998866666</v>
      </c>
      <c r="Y34" s="729">
        <v>1771709.5052666666</v>
      </c>
      <c r="Z34" s="730">
        <v>1829715.3998866666</v>
      </c>
      <c r="AA34" s="501"/>
      <c r="AB34" s="731">
        <v>20151869.137800001</v>
      </c>
      <c r="AC34" s="731">
        <v>20151869.137800001</v>
      </c>
      <c r="AD34" s="731">
        <v>31011816.941600002</v>
      </c>
      <c r="AE34" s="731">
        <v>31011816.941600002</v>
      </c>
      <c r="AF34" s="731">
        <v>-10859947.8038</v>
      </c>
      <c r="AG34" s="731">
        <v>-10859947.8038</v>
      </c>
      <c r="AH34" s="502"/>
      <c r="AI34" s="645"/>
      <c r="AJ34" s="591"/>
      <c r="AK34" s="858"/>
      <c r="AL34" s="591"/>
      <c r="AM34" s="648"/>
      <c r="AN34" s="591"/>
      <c r="AO34" s="640"/>
    </row>
    <row r="35" spans="1:41" s="484" customFormat="1" ht="15" thickTop="1" x14ac:dyDescent="0.35">
      <c r="A35" s="630"/>
      <c r="B35" s="633"/>
      <c r="C35" s="732"/>
      <c r="D35" s="732"/>
      <c r="E35" s="732"/>
      <c r="F35" s="732"/>
      <c r="G35" s="732"/>
      <c r="H35" s="732"/>
      <c r="I35" s="732"/>
      <c r="J35" s="732"/>
      <c r="K35" s="732"/>
      <c r="L35" s="732"/>
      <c r="M35" s="732"/>
      <c r="N35" s="733"/>
      <c r="O35" s="732"/>
      <c r="P35" s="732"/>
      <c r="Q35" s="732"/>
      <c r="R35" s="732"/>
      <c r="S35" s="732"/>
      <c r="T35" s="732"/>
      <c r="U35" s="732"/>
      <c r="V35" s="732"/>
      <c r="W35" s="732"/>
      <c r="X35" s="732"/>
      <c r="Y35" s="732"/>
      <c r="Z35" s="733"/>
      <c r="AA35" s="732"/>
      <c r="AB35" s="734"/>
      <c r="AC35" s="734"/>
      <c r="AD35" s="734"/>
      <c r="AE35" s="734"/>
      <c r="AF35" s="734"/>
      <c r="AG35" s="734"/>
      <c r="AH35" s="503"/>
      <c r="AI35" s="645"/>
      <c r="AJ35" s="494"/>
      <c r="AK35" s="859"/>
      <c r="AL35" s="494"/>
      <c r="AM35" s="649"/>
      <c r="AN35" s="494"/>
      <c r="AO35" s="633"/>
    </row>
    <row r="36" spans="1:41" s="177" customFormat="1" ht="14.5" x14ac:dyDescent="0.35">
      <c r="A36" s="630" t="s">
        <v>212</v>
      </c>
      <c r="B36" s="633" t="s">
        <v>213</v>
      </c>
      <c r="C36" s="499">
        <v>625</v>
      </c>
      <c r="D36" s="499">
        <v>625</v>
      </c>
      <c r="E36" s="499">
        <v>625</v>
      </c>
      <c r="F36" s="499">
        <v>625</v>
      </c>
      <c r="G36" s="499">
        <v>625</v>
      </c>
      <c r="H36" s="499">
        <v>625</v>
      </c>
      <c r="I36" s="499">
        <v>625</v>
      </c>
      <c r="J36" s="499">
        <v>625</v>
      </c>
      <c r="K36" s="499">
        <v>625</v>
      </c>
      <c r="L36" s="499">
        <v>625</v>
      </c>
      <c r="M36" s="499">
        <v>625</v>
      </c>
      <c r="N36" s="725">
        <v>625</v>
      </c>
      <c r="O36" s="499">
        <v>625</v>
      </c>
      <c r="P36" s="499">
        <v>625</v>
      </c>
      <c r="Q36" s="499">
        <v>625</v>
      </c>
      <c r="R36" s="499">
        <v>625</v>
      </c>
      <c r="S36" s="499">
        <v>625</v>
      </c>
      <c r="T36" s="499">
        <v>625</v>
      </c>
      <c r="U36" s="499">
        <v>625</v>
      </c>
      <c r="V36" s="499">
        <v>625</v>
      </c>
      <c r="W36" s="499">
        <v>625</v>
      </c>
      <c r="X36" s="499">
        <v>625</v>
      </c>
      <c r="Y36" s="499">
        <v>625</v>
      </c>
      <c r="Z36" s="725">
        <v>625</v>
      </c>
      <c r="AA36" s="499"/>
      <c r="AB36" s="726">
        <v>7500</v>
      </c>
      <c r="AC36" s="726">
        <v>7500</v>
      </c>
      <c r="AD36" s="726">
        <v>7500</v>
      </c>
      <c r="AE36" s="726">
        <v>7500</v>
      </c>
      <c r="AF36" s="726">
        <v>0</v>
      </c>
      <c r="AG36" s="726">
        <v>0</v>
      </c>
      <c r="AH36" s="499"/>
      <c r="AI36" s="645">
        <v>37000</v>
      </c>
      <c r="AJ36" s="494" t="s">
        <v>214</v>
      </c>
      <c r="AK36" s="857">
        <v>46387</v>
      </c>
      <c r="AL36" s="494" t="s">
        <v>215</v>
      </c>
      <c r="AM36" s="632">
        <v>625</v>
      </c>
      <c r="AN36" s="494"/>
      <c r="AO36" s="633"/>
    </row>
    <row r="37" spans="1:41" s="484" customFormat="1" ht="14.5" x14ac:dyDescent="0.35">
      <c r="A37" s="630" t="s">
        <v>212</v>
      </c>
      <c r="B37" s="633" t="s">
        <v>198</v>
      </c>
      <c r="C37" s="499">
        <v>16008.938</v>
      </c>
      <c r="D37" s="499">
        <v>16008.938</v>
      </c>
      <c r="E37" s="499">
        <v>16008.938</v>
      </c>
      <c r="F37" s="499">
        <v>16008.938</v>
      </c>
      <c r="G37" s="499">
        <v>16008.938</v>
      </c>
      <c r="H37" s="499">
        <v>16008.938</v>
      </c>
      <c r="I37" s="499">
        <v>16008.938</v>
      </c>
      <c r="J37" s="499">
        <v>16008.938</v>
      </c>
      <c r="K37" s="499">
        <v>16008.938</v>
      </c>
      <c r="L37" s="499">
        <v>16008.938</v>
      </c>
      <c r="M37" s="499">
        <v>16008.938</v>
      </c>
      <c r="N37" s="725">
        <v>16008.938</v>
      </c>
      <c r="O37" s="499">
        <v>16008.938</v>
      </c>
      <c r="P37" s="499">
        <v>16008.938</v>
      </c>
      <c r="Q37" s="499">
        <v>16008.938</v>
      </c>
      <c r="R37" s="499">
        <v>16008.938</v>
      </c>
      <c r="S37" s="499">
        <v>16008.938</v>
      </c>
      <c r="T37" s="499">
        <v>16008.938</v>
      </c>
      <c r="U37" s="499">
        <v>16008.938</v>
      </c>
      <c r="V37" s="499">
        <v>16008.938</v>
      </c>
      <c r="W37" s="499">
        <v>16008.938</v>
      </c>
      <c r="X37" s="499">
        <v>16008.938</v>
      </c>
      <c r="Y37" s="499">
        <v>16008.938</v>
      </c>
      <c r="Z37" s="725">
        <v>16008.938</v>
      </c>
      <c r="AA37" s="499"/>
      <c r="AB37" s="726">
        <v>192107.25599999996</v>
      </c>
      <c r="AC37" s="726">
        <v>192107.25599999996</v>
      </c>
      <c r="AD37" s="726">
        <v>192107.25599999996</v>
      </c>
      <c r="AE37" s="726">
        <v>192107.25599999996</v>
      </c>
      <c r="AF37" s="726">
        <v>0</v>
      </c>
      <c r="AG37" s="726">
        <v>0</v>
      </c>
      <c r="AH37" s="499"/>
      <c r="AI37" s="630"/>
      <c r="AJ37" s="494">
        <v>88680</v>
      </c>
      <c r="AK37" s="851"/>
      <c r="AL37" s="494"/>
      <c r="AM37" s="650">
        <v>0.432674</v>
      </c>
      <c r="AN37" s="494"/>
      <c r="AO37" s="633"/>
    </row>
    <row r="38" spans="1:41" s="484" customFormat="1" ht="14.5" x14ac:dyDescent="0.35">
      <c r="A38" s="630" t="s">
        <v>212</v>
      </c>
      <c r="B38" s="633" t="s">
        <v>216</v>
      </c>
      <c r="C38" s="499">
        <v>735.7190777400001</v>
      </c>
      <c r="D38" s="499">
        <v>735.7190777400001</v>
      </c>
      <c r="E38" s="499">
        <v>735.7190777400001</v>
      </c>
      <c r="F38" s="499">
        <v>735.7190777400001</v>
      </c>
      <c r="G38" s="499">
        <v>735.7190777400001</v>
      </c>
      <c r="H38" s="499">
        <v>735.7190777400001</v>
      </c>
      <c r="I38" s="499">
        <v>735.7190777400001</v>
      </c>
      <c r="J38" s="499">
        <v>735.7190777400001</v>
      </c>
      <c r="K38" s="499">
        <v>735.7190777400001</v>
      </c>
      <c r="L38" s="499">
        <v>735.7190777400001</v>
      </c>
      <c r="M38" s="499">
        <v>735.7190777400001</v>
      </c>
      <c r="N38" s="725">
        <v>735.7190777400001</v>
      </c>
      <c r="O38" s="499">
        <v>735.7190777400001</v>
      </c>
      <c r="P38" s="499">
        <v>735.7190777400001</v>
      </c>
      <c r="Q38" s="499">
        <v>735.7190777400001</v>
      </c>
      <c r="R38" s="499">
        <v>735.7190777400001</v>
      </c>
      <c r="S38" s="499">
        <v>735.7190777400001</v>
      </c>
      <c r="T38" s="499">
        <v>735.7190777400001</v>
      </c>
      <c r="U38" s="499">
        <v>735.7190777400001</v>
      </c>
      <c r="V38" s="499">
        <v>735.7190777400001</v>
      </c>
      <c r="W38" s="499">
        <v>735.7190777400001</v>
      </c>
      <c r="X38" s="499">
        <v>735.7190777400001</v>
      </c>
      <c r="Y38" s="499">
        <v>735.7190777400001</v>
      </c>
      <c r="Z38" s="725">
        <v>735.7190777400001</v>
      </c>
      <c r="AA38" s="499"/>
      <c r="AB38" s="726">
        <v>8828.6289328800012</v>
      </c>
      <c r="AC38" s="726">
        <v>8828.6289328800012</v>
      </c>
      <c r="AD38" s="726">
        <v>8828.6289328800012</v>
      </c>
      <c r="AE38" s="726">
        <v>8828.6289328800012</v>
      </c>
      <c r="AF38" s="726">
        <v>0</v>
      </c>
      <c r="AG38" s="726">
        <v>0</v>
      </c>
      <c r="AH38" s="499"/>
      <c r="AI38" s="645"/>
      <c r="AJ38" s="494"/>
      <c r="AK38" s="851"/>
      <c r="AL38" s="494"/>
      <c r="AM38" s="651">
        <v>4.4229999999999998E-2</v>
      </c>
      <c r="AN38" s="494"/>
      <c r="AO38" s="652"/>
    </row>
    <row r="39" spans="1:41" s="484" customFormat="1" ht="14.5" x14ac:dyDescent="0.35">
      <c r="A39" s="630" t="s">
        <v>212</v>
      </c>
      <c r="B39" s="633" t="s">
        <v>217</v>
      </c>
      <c r="C39" s="499">
        <v>1108.7052112721442</v>
      </c>
      <c r="D39" s="499">
        <v>1108.7052112721442</v>
      </c>
      <c r="E39" s="499">
        <v>1108.7052112721442</v>
      </c>
      <c r="F39" s="499">
        <v>1108.7052112721442</v>
      </c>
      <c r="G39" s="499">
        <v>1108.7052112721442</v>
      </c>
      <c r="H39" s="499">
        <v>1108.7052112721442</v>
      </c>
      <c r="I39" s="499">
        <v>1108.7052112721442</v>
      </c>
      <c r="J39" s="499">
        <v>1108.7052112721442</v>
      </c>
      <c r="K39" s="499">
        <v>1108.7052112721442</v>
      </c>
      <c r="L39" s="499">
        <v>1108.7052112721442</v>
      </c>
      <c r="M39" s="499">
        <v>1108.7052112721442</v>
      </c>
      <c r="N39" s="725">
        <v>1108.7052112721442</v>
      </c>
      <c r="O39" s="499">
        <v>1108.7052112721442</v>
      </c>
      <c r="P39" s="499">
        <v>1108.7052112721442</v>
      </c>
      <c r="Q39" s="499">
        <v>1108.7052112721442</v>
      </c>
      <c r="R39" s="499">
        <v>1108.7052112721442</v>
      </c>
      <c r="S39" s="499">
        <v>1108.7052112721442</v>
      </c>
      <c r="T39" s="499">
        <v>1108.7052112721442</v>
      </c>
      <c r="U39" s="499">
        <v>1108.7052112721442</v>
      </c>
      <c r="V39" s="499">
        <v>1108.7052112721442</v>
      </c>
      <c r="W39" s="499">
        <v>1108.7052112721442</v>
      </c>
      <c r="X39" s="499">
        <v>1108.7052112721442</v>
      </c>
      <c r="Y39" s="499">
        <v>1108.7052112721442</v>
      </c>
      <c r="Z39" s="725">
        <v>1108.7052112721442</v>
      </c>
      <c r="AA39" s="499"/>
      <c r="AB39" s="726">
        <v>13304.462535265733</v>
      </c>
      <c r="AC39" s="726">
        <v>13304.462535265733</v>
      </c>
      <c r="AD39" s="726">
        <v>13304.462535265733</v>
      </c>
      <c r="AE39" s="726">
        <v>13304.462535265733</v>
      </c>
      <c r="AF39" s="726">
        <v>0</v>
      </c>
      <c r="AG39" s="726">
        <v>0</v>
      </c>
      <c r="AH39" s="499"/>
      <c r="AI39" s="645"/>
      <c r="AJ39" s="494"/>
      <c r="AK39" s="851"/>
      <c r="AL39" s="494"/>
      <c r="AM39" s="651">
        <v>6.3829999999999998E-2</v>
      </c>
      <c r="AN39" s="494"/>
      <c r="AO39" s="633"/>
    </row>
    <row r="40" spans="1:41" s="484" customFormat="1" ht="15" thickBot="1" x14ac:dyDescent="0.4">
      <c r="A40" s="630"/>
      <c r="B40" s="640" t="s">
        <v>218</v>
      </c>
      <c r="C40" s="729">
        <v>18478.362289012144</v>
      </c>
      <c r="D40" s="729">
        <v>18478.362289012144</v>
      </c>
      <c r="E40" s="729">
        <v>18478.362289012144</v>
      </c>
      <c r="F40" s="729">
        <v>18478.362289012144</v>
      </c>
      <c r="G40" s="729">
        <v>18478.362289012144</v>
      </c>
      <c r="H40" s="729">
        <v>18478.362289012144</v>
      </c>
      <c r="I40" s="729">
        <v>18478.362289012144</v>
      </c>
      <c r="J40" s="729">
        <v>18478.362289012144</v>
      </c>
      <c r="K40" s="729">
        <v>18478.362289012144</v>
      </c>
      <c r="L40" s="729">
        <v>18478.362289012144</v>
      </c>
      <c r="M40" s="729">
        <v>18478.362289012144</v>
      </c>
      <c r="N40" s="730">
        <v>18478.362289012144</v>
      </c>
      <c r="O40" s="729">
        <v>18478.362289012144</v>
      </c>
      <c r="P40" s="729">
        <v>18478.362289012144</v>
      </c>
      <c r="Q40" s="729">
        <v>18478.362289012144</v>
      </c>
      <c r="R40" s="729">
        <v>18478.362289012144</v>
      </c>
      <c r="S40" s="729">
        <v>18478.362289012144</v>
      </c>
      <c r="T40" s="729">
        <v>18478.362289012144</v>
      </c>
      <c r="U40" s="729">
        <v>18478.362289012144</v>
      </c>
      <c r="V40" s="729">
        <v>18478.362289012144</v>
      </c>
      <c r="W40" s="729">
        <v>18478.362289012144</v>
      </c>
      <c r="X40" s="729">
        <v>18478.362289012144</v>
      </c>
      <c r="Y40" s="729">
        <v>18478.362289012144</v>
      </c>
      <c r="Z40" s="730">
        <v>18478.362289012144</v>
      </c>
      <c r="AA40" s="735"/>
      <c r="AB40" s="731">
        <v>221740.34746814572</v>
      </c>
      <c r="AC40" s="731">
        <v>221740.34746814574</v>
      </c>
      <c r="AD40" s="731">
        <v>221740.34746814572</v>
      </c>
      <c r="AE40" s="731">
        <v>221740.34746814572</v>
      </c>
      <c r="AF40" s="731">
        <v>0</v>
      </c>
      <c r="AG40" s="731">
        <v>0</v>
      </c>
      <c r="AH40" s="505"/>
      <c r="AI40" s="645"/>
      <c r="AJ40" s="494"/>
      <c r="AK40" s="851"/>
      <c r="AL40" s="494"/>
      <c r="AM40" s="651"/>
      <c r="AN40" s="494"/>
      <c r="AO40" s="633"/>
    </row>
    <row r="41" spans="1:41" s="484" customFormat="1" ht="15" thickTop="1" x14ac:dyDescent="0.35">
      <c r="A41" s="630"/>
      <c r="B41" s="633"/>
      <c r="C41" s="732"/>
      <c r="D41" s="732"/>
      <c r="E41" s="732"/>
      <c r="F41" s="732"/>
      <c r="G41" s="732"/>
      <c r="H41" s="732"/>
      <c r="I41" s="732"/>
      <c r="J41" s="732"/>
      <c r="K41" s="732"/>
      <c r="L41" s="732"/>
      <c r="M41" s="732"/>
      <c r="N41" s="733"/>
      <c r="O41" s="732"/>
      <c r="P41" s="732"/>
      <c r="Q41" s="732"/>
      <c r="R41" s="732"/>
      <c r="S41" s="732"/>
      <c r="T41" s="732"/>
      <c r="U41" s="732"/>
      <c r="V41" s="732"/>
      <c r="W41" s="732"/>
      <c r="X41" s="732"/>
      <c r="Y41" s="732"/>
      <c r="Z41" s="733"/>
      <c r="AA41" s="732"/>
      <c r="AB41" s="734"/>
      <c r="AC41" s="734"/>
      <c r="AD41" s="734"/>
      <c r="AE41" s="734"/>
      <c r="AF41" s="734"/>
      <c r="AG41" s="734"/>
      <c r="AH41" s="503"/>
      <c r="AI41" s="645"/>
      <c r="AJ41" s="494"/>
      <c r="AK41" s="859"/>
      <c r="AL41" s="494"/>
      <c r="AM41" s="649"/>
      <c r="AN41" s="494"/>
      <c r="AO41" s="633"/>
    </row>
    <row r="42" spans="1:41" s="484" customFormat="1" ht="14.5" x14ac:dyDescent="0.35">
      <c r="A42" s="630" t="s">
        <v>212</v>
      </c>
      <c r="B42" s="633" t="s">
        <v>213</v>
      </c>
      <c r="C42" s="499">
        <v>625</v>
      </c>
      <c r="D42" s="499">
        <v>625</v>
      </c>
      <c r="E42" s="499">
        <v>625</v>
      </c>
      <c r="F42" s="499">
        <v>625</v>
      </c>
      <c r="G42" s="499">
        <v>625</v>
      </c>
      <c r="H42" s="499">
        <v>625</v>
      </c>
      <c r="I42" s="499">
        <v>625</v>
      </c>
      <c r="J42" s="499">
        <v>625</v>
      </c>
      <c r="K42" s="499">
        <v>625</v>
      </c>
      <c r="L42" s="499">
        <v>625</v>
      </c>
      <c r="M42" s="499">
        <v>625</v>
      </c>
      <c r="N42" s="725">
        <v>625</v>
      </c>
      <c r="O42" s="499">
        <v>625</v>
      </c>
      <c r="P42" s="499">
        <v>625</v>
      </c>
      <c r="Q42" s="499">
        <v>625</v>
      </c>
      <c r="R42" s="499">
        <v>625</v>
      </c>
      <c r="S42" s="499">
        <v>625</v>
      </c>
      <c r="T42" s="499">
        <v>625</v>
      </c>
      <c r="U42" s="499">
        <v>625</v>
      </c>
      <c r="V42" s="499">
        <v>625</v>
      </c>
      <c r="W42" s="499">
        <v>625</v>
      </c>
      <c r="X42" s="499">
        <v>625</v>
      </c>
      <c r="Y42" s="499">
        <v>625</v>
      </c>
      <c r="Z42" s="725">
        <v>625</v>
      </c>
      <c r="AA42" s="499"/>
      <c r="AB42" s="726">
        <v>7500</v>
      </c>
      <c r="AC42" s="726">
        <v>7500</v>
      </c>
      <c r="AD42" s="726">
        <v>7500</v>
      </c>
      <c r="AE42" s="726">
        <v>7500</v>
      </c>
      <c r="AF42" s="726">
        <v>0</v>
      </c>
      <c r="AG42" s="726">
        <v>0</v>
      </c>
      <c r="AH42" s="499"/>
      <c r="AI42" s="645">
        <v>52000</v>
      </c>
      <c r="AJ42" s="494" t="s">
        <v>219</v>
      </c>
      <c r="AK42" s="857">
        <v>46387</v>
      </c>
      <c r="AL42" s="494" t="s">
        <v>215</v>
      </c>
      <c r="AM42" s="632">
        <v>625</v>
      </c>
      <c r="AN42" s="494"/>
      <c r="AO42" s="633"/>
    </row>
    <row r="43" spans="1:41" s="484" customFormat="1" ht="14.5" x14ac:dyDescent="0.35">
      <c r="A43" s="630" t="s">
        <v>212</v>
      </c>
      <c r="B43" s="633" t="s">
        <v>198</v>
      </c>
      <c r="C43" s="727">
        <v>104000</v>
      </c>
      <c r="D43" s="727">
        <v>104000</v>
      </c>
      <c r="E43" s="727">
        <v>104000</v>
      </c>
      <c r="F43" s="727">
        <v>104000</v>
      </c>
      <c r="G43" s="727">
        <v>104000</v>
      </c>
      <c r="H43" s="727">
        <v>104000</v>
      </c>
      <c r="I43" s="727">
        <v>104000</v>
      </c>
      <c r="J43" s="727">
        <v>104000</v>
      </c>
      <c r="K43" s="727">
        <v>104000</v>
      </c>
      <c r="L43" s="727">
        <v>104000</v>
      </c>
      <c r="M43" s="727">
        <v>104000</v>
      </c>
      <c r="N43" s="728">
        <v>104000</v>
      </c>
      <c r="O43" s="727">
        <v>104000</v>
      </c>
      <c r="P43" s="727">
        <v>104000</v>
      </c>
      <c r="Q43" s="727">
        <v>104000</v>
      </c>
      <c r="R43" s="727">
        <v>104000</v>
      </c>
      <c r="S43" s="727">
        <v>104000</v>
      </c>
      <c r="T43" s="727">
        <v>104000</v>
      </c>
      <c r="U43" s="727">
        <v>104000</v>
      </c>
      <c r="V43" s="727">
        <v>104000</v>
      </c>
      <c r="W43" s="727">
        <v>104000</v>
      </c>
      <c r="X43" s="727">
        <v>104000</v>
      </c>
      <c r="Y43" s="727">
        <v>104000</v>
      </c>
      <c r="Z43" s="728">
        <v>104000</v>
      </c>
      <c r="AA43" s="727"/>
      <c r="AB43" s="726">
        <v>1248000</v>
      </c>
      <c r="AC43" s="726">
        <v>1248000</v>
      </c>
      <c r="AD43" s="726">
        <v>1248000</v>
      </c>
      <c r="AE43" s="726">
        <v>1248000</v>
      </c>
      <c r="AF43" s="726">
        <v>0</v>
      </c>
      <c r="AG43" s="726">
        <v>0</v>
      </c>
      <c r="AH43" s="499"/>
      <c r="AI43" s="630"/>
      <c r="AJ43" s="494">
        <v>90857</v>
      </c>
      <c r="AK43" s="851"/>
      <c r="AL43" s="494"/>
      <c r="AM43" s="650">
        <v>2</v>
      </c>
      <c r="AN43" s="494"/>
      <c r="AO43" s="633"/>
    </row>
    <row r="44" spans="1:41" s="484" customFormat="1" ht="14.5" x14ac:dyDescent="0.35">
      <c r="A44" s="630" t="s">
        <v>212</v>
      </c>
      <c r="B44" s="633" t="s">
        <v>216</v>
      </c>
      <c r="C44" s="499">
        <v>4627.5637500000003</v>
      </c>
      <c r="D44" s="499">
        <v>4627.5637500000003</v>
      </c>
      <c r="E44" s="499">
        <v>4627.5637500000003</v>
      </c>
      <c r="F44" s="499">
        <v>4627.5637500000003</v>
      </c>
      <c r="G44" s="499">
        <v>4627.5637500000003</v>
      </c>
      <c r="H44" s="499">
        <v>4627.5637500000003</v>
      </c>
      <c r="I44" s="499">
        <v>4627.5637500000003</v>
      </c>
      <c r="J44" s="499">
        <v>4627.5637500000003</v>
      </c>
      <c r="K44" s="499">
        <v>4627.5637500000003</v>
      </c>
      <c r="L44" s="499">
        <v>4627.5637500000003</v>
      </c>
      <c r="M44" s="499">
        <v>4627.5637500000003</v>
      </c>
      <c r="N44" s="725">
        <v>4627.5637500000003</v>
      </c>
      <c r="O44" s="499">
        <v>4627.5637500000003</v>
      </c>
      <c r="P44" s="499">
        <v>4627.5637500000003</v>
      </c>
      <c r="Q44" s="499">
        <v>4627.5637500000003</v>
      </c>
      <c r="R44" s="499">
        <v>4627.5637500000003</v>
      </c>
      <c r="S44" s="499">
        <v>4627.5637500000003</v>
      </c>
      <c r="T44" s="499">
        <v>4627.5637500000003</v>
      </c>
      <c r="U44" s="499">
        <v>4627.5637500000003</v>
      </c>
      <c r="V44" s="499">
        <v>4627.5637500000003</v>
      </c>
      <c r="W44" s="499">
        <v>4627.5637500000003</v>
      </c>
      <c r="X44" s="499">
        <v>4627.5637500000003</v>
      </c>
      <c r="Y44" s="499">
        <v>4627.5637500000003</v>
      </c>
      <c r="Z44" s="725">
        <v>4627.5637500000003</v>
      </c>
      <c r="AA44" s="499"/>
      <c r="AB44" s="726">
        <v>55530.765000000007</v>
      </c>
      <c r="AC44" s="726">
        <v>55530.765000000007</v>
      </c>
      <c r="AD44" s="726">
        <v>55530.765000000007</v>
      </c>
      <c r="AE44" s="726">
        <v>55530.765000000007</v>
      </c>
      <c r="AF44" s="726">
        <v>0</v>
      </c>
      <c r="AG44" s="726">
        <v>0</v>
      </c>
      <c r="AH44" s="499"/>
      <c r="AI44" s="645"/>
      <c r="AJ44" s="494"/>
      <c r="AK44" s="851"/>
      <c r="AL44" s="494"/>
      <c r="AM44" s="651">
        <v>4.4229999999999998E-2</v>
      </c>
      <c r="AN44" s="494"/>
      <c r="AO44" s="633"/>
    </row>
    <row r="45" spans="1:41" s="484" customFormat="1" ht="15" thickBot="1" x14ac:dyDescent="0.4">
      <c r="A45" s="630" t="s">
        <v>212</v>
      </c>
      <c r="B45" s="640" t="s">
        <v>218</v>
      </c>
      <c r="C45" s="729">
        <v>109252.56375</v>
      </c>
      <c r="D45" s="729">
        <v>109252.56375</v>
      </c>
      <c r="E45" s="729">
        <v>109252.56375</v>
      </c>
      <c r="F45" s="729">
        <v>109252.56375</v>
      </c>
      <c r="G45" s="729">
        <v>109252.56375</v>
      </c>
      <c r="H45" s="729">
        <v>109252.56375</v>
      </c>
      <c r="I45" s="729">
        <v>109252.56375</v>
      </c>
      <c r="J45" s="729">
        <v>109252.56375</v>
      </c>
      <c r="K45" s="729">
        <v>109252.56375</v>
      </c>
      <c r="L45" s="729">
        <v>109252.56375</v>
      </c>
      <c r="M45" s="729">
        <v>109252.56375</v>
      </c>
      <c r="N45" s="730">
        <v>109252.56375</v>
      </c>
      <c r="O45" s="729">
        <v>109252.56375</v>
      </c>
      <c r="P45" s="729">
        <v>109252.56375</v>
      </c>
      <c r="Q45" s="729">
        <v>109252.56375</v>
      </c>
      <c r="R45" s="729">
        <v>109252.56375</v>
      </c>
      <c r="S45" s="729">
        <v>109252.56375</v>
      </c>
      <c r="T45" s="729">
        <v>109252.56375</v>
      </c>
      <c r="U45" s="729">
        <v>109252.56375</v>
      </c>
      <c r="V45" s="729">
        <v>109252.56375</v>
      </c>
      <c r="W45" s="729">
        <v>109252.56375</v>
      </c>
      <c r="X45" s="729">
        <v>109252.56375</v>
      </c>
      <c r="Y45" s="729">
        <v>109252.56375</v>
      </c>
      <c r="Z45" s="730">
        <v>109252.56375</v>
      </c>
      <c r="AA45" s="735"/>
      <c r="AB45" s="731">
        <v>1311030.7649999999</v>
      </c>
      <c r="AC45" s="731">
        <v>1311030.7649999999</v>
      </c>
      <c r="AD45" s="731">
        <v>1311030.7649999999</v>
      </c>
      <c r="AE45" s="731">
        <v>1311030.7649999999</v>
      </c>
      <c r="AF45" s="731">
        <v>0</v>
      </c>
      <c r="AG45" s="731">
        <v>0</v>
      </c>
      <c r="AH45" s="505"/>
      <c r="AI45" s="645"/>
      <c r="AJ45" s="494"/>
      <c r="AK45" s="851"/>
      <c r="AL45" s="494"/>
      <c r="AM45" s="649"/>
      <c r="AN45" s="494"/>
      <c r="AO45" s="633"/>
    </row>
    <row r="46" spans="1:41" s="484" customFormat="1" ht="15" thickTop="1" x14ac:dyDescent="0.35">
      <c r="A46" s="630"/>
      <c r="B46" s="633"/>
      <c r="C46" s="736"/>
      <c r="D46" s="736"/>
      <c r="E46" s="736"/>
      <c r="F46" s="736"/>
      <c r="G46" s="736"/>
      <c r="H46" s="736"/>
      <c r="I46" s="736"/>
      <c r="J46" s="736"/>
      <c r="K46" s="736"/>
      <c r="L46" s="736"/>
      <c r="M46" s="736"/>
      <c r="N46" s="737"/>
      <c r="O46" s="736"/>
      <c r="P46" s="736"/>
      <c r="Q46" s="736"/>
      <c r="R46" s="736"/>
      <c r="S46" s="736"/>
      <c r="T46" s="736"/>
      <c r="U46" s="736"/>
      <c r="V46" s="736"/>
      <c r="W46" s="736"/>
      <c r="X46" s="736"/>
      <c r="Y46" s="736"/>
      <c r="Z46" s="737"/>
      <c r="AA46" s="736"/>
      <c r="AB46" s="738"/>
      <c r="AC46" s="738"/>
      <c r="AD46" s="738"/>
      <c r="AE46" s="738"/>
      <c r="AF46" s="738"/>
      <c r="AG46" s="738"/>
      <c r="AH46" s="505"/>
      <c r="AI46" s="645"/>
      <c r="AJ46" s="494"/>
      <c r="AK46" s="851"/>
      <c r="AL46" s="494"/>
      <c r="AM46" s="649"/>
      <c r="AN46" s="494"/>
      <c r="AO46" s="633"/>
    </row>
    <row r="47" spans="1:41" s="484" customFormat="1" ht="14.5" x14ac:dyDescent="0.35">
      <c r="A47" s="630" t="s">
        <v>212</v>
      </c>
      <c r="B47" s="633" t="s">
        <v>213</v>
      </c>
      <c r="C47" s="499">
        <v>625</v>
      </c>
      <c r="D47" s="499">
        <v>625</v>
      </c>
      <c r="E47" s="499">
        <v>625</v>
      </c>
      <c r="F47" s="499">
        <v>625</v>
      </c>
      <c r="G47" s="499">
        <v>625</v>
      </c>
      <c r="H47" s="499">
        <v>625</v>
      </c>
      <c r="I47" s="499">
        <v>625</v>
      </c>
      <c r="J47" s="499">
        <v>625</v>
      </c>
      <c r="K47" s="499">
        <v>625</v>
      </c>
      <c r="L47" s="499">
        <v>625</v>
      </c>
      <c r="M47" s="499">
        <v>625</v>
      </c>
      <c r="N47" s="725">
        <v>625</v>
      </c>
      <c r="O47" s="499">
        <v>625</v>
      </c>
      <c r="P47" s="499">
        <v>625</v>
      </c>
      <c r="Q47" s="499">
        <v>625</v>
      </c>
      <c r="R47" s="499">
        <v>625</v>
      </c>
      <c r="S47" s="499">
        <v>625</v>
      </c>
      <c r="T47" s="499">
        <v>625</v>
      </c>
      <c r="U47" s="499">
        <v>625</v>
      </c>
      <c r="V47" s="499">
        <v>625</v>
      </c>
      <c r="W47" s="499">
        <v>625</v>
      </c>
      <c r="X47" s="499">
        <v>625</v>
      </c>
      <c r="Y47" s="499">
        <v>625</v>
      </c>
      <c r="Z47" s="725">
        <v>625</v>
      </c>
      <c r="AA47" s="499"/>
      <c r="AB47" s="726">
        <v>7500</v>
      </c>
      <c r="AC47" s="726">
        <v>7500</v>
      </c>
      <c r="AD47" s="726">
        <v>7500</v>
      </c>
      <c r="AE47" s="726">
        <v>7500</v>
      </c>
      <c r="AF47" s="726">
        <v>0</v>
      </c>
      <c r="AG47" s="726">
        <v>0</v>
      </c>
      <c r="AH47" s="499"/>
      <c r="AI47" s="645">
        <v>36000</v>
      </c>
      <c r="AJ47" s="494" t="s">
        <v>220</v>
      </c>
      <c r="AK47" s="857">
        <v>46387</v>
      </c>
      <c r="AL47" s="494" t="s">
        <v>215</v>
      </c>
      <c r="AM47" s="499">
        <v>625</v>
      </c>
      <c r="AN47" s="494"/>
      <c r="AO47" s="633"/>
    </row>
    <row r="48" spans="1:41" s="532" customFormat="1" ht="14.5" x14ac:dyDescent="0.35">
      <c r="A48" s="630" t="s">
        <v>212</v>
      </c>
      <c r="B48" s="881" t="s">
        <v>198</v>
      </c>
      <c r="C48" s="499">
        <v>72000</v>
      </c>
      <c r="D48" s="499">
        <v>72000</v>
      </c>
      <c r="E48" s="499">
        <v>72000</v>
      </c>
      <c r="F48" s="499">
        <v>72000</v>
      </c>
      <c r="G48" s="499">
        <v>72000</v>
      </c>
      <c r="H48" s="499">
        <v>72000</v>
      </c>
      <c r="I48" s="499">
        <v>72000</v>
      </c>
      <c r="J48" s="499">
        <v>72000</v>
      </c>
      <c r="K48" s="499">
        <v>72000</v>
      </c>
      <c r="L48" s="499">
        <v>72000</v>
      </c>
      <c r="M48" s="499">
        <v>72000</v>
      </c>
      <c r="N48" s="725">
        <v>72000</v>
      </c>
      <c r="O48" s="499">
        <v>72000</v>
      </c>
      <c r="P48" s="499">
        <v>72000</v>
      </c>
      <c r="Q48" s="499">
        <v>72000</v>
      </c>
      <c r="R48" s="499">
        <v>72000</v>
      </c>
      <c r="S48" s="499">
        <v>72000</v>
      </c>
      <c r="T48" s="499">
        <v>72000</v>
      </c>
      <c r="U48" s="499">
        <v>72000</v>
      </c>
      <c r="V48" s="499">
        <v>72000</v>
      </c>
      <c r="W48" s="499">
        <v>72000</v>
      </c>
      <c r="X48" s="499">
        <v>72000</v>
      </c>
      <c r="Y48" s="499">
        <v>72000</v>
      </c>
      <c r="Z48" s="725">
        <v>72000</v>
      </c>
      <c r="AA48" s="499"/>
      <c r="AB48" s="726">
        <v>864000</v>
      </c>
      <c r="AC48" s="726">
        <v>864000</v>
      </c>
      <c r="AD48" s="726"/>
      <c r="AE48" s="726"/>
      <c r="AF48" s="726">
        <v>864000</v>
      </c>
      <c r="AG48" s="726">
        <v>864000</v>
      </c>
      <c r="AH48" s="499"/>
      <c r="AI48" s="645"/>
      <c r="AJ48" s="880"/>
      <c r="AK48" s="857"/>
      <c r="AL48" s="880"/>
      <c r="AM48" s="650">
        <v>2</v>
      </c>
      <c r="AN48" s="880"/>
      <c r="AO48" s="881"/>
    </row>
    <row r="49" spans="1:41" s="484" customFormat="1" ht="14.5" x14ac:dyDescent="0.35">
      <c r="A49" s="630" t="s">
        <v>212</v>
      </c>
      <c r="B49" s="633" t="s">
        <v>221</v>
      </c>
      <c r="C49" s="632">
        <v>0</v>
      </c>
      <c r="D49" s="632">
        <v>0</v>
      </c>
      <c r="E49" s="632">
        <v>0</v>
      </c>
      <c r="F49" s="632">
        <v>0</v>
      </c>
      <c r="G49" s="632">
        <v>0</v>
      </c>
      <c r="H49" s="632">
        <v>0</v>
      </c>
      <c r="I49" s="632">
        <v>0</v>
      </c>
      <c r="J49" s="632">
        <v>0</v>
      </c>
      <c r="K49" s="632">
        <v>0</v>
      </c>
      <c r="L49" s="632">
        <v>0</v>
      </c>
      <c r="M49" s="632">
        <v>0</v>
      </c>
      <c r="N49" s="739">
        <v>0</v>
      </c>
      <c r="O49" s="632">
        <v>0</v>
      </c>
      <c r="P49" s="632">
        <v>0</v>
      </c>
      <c r="Q49" s="632">
        <v>0</v>
      </c>
      <c r="R49" s="632">
        <v>0</v>
      </c>
      <c r="S49" s="632">
        <v>0</v>
      </c>
      <c r="T49" s="632">
        <v>0</v>
      </c>
      <c r="U49" s="632">
        <v>0</v>
      </c>
      <c r="V49" s="632">
        <v>0</v>
      </c>
      <c r="W49" s="632">
        <v>0</v>
      </c>
      <c r="X49" s="632">
        <v>0</v>
      </c>
      <c r="Y49" s="632">
        <v>0</v>
      </c>
      <c r="Z49" s="739">
        <v>0</v>
      </c>
      <c r="AA49" s="740"/>
      <c r="AB49" s="726">
        <v>0</v>
      </c>
      <c r="AC49" s="726">
        <v>0</v>
      </c>
      <c r="AD49" s="726">
        <v>0</v>
      </c>
      <c r="AE49" s="726">
        <v>0</v>
      </c>
      <c r="AF49" s="726">
        <v>0</v>
      </c>
      <c r="AG49" s="726">
        <v>0</v>
      </c>
      <c r="AH49" s="499"/>
      <c r="AI49" s="645"/>
      <c r="AJ49" s="494">
        <v>105789</v>
      </c>
      <c r="AK49" s="851"/>
      <c r="AL49" s="494"/>
      <c r="AM49" s="499"/>
      <c r="AN49" s="494"/>
      <c r="AO49" s="633"/>
    </row>
    <row r="50" spans="1:41" s="484" customFormat="1" ht="14.5" x14ac:dyDescent="0.35">
      <c r="A50" s="630" t="s">
        <v>212</v>
      </c>
      <c r="B50" s="633" t="s">
        <v>222</v>
      </c>
      <c r="C50" s="499">
        <v>0</v>
      </c>
      <c r="D50" s="499">
        <v>0</v>
      </c>
      <c r="E50" s="499">
        <v>0</v>
      </c>
      <c r="F50" s="499">
        <v>0</v>
      </c>
      <c r="G50" s="499">
        <v>0</v>
      </c>
      <c r="H50" s="499">
        <v>0</v>
      </c>
      <c r="I50" s="499">
        <v>0</v>
      </c>
      <c r="J50" s="499">
        <v>0</v>
      </c>
      <c r="K50" s="499">
        <v>0</v>
      </c>
      <c r="L50" s="499">
        <v>0</v>
      </c>
      <c r="M50" s="499">
        <v>0</v>
      </c>
      <c r="N50" s="725">
        <v>0</v>
      </c>
      <c r="O50" s="499">
        <v>0</v>
      </c>
      <c r="P50" s="499">
        <v>0</v>
      </c>
      <c r="Q50" s="499">
        <v>0</v>
      </c>
      <c r="R50" s="499">
        <v>0</v>
      </c>
      <c r="S50" s="499">
        <v>0</v>
      </c>
      <c r="T50" s="499">
        <v>0</v>
      </c>
      <c r="U50" s="499">
        <v>0</v>
      </c>
      <c r="V50" s="499">
        <v>0</v>
      </c>
      <c r="W50" s="499">
        <v>0</v>
      </c>
      <c r="X50" s="499">
        <v>0</v>
      </c>
      <c r="Y50" s="499">
        <v>0</v>
      </c>
      <c r="Z50" s="725">
        <v>0</v>
      </c>
      <c r="AA50" s="499"/>
      <c r="AB50" s="726">
        <v>0</v>
      </c>
      <c r="AC50" s="726">
        <v>0</v>
      </c>
      <c r="AD50" s="726">
        <v>0</v>
      </c>
      <c r="AE50" s="726">
        <v>0</v>
      </c>
      <c r="AF50" s="726">
        <v>0</v>
      </c>
      <c r="AG50" s="726">
        <v>0</v>
      </c>
      <c r="AH50" s="499"/>
      <c r="AI50" s="645"/>
      <c r="AJ50" s="494"/>
      <c r="AK50" s="851"/>
      <c r="AL50" s="494"/>
      <c r="AM50" s="499"/>
      <c r="AN50" s="494"/>
      <c r="AO50" s="633"/>
    </row>
    <row r="51" spans="1:41" s="484" customFormat="1" ht="14.5" x14ac:dyDescent="0.35">
      <c r="A51" s="630" t="s">
        <v>212</v>
      </c>
      <c r="B51" s="633" t="s">
        <v>216</v>
      </c>
      <c r="C51" s="499">
        <v>3212.2037499999997</v>
      </c>
      <c r="D51" s="499">
        <v>3212.2037499999997</v>
      </c>
      <c r="E51" s="499">
        <v>3212.2037499999997</v>
      </c>
      <c r="F51" s="499">
        <v>3212.2037499999997</v>
      </c>
      <c r="G51" s="499">
        <v>3212.2037499999997</v>
      </c>
      <c r="H51" s="499">
        <v>3212.2037499999997</v>
      </c>
      <c r="I51" s="499">
        <v>3212.2037499999997</v>
      </c>
      <c r="J51" s="499">
        <v>3212.2037499999997</v>
      </c>
      <c r="K51" s="499">
        <v>3212.2037499999997</v>
      </c>
      <c r="L51" s="499">
        <v>3212.2037499999997</v>
      </c>
      <c r="M51" s="499">
        <v>3212.2037499999997</v>
      </c>
      <c r="N51" s="725">
        <v>3212.2037499999997</v>
      </c>
      <c r="O51" s="499">
        <v>3212.2037499999997</v>
      </c>
      <c r="P51" s="499">
        <v>3212.2037499999997</v>
      </c>
      <c r="Q51" s="499">
        <v>3212.2037499999997</v>
      </c>
      <c r="R51" s="499">
        <v>3212.2037499999997</v>
      </c>
      <c r="S51" s="499">
        <v>3212.2037499999997</v>
      </c>
      <c r="T51" s="499">
        <v>3212.2037499999997</v>
      </c>
      <c r="U51" s="499">
        <v>3212.2037499999997</v>
      </c>
      <c r="V51" s="499">
        <v>3212.2037499999997</v>
      </c>
      <c r="W51" s="499">
        <v>3212.2037499999997</v>
      </c>
      <c r="X51" s="499">
        <v>3212.2037499999997</v>
      </c>
      <c r="Y51" s="499">
        <v>3212.2037499999997</v>
      </c>
      <c r="Z51" s="725">
        <v>3212.2037499999997</v>
      </c>
      <c r="AA51" s="499"/>
      <c r="AB51" s="726">
        <v>38546.445</v>
      </c>
      <c r="AC51" s="726">
        <v>38546.445</v>
      </c>
      <c r="AD51" s="726">
        <v>331.72500000000008</v>
      </c>
      <c r="AE51" s="726">
        <v>331.72500000000008</v>
      </c>
      <c r="AF51" s="726">
        <v>38214.720000000001</v>
      </c>
      <c r="AG51" s="726">
        <v>38214.720000000001</v>
      </c>
      <c r="AH51" s="499"/>
      <c r="AI51" s="645"/>
      <c r="AJ51" s="494"/>
      <c r="AK51" s="851"/>
      <c r="AL51" s="494"/>
      <c r="AM51" s="653">
        <v>4.4229999999999998E-2</v>
      </c>
      <c r="AN51" s="494"/>
      <c r="AO51" s="633"/>
    </row>
    <row r="52" spans="1:41" s="484" customFormat="1" ht="15" thickBot="1" x14ac:dyDescent="0.4">
      <c r="A52" s="630" t="s">
        <v>212</v>
      </c>
      <c r="B52" s="640" t="s">
        <v>218</v>
      </c>
      <c r="C52" s="729">
        <v>75837.203750000001</v>
      </c>
      <c r="D52" s="729">
        <v>75837.203750000001</v>
      </c>
      <c r="E52" s="729">
        <v>75837.203750000001</v>
      </c>
      <c r="F52" s="729">
        <v>75837.203750000001</v>
      </c>
      <c r="G52" s="729">
        <v>75837.203750000001</v>
      </c>
      <c r="H52" s="729">
        <v>75837.203750000001</v>
      </c>
      <c r="I52" s="729">
        <v>75837.203750000001</v>
      </c>
      <c r="J52" s="729">
        <v>75837.203750000001</v>
      </c>
      <c r="K52" s="729">
        <v>75837.203750000001</v>
      </c>
      <c r="L52" s="729">
        <v>75837.203750000001</v>
      </c>
      <c r="M52" s="729">
        <v>75837.203750000001</v>
      </c>
      <c r="N52" s="730">
        <v>75837.203750000001</v>
      </c>
      <c r="O52" s="729">
        <v>75837.203750000001</v>
      </c>
      <c r="P52" s="729">
        <v>75837.203750000001</v>
      </c>
      <c r="Q52" s="729">
        <v>75837.203750000001</v>
      </c>
      <c r="R52" s="729">
        <v>75837.203750000001</v>
      </c>
      <c r="S52" s="729">
        <v>75837.203750000001</v>
      </c>
      <c r="T52" s="729">
        <v>75837.203750000001</v>
      </c>
      <c r="U52" s="729">
        <v>75837.203750000001</v>
      </c>
      <c r="V52" s="729">
        <v>75837.203750000001</v>
      </c>
      <c r="W52" s="729">
        <v>75837.203750000001</v>
      </c>
      <c r="X52" s="729">
        <v>75837.203750000001</v>
      </c>
      <c r="Y52" s="729">
        <v>75837.203750000001</v>
      </c>
      <c r="Z52" s="730">
        <v>75837.203750000001</v>
      </c>
      <c r="AA52" s="735"/>
      <c r="AB52" s="731">
        <v>910046.44499999995</v>
      </c>
      <c r="AC52" s="731">
        <v>910046.44499999995</v>
      </c>
      <c r="AD52" s="731">
        <v>7831.7250000000004</v>
      </c>
      <c r="AE52" s="731">
        <v>7831.7250000000004</v>
      </c>
      <c r="AF52" s="731">
        <v>902214.72</v>
      </c>
      <c r="AG52" s="731">
        <v>902214.72</v>
      </c>
      <c r="AH52" s="505"/>
      <c r="AI52" s="645"/>
      <c r="AJ52" s="494"/>
      <c r="AK52" s="851"/>
      <c r="AL52" s="494"/>
      <c r="AM52" s="649"/>
      <c r="AN52" s="494"/>
      <c r="AO52" s="633"/>
    </row>
    <row r="53" spans="1:41" s="484" customFormat="1" ht="15" thickTop="1" x14ac:dyDescent="0.35">
      <c r="A53" s="630"/>
      <c r="B53" s="633"/>
      <c r="C53" s="732"/>
      <c r="D53" s="732"/>
      <c r="E53" s="732"/>
      <c r="F53" s="732"/>
      <c r="G53" s="732"/>
      <c r="H53" s="732"/>
      <c r="I53" s="732"/>
      <c r="J53" s="732"/>
      <c r="K53" s="732"/>
      <c r="L53" s="732"/>
      <c r="M53" s="732"/>
      <c r="N53" s="733"/>
      <c r="O53" s="732"/>
      <c r="P53" s="732"/>
      <c r="Q53" s="732"/>
      <c r="R53" s="732"/>
      <c r="S53" s="732"/>
      <c r="T53" s="732"/>
      <c r="U53" s="732"/>
      <c r="V53" s="732"/>
      <c r="W53" s="732"/>
      <c r="X53" s="732"/>
      <c r="Y53" s="732"/>
      <c r="Z53" s="733"/>
      <c r="AA53" s="732"/>
      <c r="AB53" s="734"/>
      <c r="AC53" s="734"/>
      <c r="AD53" s="734"/>
      <c r="AE53" s="734"/>
      <c r="AF53" s="734"/>
      <c r="AG53" s="734"/>
      <c r="AH53" s="503"/>
      <c r="AI53" s="645"/>
      <c r="AJ53" s="494"/>
      <c r="AK53" s="851"/>
      <c r="AL53" s="494"/>
      <c r="AM53" s="649"/>
      <c r="AN53" s="494"/>
      <c r="AO53" s="633"/>
    </row>
    <row r="54" spans="1:41" s="484" customFormat="1" ht="14.5" x14ac:dyDescent="0.35">
      <c r="A54" s="630" t="s">
        <v>212</v>
      </c>
      <c r="B54" s="633" t="s">
        <v>213</v>
      </c>
      <c r="C54" s="499">
        <v>625</v>
      </c>
      <c r="D54" s="499">
        <v>625</v>
      </c>
      <c r="E54" s="499">
        <v>625</v>
      </c>
      <c r="F54" s="499">
        <v>625</v>
      </c>
      <c r="G54" s="499">
        <v>625</v>
      </c>
      <c r="H54" s="499">
        <v>625</v>
      </c>
      <c r="I54" s="499">
        <v>625</v>
      </c>
      <c r="J54" s="499">
        <v>625</v>
      </c>
      <c r="K54" s="499">
        <v>625</v>
      </c>
      <c r="L54" s="499">
        <v>625</v>
      </c>
      <c r="M54" s="499">
        <v>625</v>
      </c>
      <c r="N54" s="725">
        <v>625</v>
      </c>
      <c r="O54" s="499">
        <v>625</v>
      </c>
      <c r="P54" s="499">
        <v>625</v>
      </c>
      <c r="Q54" s="499">
        <v>625</v>
      </c>
      <c r="R54" s="499">
        <v>625</v>
      </c>
      <c r="S54" s="499">
        <v>625</v>
      </c>
      <c r="T54" s="499">
        <v>625</v>
      </c>
      <c r="U54" s="499">
        <v>625</v>
      </c>
      <c r="V54" s="499">
        <v>625</v>
      </c>
      <c r="W54" s="499">
        <v>625</v>
      </c>
      <c r="X54" s="499">
        <v>625</v>
      </c>
      <c r="Y54" s="499">
        <v>625</v>
      </c>
      <c r="Z54" s="725">
        <v>625</v>
      </c>
      <c r="AA54" s="499"/>
      <c r="AB54" s="726">
        <v>7500</v>
      </c>
      <c r="AC54" s="726">
        <v>7500</v>
      </c>
      <c r="AD54" s="726">
        <v>7500</v>
      </c>
      <c r="AE54" s="726">
        <v>7500</v>
      </c>
      <c r="AF54" s="726">
        <v>0</v>
      </c>
      <c r="AG54" s="726">
        <v>0</v>
      </c>
      <c r="AH54" s="499"/>
      <c r="AI54" s="645">
        <v>52000</v>
      </c>
      <c r="AJ54" s="494" t="s">
        <v>223</v>
      </c>
      <c r="AK54" s="857">
        <v>46387</v>
      </c>
      <c r="AL54" s="494" t="s">
        <v>215</v>
      </c>
      <c r="AM54" s="632">
        <v>625</v>
      </c>
      <c r="AN54" s="494"/>
      <c r="AO54" s="631"/>
    </row>
    <row r="55" spans="1:41" s="484" customFormat="1" ht="14.5" x14ac:dyDescent="0.35">
      <c r="A55" s="630" t="s">
        <v>212</v>
      </c>
      <c r="B55" s="633" t="s">
        <v>198</v>
      </c>
      <c r="C55" s="499">
        <v>104000</v>
      </c>
      <c r="D55" s="499">
        <v>104000</v>
      </c>
      <c r="E55" s="499">
        <v>104000</v>
      </c>
      <c r="F55" s="499">
        <v>104000</v>
      </c>
      <c r="G55" s="499">
        <v>104000</v>
      </c>
      <c r="H55" s="499">
        <v>104000</v>
      </c>
      <c r="I55" s="499">
        <v>104000</v>
      </c>
      <c r="J55" s="499">
        <v>104000</v>
      </c>
      <c r="K55" s="499">
        <v>104000</v>
      </c>
      <c r="L55" s="499">
        <v>104000</v>
      </c>
      <c r="M55" s="499">
        <v>104000</v>
      </c>
      <c r="N55" s="725">
        <v>104000</v>
      </c>
      <c r="O55" s="499">
        <v>104000</v>
      </c>
      <c r="P55" s="499">
        <v>104000</v>
      </c>
      <c r="Q55" s="499">
        <v>104000</v>
      </c>
      <c r="R55" s="499">
        <v>104000</v>
      </c>
      <c r="S55" s="499">
        <v>104000</v>
      </c>
      <c r="T55" s="499">
        <v>104000</v>
      </c>
      <c r="U55" s="499">
        <v>104000</v>
      </c>
      <c r="V55" s="499">
        <v>104000</v>
      </c>
      <c r="W55" s="499">
        <v>104000</v>
      </c>
      <c r="X55" s="499">
        <v>104000</v>
      </c>
      <c r="Y55" s="499">
        <v>104000</v>
      </c>
      <c r="Z55" s="725">
        <v>104000</v>
      </c>
      <c r="AA55" s="499"/>
      <c r="AB55" s="726">
        <v>1248000</v>
      </c>
      <c r="AC55" s="726">
        <v>1248000</v>
      </c>
      <c r="AD55" s="726">
        <v>1248000</v>
      </c>
      <c r="AE55" s="726">
        <v>1248000</v>
      </c>
      <c r="AF55" s="726">
        <v>0</v>
      </c>
      <c r="AG55" s="726">
        <v>0</v>
      </c>
      <c r="AH55" s="499"/>
      <c r="AI55" s="630"/>
      <c r="AJ55" s="494">
        <v>93466</v>
      </c>
      <c r="AK55" s="851"/>
      <c r="AL55" s="494"/>
      <c r="AM55" s="650">
        <v>2</v>
      </c>
      <c r="AN55" s="494"/>
      <c r="AO55" s="633"/>
    </row>
    <row r="56" spans="1:41" s="484" customFormat="1" ht="14.5" x14ac:dyDescent="0.35">
      <c r="A56" s="630" t="s">
        <v>212</v>
      </c>
      <c r="B56" s="633" t="s">
        <v>216</v>
      </c>
      <c r="C56" s="499">
        <v>4627.5637500000003</v>
      </c>
      <c r="D56" s="499">
        <v>4627.5637500000003</v>
      </c>
      <c r="E56" s="499">
        <v>4627.5637500000003</v>
      </c>
      <c r="F56" s="499">
        <v>4627.5637500000003</v>
      </c>
      <c r="G56" s="499">
        <v>4627.5637500000003</v>
      </c>
      <c r="H56" s="499">
        <v>4627.5637500000003</v>
      </c>
      <c r="I56" s="499">
        <v>4627.5637500000003</v>
      </c>
      <c r="J56" s="499">
        <v>4627.5637500000003</v>
      </c>
      <c r="K56" s="499">
        <v>4627.5637500000003</v>
      </c>
      <c r="L56" s="499">
        <v>4627.5637500000003</v>
      </c>
      <c r="M56" s="499">
        <v>4627.5637500000003</v>
      </c>
      <c r="N56" s="725">
        <v>4627.5637500000003</v>
      </c>
      <c r="O56" s="499">
        <v>4627.5637500000003</v>
      </c>
      <c r="P56" s="499">
        <v>4627.5637500000003</v>
      </c>
      <c r="Q56" s="499">
        <v>4627.5637500000003</v>
      </c>
      <c r="R56" s="499">
        <v>4627.5637500000003</v>
      </c>
      <c r="S56" s="499">
        <v>4627.5637500000003</v>
      </c>
      <c r="T56" s="499">
        <v>4627.5637500000003</v>
      </c>
      <c r="U56" s="499">
        <v>4627.5637500000003</v>
      </c>
      <c r="V56" s="499">
        <v>4627.5637500000003</v>
      </c>
      <c r="W56" s="499">
        <v>4627.5637500000003</v>
      </c>
      <c r="X56" s="499">
        <v>4627.5637500000003</v>
      </c>
      <c r="Y56" s="499">
        <v>4627.5637500000003</v>
      </c>
      <c r="Z56" s="725">
        <v>4627.5637500000003</v>
      </c>
      <c r="AA56" s="499"/>
      <c r="AB56" s="726">
        <v>55530.765000000007</v>
      </c>
      <c r="AC56" s="726">
        <v>55530.765000000007</v>
      </c>
      <c r="AD56" s="726">
        <v>55530.765000000007</v>
      </c>
      <c r="AE56" s="726">
        <v>55530.765000000007</v>
      </c>
      <c r="AF56" s="726">
        <v>0</v>
      </c>
      <c r="AG56" s="726">
        <v>0</v>
      </c>
      <c r="AH56" s="499"/>
      <c r="AI56" s="645"/>
      <c r="AJ56" s="494"/>
      <c r="AK56" s="851"/>
      <c r="AL56" s="494"/>
      <c r="AM56" s="653">
        <v>4.4229999999999998E-2</v>
      </c>
      <c r="AN56" s="494"/>
      <c r="AO56" s="631"/>
    </row>
    <row r="57" spans="1:41" s="484" customFormat="1" ht="14.5" x14ac:dyDescent="0.35">
      <c r="A57" s="630" t="s">
        <v>212</v>
      </c>
      <c r="B57" s="633" t="s">
        <v>217</v>
      </c>
      <c r="C57" s="499">
        <v>60</v>
      </c>
      <c r="D57" s="499">
        <v>60</v>
      </c>
      <c r="E57" s="499">
        <v>60</v>
      </c>
      <c r="F57" s="499">
        <v>60</v>
      </c>
      <c r="G57" s="499">
        <v>60</v>
      </c>
      <c r="H57" s="499">
        <v>60</v>
      </c>
      <c r="I57" s="499">
        <v>60</v>
      </c>
      <c r="J57" s="499">
        <v>60</v>
      </c>
      <c r="K57" s="499">
        <v>60</v>
      </c>
      <c r="L57" s="499">
        <v>60</v>
      </c>
      <c r="M57" s="499">
        <v>60</v>
      </c>
      <c r="N57" s="725">
        <v>60</v>
      </c>
      <c r="O57" s="499">
        <v>60</v>
      </c>
      <c r="P57" s="499">
        <v>60</v>
      </c>
      <c r="Q57" s="499">
        <v>60</v>
      </c>
      <c r="R57" s="499">
        <v>60</v>
      </c>
      <c r="S57" s="499">
        <v>60</v>
      </c>
      <c r="T57" s="499">
        <v>60</v>
      </c>
      <c r="U57" s="499">
        <v>60</v>
      </c>
      <c r="V57" s="499">
        <v>60</v>
      </c>
      <c r="W57" s="499">
        <v>60</v>
      </c>
      <c r="X57" s="499">
        <v>60</v>
      </c>
      <c r="Y57" s="499">
        <v>60</v>
      </c>
      <c r="Z57" s="725">
        <v>60</v>
      </c>
      <c r="AA57" s="499"/>
      <c r="AB57" s="726">
        <v>720</v>
      </c>
      <c r="AC57" s="726">
        <v>720</v>
      </c>
      <c r="AD57" s="726">
        <v>720</v>
      </c>
      <c r="AE57" s="726">
        <v>720</v>
      </c>
      <c r="AF57" s="726">
        <v>0</v>
      </c>
      <c r="AG57" s="726">
        <v>0</v>
      </c>
      <c r="AH57" s="499"/>
      <c r="AI57" s="645"/>
      <c r="AJ57" s="494"/>
      <c r="AK57" s="851"/>
      <c r="AL57" s="494"/>
      <c r="AM57" s="499">
        <v>60</v>
      </c>
      <c r="AN57" s="494"/>
      <c r="AO57" s="631"/>
    </row>
    <row r="58" spans="1:41" s="484" customFormat="1" ht="15" thickBot="1" x14ac:dyDescent="0.4">
      <c r="A58" s="630" t="s">
        <v>212</v>
      </c>
      <c r="B58" s="640" t="s">
        <v>218</v>
      </c>
      <c r="C58" s="729">
        <v>109312.56375</v>
      </c>
      <c r="D58" s="729">
        <v>109312.56375</v>
      </c>
      <c r="E58" s="729">
        <v>109312.56375</v>
      </c>
      <c r="F58" s="729">
        <v>109312.56375</v>
      </c>
      <c r="G58" s="729">
        <v>109312.56375</v>
      </c>
      <c r="H58" s="729">
        <v>109312.56375</v>
      </c>
      <c r="I58" s="729">
        <v>109312.56375</v>
      </c>
      <c r="J58" s="729">
        <v>109312.56375</v>
      </c>
      <c r="K58" s="729">
        <v>109312.56375</v>
      </c>
      <c r="L58" s="729">
        <v>109312.56375</v>
      </c>
      <c r="M58" s="729">
        <v>109312.56375</v>
      </c>
      <c r="N58" s="730">
        <v>109312.56375</v>
      </c>
      <c r="O58" s="729">
        <v>109312.56375</v>
      </c>
      <c r="P58" s="729">
        <v>109312.56375</v>
      </c>
      <c r="Q58" s="729">
        <v>109312.56375</v>
      </c>
      <c r="R58" s="729">
        <v>109312.56375</v>
      </c>
      <c r="S58" s="729">
        <v>109312.56375</v>
      </c>
      <c r="T58" s="729">
        <v>109312.56375</v>
      </c>
      <c r="U58" s="729">
        <v>109312.56375</v>
      </c>
      <c r="V58" s="729">
        <v>109312.56375</v>
      </c>
      <c r="W58" s="729">
        <v>109312.56375</v>
      </c>
      <c r="X58" s="729">
        <v>109312.56375</v>
      </c>
      <c r="Y58" s="729">
        <v>109312.56375</v>
      </c>
      <c r="Z58" s="730">
        <v>109312.56375</v>
      </c>
      <c r="AA58" s="735"/>
      <c r="AB58" s="731">
        <v>1311750.7649999999</v>
      </c>
      <c r="AC58" s="731">
        <v>1311750.7649999999</v>
      </c>
      <c r="AD58" s="731">
        <v>1311750.7649999999</v>
      </c>
      <c r="AE58" s="731">
        <v>1311750.7649999999</v>
      </c>
      <c r="AF58" s="731">
        <v>0</v>
      </c>
      <c r="AG58" s="731">
        <v>0</v>
      </c>
      <c r="AH58" s="505"/>
      <c r="AI58" s="645"/>
      <c r="AJ58" s="494"/>
      <c r="AK58" s="851"/>
      <c r="AL58" s="494"/>
      <c r="AM58" s="653"/>
      <c r="AN58" s="494"/>
      <c r="AO58" s="631"/>
    </row>
    <row r="59" spans="1:41" s="484" customFormat="1" ht="15" thickTop="1" x14ac:dyDescent="0.35">
      <c r="A59" s="630"/>
      <c r="B59" s="633"/>
      <c r="C59" s="736"/>
      <c r="D59" s="736"/>
      <c r="E59" s="736"/>
      <c r="F59" s="736"/>
      <c r="G59" s="736"/>
      <c r="H59" s="736"/>
      <c r="I59" s="736"/>
      <c r="J59" s="736"/>
      <c r="K59" s="736"/>
      <c r="L59" s="736"/>
      <c r="M59" s="736"/>
      <c r="N59" s="737"/>
      <c r="O59" s="736"/>
      <c r="P59" s="736"/>
      <c r="Q59" s="736"/>
      <c r="R59" s="736"/>
      <c r="S59" s="736"/>
      <c r="T59" s="736"/>
      <c r="U59" s="736"/>
      <c r="V59" s="736"/>
      <c r="W59" s="736"/>
      <c r="X59" s="736"/>
      <c r="Y59" s="736"/>
      <c r="Z59" s="737"/>
      <c r="AA59" s="501"/>
      <c r="AB59" s="738"/>
      <c r="AC59" s="738"/>
      <c r="AD59" s="738"/>
      <c r="AE59" s="738"/>
      <c r="AF59" s="738"/>
      <c r="AG59" s="738"/>
      <c r="AH59" s="505"/>
      <c r="AI59" s="645"/>
      <c r="AJ59" s="494"/>
      <c r="AK59" s="851"/>
      <c r="AL59" s="494"/>
      <c r="AM59" s="653"/>
      <c r="AN59" s="494"/>
      <c r="AO59" s="654"/>
    </row>
    <row r="60" spans="1:41" s="484" customFormat="1" ht="14.5" x14ac:dyDescent="0.35">
      <c r="A60" s="630" t="s">
        <v>212</v>
      </c>
      <c r="B60" s="633" t="s">
        <v>213</v>
      </c>
      <c r="C60" s="499">
        <v>625</v>
      </c>
      <c r="D60" s="499">
        <v>625</v>
      </c>
      <c r="E60" s="499">
        <v>625</v>
      </c>
      <c r="F60" s="499">
        <v>625</v>
      </c>
      <c r="G60" s="499">
        <v>625</v>
      </c>
      <c r="H60" s="499">
        <v>625</v>
      </c>
      <c r="I60" s="499">
        <v>625</v>
      </c>
      <c r="J60" s="499">
        <v>625</v>
      </c>
      <c r="K60" s="499">
        <v>625</v>
      </c>
      <c r="L60" s="499">
        <v>625</v>
      </c>
      <c r="M60" s="499">
        <v>625</v>
      </c>
      <c r="N60" s="725">
        <v>625</v>
      </c>
      <c r="O60" s="499">
        <v>625</v>
      </c>
      <c r="P60" s="499">
        <v>625</v>
      </c>
      <c r="Q60" s="499">
        <v>625</v>
      </c>
      <c r="R60" s="499">
        <v>625</v>
      </c>
      <c r="S60" s="499">
        <v>625</v>
      </c>
      <c r="T60" s="499">
        <v>625</v>
      </c>
      <c r="U60" s="499">
        <v>625</v>
      </c>
      <c r="V60" s="499">
        <v>625</v>
      </c>
      <c r="W60" s="499">
        <v>625</v>
      </c>
      <c r="X60" s="499">
        <v>625</v>
      </c>
      <c r="Y60" s="499">
        <v>625</v>
      </c>
      <c r="Z60" s="725">
        <v>625</v>
      </c>
      <c r="AA60" s="501"/>
      <c r="AB60" s="726">
        <v>7500</v>
      </c>
      <c r="AC60" s="726">
        <v>7500</v>
      </c>
      <c r="AD60" s="726">
        <v>7500</v>
      </c>
      <c r="AE60" s="726">
        <v>7500</v>
      </c>
      <c r="AF60" s="726">
        <v>0</v>
      </c>
      <c r="AG60" s="726">
        <v>0</v>
      </c>
      <c r="AH60" s="499"/>
      <c r="AI60" s="645"/>
      <c r="AJ60" s="494" t="s">
        <v>224</v>
      </c>
      <c r="AK60" s="857">
        <v>46387</v>
      </c>
      <c r="AL60" s="494" t="s">
        <v>215</v>
      </c>
      <c r="AM60" s="632">
        <v>625</v>
      </c>
      <c r="AN60" s="494"/>
      <c r="AO60" s="633"/>
    </row>
    <row r="61" spans="1:41" s="484" customFormat="1" ht="14.5" x14ac:dyDescent="0.35">
      <c r="A61" s="630" t="s">
        <v>212</v>
      </c>
      <c r="B61" s="633" t="s">
        <v>225</v>
      </c>
      <c r="C61" s="499">
        <v>3062.9922123999986</v>
      </c>
      <c r="D61" s="499">
        <v>0</v>
      </c>
      <c r="E61" s="499">
        <v>0</v>
      </c>
      <c r="F61" s="499">
        <v>0</v>
      </c>
      <c r="G61" s="499">
        <v>4187.3471616999996</v>
      </c>
      <c r="H61" s="499">
        <v>0</v>
      </c>
      <c r="I61" s="499">
        <v>0</v>
      </c>
      <c r="J61" s="499">
        <v>0</v>
      </c>
      <c r="K61" s="499">
        <v>0</v>
      </c>
      <c r="L61" s="499">
        <v>0</v>
      </c>
      <c r="M61" s="499">
        <v>0</v>
      </c>
      <c r="N61" s="725">
        <v>0</v>
      </c>
      <c r="O61" s="499">
        <v>0</v>
      </c>
      <c r="P61" s="499">
        <v>0</v>
      </c>
      <c r="Q61" s="499">
        <v>0</v>
      </c>
      <c r="R61" s="499">
        <v>0</v>
      </c>
      <c r="S61" s="499">
        <v>0</v>
      </c>
      <c r="T61" s="499">
        <v>0</v>
      </c>
      <c r="U61" s="499">
        <v>0</v>
      </c>
      <c r="V61" s="499">
        <v>0</v>
      </c>
      <c r="W61" s="499">
        <v>0</v>
      </c>
      <c r="X61" s="499">
        <v>0</v>
      </c>
      <c r="Y61" s="499">
        <v>0</v>
      </c>
      <c r="Z61" s="725">
        <v>0</v>
      </c>
      <c r="AA61" s="501"/>
      <c r="AB61" s="726">
        <v>7250.3393740999982</v>
      </c>
      <c r="AC61" s="726">
        <v>0</v>
      </c>
      <c r="AD61" s="726">
        <v>5581.2679999999982</v>
      </c>
      <c r="AE61" s="726">
        <v>0</v>
      </c>
      <c r="AF61" s="726">
        <v>1669.0713741</v>
      </c>
      <c r="AG61" s="726">
        <v>0</v>
      </c>
      <c r="AH61" s="499"/>
      <c r="AI61" s="645"/>
      <c r="AJ61" s="494">
        <v>105788</v>
      </c>
      <c r="AK61" s="851"/>
      <c r="AL61" s="494"/>
      <c r="AM61" s="632">
        <v>13900</v>
      </c>
      <c r="AN61" s="494"/>
      <c r="AO61" s="633"/>
    </row>
    <row r="62" spans="1:41" s="484" customFormat="1" ht="14.5" x14ac:dyDescent="0.35">
      <c r="A62" s="630" t="s">
        <v>212</v>
      </c>
      <c r="B62" s="633" t="s">
        <v>216</v>
      </c>
      <c r="C62" s="499">
        <v>163.11989555445194</v>
      </c>
      <c r="D62" s="499">
        <v>27.643750000000001</v>
      </c>
      <c r="E62" s="499">
        <v>27.643750000000001</v>
      </c>
      <c r="F62" s="499">
        <v>27.643750000000001</v>
      </c>
      <c r="G62" s="499">
        <v>212.85011496199098</v>
      </c>
      <c r="H62" s="499">
        <v>27.643750000000001</v>
      </c>
      <c r="I62" s="499">
        <v>27.643750000000001</v>
      </c>
      <c r="J62" s="499">
        <v>27.643750000000001</v>
      </c>
      <c r="K62" s="499">
        <v>27.643750000000001</v>
      </c>
      <c r="L62" s="499">
        <v>27.643750000000001</v>
      </c>
      <c r="M62" s="499">
        <v>27.643750000000001</v>
      </c>
      <c r="N62" s="725">
        <v>27.643750000000001</v>
      </c>
      <c r="O62" s="499">
        <v>27.643750000000001</v>
      </c>
      <c r="P62" s="499">
        <v>27.643750000000001</v>
      </c>
      <c r="Q62" s="499">
        <v>27.643750000000001</v>
      </c>
      <c r="R62" s="499">
        <v>27.643750000000001</v>
      </c>
      <c r="S62" s="499">
        <v>27.643750000000001</v>
      </c>
      <c r="T62" s="499">
        <v>27.643750000000001</v>
      </c>
      <c r="U62" s="499">
        <v>27.643750000000001</v>
      </c>
      <c r="V62" s="499">
        <v>27.643750000000001</v>
      </c>
      <c r="W62" s="499">
        <v>27.643750000000001</v>
      </c>
      <c r="X62" s="499">
        <v>27.643750000000001</v>
      </c>
      <c r="Y62" s="499">
        <v>27.643750000000001</v>
      </c>
      <c r="Z62" s="725">
        <v>27.643750000000001</v>
      </c>
      <c r="AA62" s="501"/>
      <c r="AB62" s="726">
        <v>652.4075105164427</v>
      </c>
      <c r="AC62" s="726">
        <v>331.72500000000008</v>
      </c>
      <c r="AD62" s="726">
        <v>578.5844836399998</v>
      </c>
      <c r="AE62" s="726">
        <v>331.72500000000008</v>
      </c>
      <c r="AF62" s="726">
        <v>73.823026876442896</v>
      </c>
      <c r="AG62" s="726">
        <v>0</v>
      </c>
      <c r="AH62" s="499"/>
      <c r="AI62" s="645"/>
      <c r="AJ62" s="494"/>
      <c r="AK62" s="859"/>
      <c r="AL62" s="494"/>
      <c r="AM62" s="651">
        <v>4.4229999999999998E-2</v>
      </c>
      <c r="AN62" s="494"/>
      <c r="AO62" s="633"/>
    </row>
    <row r="63" spans="1:41" s="484" customFormat="1" ht="15" thickBot="1" x14ac:dyDescent="0.4">
      <c r="A63" s="630" t="s">
        <v>212</v>
      </c>
      <c r="B63" s="640" t="s">
        <v>218</v>
      </c>
      <c r="C63" s="729">
        <v>3851.1121079544505</v>
      </c>
      <c r="D63" s="729">
        <v>652.64374999999995</v>
      </c>
      <c r="E63" s="729">
        <v>652.64374999999995</v>
      </c>
      <c r="F63" s="729">
        <v>652.64374999999995</v>
      </c>
      <c r="G63" s="729">
        <v>5025.1972766619901</v>
      </c>
      <c r="H63" s="729">
        <v>652.64374999999995</v>
      </c>
      <c r="I63" s="729">
        <v>652.64374999999995</v>
      </c>
      <c r="J63" s="729">
        <v>652.64374999999995</v>
      </c>
      <c r="K63" s="729">
        <v>652.64374999999995</v>
      </c>
      <c r="L63" s="729">
        <v>652.64374999999995</v>
      </c>
      <c r="M63" s="729">
        <v>652.64374999999995</v>
      </c>
      <c r="N63" s="730">
        <v>652.64374999999995</v>
      </c>
      <c r="O63" s="729">
        <v>652.64374999999995</v>
      </c>
      <c r="P63" s="729">
        <v>652.64374999999995</v>
      </c>
      <c r="Q63" s="729">
        <v>652.64374999999995</v>
      </c>
      <c r="R63" s="729">
        <v>652.64374999999995</v>
      </c>
      <c r="S63" s="729">
        <v>652.64374999999995</v>
      </c>
      <c r="T63" s="729">
        <v>652.64374999999995</v>
      </c>
      <c r="U63" s="729">
        <v>652.64374999999995</v>
      </c>
      <c r="V63" s="729">
        <v>652.64374999999995</v>
      </c>
      <c r="W63" s="729">
        <v>652.64374999999995</v>
      </c>
      <c r="X63" s="729">
        <v>652.64374999999995</v>
      </c>
      <c r="Y63" s="729">
        <v>652.64374999999995</v>
      </c>
      <c r="Z63" s="730">
        <v>652.64374999999995</v>
      </c>
      <c r="AA63" s="735"/>
      <c r="AB63" s="731">
        <v>15402.746884616441</v>
      </c>
      <c r="AC63" s="731">
        <v>7831.7250000000013</v>
      </c>
      <c r="AD63" s="731">
        <v>13659.852483639997</v>
      </c>
      <c r="AE63" s="731">
        <v>7831.7250000000004</v>
      </c>
      <c r="AF63" s="731">
        <v>1742.8944009764436</v>
      </c>
      <c r="AG63" s="731">
        <v>0</v>
      </c>
      <c r="AH63" s="505"/>
      <c r="AI63" s="645"/>
      <c r="AJ63" s="494"/>
      <c r="AK63" s="859"/>
      <c r="AL63" s="494"/>
      <c r="AM63" s="668">
        <v>11313</v>
      </c>
      <c r="AN63" s="494"/>
      <c r="AO63" s="633"/>
    </row>
    <row r="64" spans="1:41" s="484" customFormat="1" ht="15" thickTop="1" x14ac:dyDescent="0.35">
      <c r="A64" s="630"/>
      <c r="B64" s="633"/>
      <c r="C64" s="732"/>
      <c r="D64" s="732"/>
      <c r="E64" s="732"/>
      <c r="F64" s="732"/>
      <c r="G64" s="732"/>
      <c r="H64" s="732"/>
      <c r="I64" s="732"/>
      <c r="J64" s="732"/>
      <c r="K64" s="732"/>
      <c r="L64" s="732"/>
      <c r="M64" s="732"/>
      <c r="N64" s="733"/>
      <c r="O64" s="732"/>
      <c r="P64" s="732"/>
      <c r="Q64" s="732"/>
      <c r="R64" s="732"/>
      <c r="S64" s="732"/>
      <c r="T64" s="732"/>
      <c r="U64" s="732"/>
      <c r="V64" s="732"/>
      <c r="W64" s="732"/>
      <c r="X64" s="732"/>
      <c r="Y64" s="732"/>
      <c r="Z64" s="733"/>
      <c r="AA64" s="501"/>
      <c r="AB64" s="734"/>
      <c r="AC64" s="734"/>
      <c r="AD64" s="734"/>
      <c r="AE64" s="734"/>
      <c r="AF64" s="734"/>
      <c r="AG64" s="734"/>
      <c r="AH64" s="503"/>
      <c r="AI64" s="645"/>
      <c r="AJ64" s="494"/>
      <c r="AK64" s="859"/>
      <c r="AL64" s="494"/>
      <c r="AM64" s="649"/>
      <c r="AN64" s="494"/>
      <c r="AO64" s="633"/>
    </row>
    <row r="65" spans="1:41" s="484" customFormat="1" ht="15" thickBot="1" x14ac:dyDescent="0.4">
      <c r="A65" s="630" t="s">
        <v>212</v>
      </c>
      <c r="B65" s="640" t="s">
        <v>226</v>
      </c>
      <c r="C65" s="729">
        <v>316731.80564696656</v>
      </c>
      <c r="D65" s="729">
        <v>313533.3372890121</v>
      </c>
      <c r="E65" s="729">
        <v>313533.3372890121</v>
      </c>
      <c r="F65" s="729">
        <v>313533.3372890121</v>
      </c>
      <c r="G65" s="729">
        <v>317905.89081567409</v>
      </c>
      <c r="H65" s="729">
        <v>313533.3372890121</v>
      </c>
      <c r="I65" s="729">
        <v>313533.3372890121</v>
      </c>
      <c r="J65" s="729">
        <v>313533.3372890121</v>
      </c>
      <c r="K65" s="729">
        <v>313533.3372890121</v>
      </c>
      <c r="L65" s="729">
        <v>313533.3372890121</v>
      </c>
      <c r="M65" s="729">
        <v>313533.3372890121</v>
      </c>
      <c r="N65" s="730">
        <v>313533.3372890121</v>
      </c>
      <c r="O65" s="729">
        <v>313533.3372890121</v>
      </c>
      <c r="P65" s="729">
        <v>313533.3372890121</v>
      </c>
      <c r="Q65" s="729">
        <v>313533.3372890121</v>
      </c>
      <c r="R65" s="729">
        <v>313533.3372890121</v>
      </c>
      <c r="S65" s="729">
        <v>313533.3372890121</v>
      </c>
      <c r="T65" s="729">
        <v>313533.3372890121</v>
      </c>
      <c r="U65" s="729">
        <v>313533.3372890121</v>
      </c>
      <c r="V65" s="729">
        <v>313533.3372890121</v>
      </c>
      <c r="W65" s="729">
        <v>313533.3372890121</v>
      </c>
      <c r="X65" s="729">
        <v>313533.3372890121</v>
      </c>
      <c r="Y65" s="729">
        <v>313533.3372890121</v>
      </c>
      <c r="Z65" s="730">
        <v>313533.3372890121</v>
      </c>
      <c r="AA65" s="735"/>
      <c r="AB65" s="731">
        <v>3769971.0693527614</v>
      </c>
      <c r="AC65" s="731">
        <v>3762400.0474681449</v>
      </c>
      <c r="AD65" s="731">
        <v>2866013.4549517855</v>
      </c>
      <c r="AE65" s="731">
        <v>2860185.3274681456</v>
      </c>
      <c r="AF65" s="731">
        <v>903957.61440097587</v>
      </c>
      <c r="AG65" s="731">
        <v>902214.71999999927</v>
      </c>
      <c r="AH65" s="505"/>
      <c r="AI65" s="645"/>
      <c r="AJ65" s="494"/>
      <c r="AK65" s="859"/>
      <c r="AL65" s="494"/>
      <c r="AM65" s="649"/>
      <c r="AN65" s="494"/>
      <c r="AO65" s="633"/>
    </row>
    <row r="66" spans="1:41" s="484" customFormat="1" ht="15" thickTop="1" x14ac:dyDescent="0.35">
      <c r="A66" s="630"/>
      <c r="B66" s="633"/>
      <c r="C66" s="732"/>
      <c r="D66" s="732"/>
      <c r="E66" s="732"/>
      <c r="F66" s="732"/>
      <c r="G66" s="732"/>
      <c r="H66" s="732"/>
      <c r="I66" s="732"/>
      <c r="J66" s="732"/>
      <c r="K66" s="732"/>
      <c r="L66" s="732"/>
      <c r="M66" s="732"/>
      <c r="N66" s="733"/>
      <c r="O66" s="732"/>
      <c r="P66" s="732"/>
      <c r="Q66" s="732"/>
      <c r="R66" s="732"/>
      <c r="S66" s="732"/>
      <c r="T66" s="732"/>
      <c r="U66" s="732"/>
      <c r="V66" s="732"/>
      <c r="W66" s="732"/>
      <c r="X66" s="732"/>
      <c r="Y66" s="732"/>
      <c r="Z66" s="733"/>
      <c r="AA66" s="501"/>
      <c r="AB66" s="734"/>
      <c r="AC66" s="734"/>
      <c r="AD66" s="734"/>
      <c r="AE66" s="734"/>
      <c r="AF66" s="734"/>
      <c r="AG66" s="734"/>
      <c r="AH66" s="503"/>
      <c r="AI66" s="645"/>
      <c r="AJ66" s="494"/>
      <c r="AK66" s="859"/>
      <c r="AL66" s="494"/>
      <c r="AM66" s="649"/>
      <c r="AN66" s="494"/>
      <c r="AO66" s="633"/>
    </row>
    <row r="67" spans="1:41" s="484" customFormat="1" ht="14.5" x14ac:dyDescent="0.35">
      <c r="A67" s="630" t="s">
        <v>227</v>
      </c>
      <c r="B67" s="633" t="s">
        <v>198</v>
      </c>
      <c r="C67" s="499">
        <v>121745.21803</v>
      </c>
      <c r="D67" s="499">
        <v>121745.21803</v>
      </c>
      <c r="E67" s="499">
        <v>121745.21803</v>
      </c>
      <c r="F67" s="499">
        <v>121745.21803</v>
      </c>
      <c r="G67" s="499">
        <v>121745.21803</v>
      </c>
      <c r="H67" s="499">
        <v>121745.21803</v>
      </c>
      <c r="I67" s="499">
        <v>121745.21803</v>
      </c>
      <c r="J67" s="499">
        <v>121745.21803</v>
      </c>
      <c r="K67" s="499">
        <v>121745.21803</v>
      </c>
      <c r="L67" s="499">
        <v>121745.21803</v>
      </c>
      <c r="M67" s="499">
        <v>121745.21803</v>
      </c>
      <c r="N67" s="725">
        <v>121745.21803</v>
      </c>
      <c r="O67" s="499">
        <v>121745.21803</v>
      </c>
      <c r="P67" s="499">
        <v>121745.21803</v>
      </c>
      <c r="Q67" s="499">
        <v>121745.21803</v>
      </c>
      <c r="R67" s="499">
        <v>121745.21803</v>
      </c>
      <c r="S67" s="499">
        <v>121745.21803</v>
      </c>
      <c r="T67" s="499">
        <v>121745.21803</v>
      </c>
      <c r="U67" s="499">
        <v>121745.21803</v>
      </c>
      <c r="V67" s="499">
        <v>121745.21803</v>
      </c>
      <c r="W67" s="499">
        <v>121745.21803</v>
      </c>
      <c r="X67" s="499">
        <v>121745.21803</v>
      </c>
      <c r="Y67" s="499">
        <v>121745.21803</v>
      </c>
      <c r="Z67" s="725">
        <v>121745.21803</v>
      </c>
      <c r="AA67" s="501"/>
      <c r="AB67" s="726">
        <v>1460942.6163600003</v>
      </c>
      <c r="AC67" s="726">
        <v>1460942.6163600003</v>
      </c>
      <c r="AD67" s="726">
        <v>1515248.5233839999</v>
      </c>
      <c r="AE67" s="726">
        <v>1515248.5233839999</v>
      </c>
      <c r="AF67" s="726">
        <v>-54305.907023999607</v>
      </c>
      <c r="AG67" s="726">
        <v>-54305.907023999607</v>
      </c>
      <c r="AH67" s="499"/>
      <c r="AI67" s="645">
        <v>40567</v>
      </c>
      <c r="AJ67" s="494">
        <v>17012</v>
      </c>
      <c r="AK67" s="851">
        <v>47057</v>
      </c>
      <c r="AL67" s="494" t="s">
        <v>228</v>
      </c>
      <c r="AM67" s="650">
        <v>3.00109</v>
      </c>
      <c r="AN67" s="494" t="s">
        <v>229</v>
      </c>
      <c r="AO67" s="633" t="s">
        <v>230</v>
      </c>
    </row>
    <row r="68" spans="1:41" s="484" customFormat="1" ht="14.5" x14ac:dyDescent="0.35">
      <c r="A68" s="630" t="s">
        <v>227</v>
      </c>
      <c r="B68" s="633" t="s">
        <v>198</v>
      </c>
      <c r="C68" s="499">
        <v>54038.083689999999</v>
      </c>
      <c r="D68" s="499">
        <v>48808.591719999997</v>
      </c>
      <c r="E68" s="499">
        <v>54038.083689999999</v>
      </c>
      <c r="F68" s="499">
        <v>52294.919699999999</v>
      </c>
      <c r="G68" s="499">
        <v>54038.083689999999</v>
      </c>
      <c r="H68" s="499">
        <v>52294.919699999999</v>
      </c>
      <c r="I68" s="499">
        <v>54038.083689999999</v>
      </c>
      <c r="J68" s="499">
        <v>54038.083689999999</v>
      </c>
      <c r="K68" s="499">
        <v>52294.919699999999</v>
      </c>
      <c r="L68" s="499">
        <v>54038.083689999999</v>
      </c>
      <c r="M68" s="499">
        <v>52294.919699999999</v>
      </c>
      <c r="N68" s="725">
        <v>54038.083689999999</v>
      </c>
      <c r="O68" s="499">
        <v>54038.083689999999</v>
      </c>
      <c r="P68" s="499">
        <v>48808.591719999997</v>
      </c>
      <c r="Q68" s="499">
        <v>54038.083689999999</v>
      </c>
      <c r="R68" s="499">
        <v>52294.919699999999</v>
      </c>
      <c r="S68" s="499">
        <v>54038.083689999999</v>
      </c>
      <c r="T68" s="499">
        <v>52294.919699999999</v>
      </c>
      <c r="U68" s="499">
        <v>54038.083689999999</v>
      </c>
      <c r="V68" s="499">
        <v>54038.083689999999</v>
      </c>
      <c r="W68" s="499">
        <v>52294.919699999999</v>
      </c>
      <c r="X68" s="499">
        <v>54038.083689999999</v>
      </c>
      <c r="Y68" s="499">
        <v>52294.919699999999</v>
      </c>
      <c r="Z68" s="725">
        <v>54038.083689999999</v>
      </c>
      <c r="AA68" s="501"/>
      <c r="AB68" s="726">
        <v>636254.8563499999</v>
      </c>
      <c r="AC68" s="726">
        <v>636254.8563499999</v>
      </c>
      <c r="AD68" s="726">
        <v>423656.59646000003</v>
      </c>
      <c r="AE68" s="726">
        <v>423656.59646000003</v>
      </c>
      <c r="AF68" s="726">
        <v>212598.25988999987</v>
      </c>
      <c r="AG68" s="726">
        <v>212598.25988999987</v>
      </c>
      <c r="AH68" s="499"/>
      <c r="AI68" s="645"/>
      <c r="AJ68" s="494"/>
      <c r="AK68" s="859"/>
      <c r="AL68" s="494"/>
      <c r="AM68" s="650">
        <v>4.2970000000000001E-2</v>
      </c>
      <c r="AN68" s="494"/>
      <c r="AO68" s="633"/>
    </row>
    <row r="69" spans="1:41" s="484" customFormat="1" ht="15" thickBot="1" x14ac:dyDescent="0.4">
      <c r="A69" s="630" t="s">
        <v>227</v>
      </c>
      <c r="B69" s="640" t="s">
        <v>231</v>
      </c>
      <c r="C69" s="729">
        <v>175783.30171999999</v>
      </c>
      <c r="D69" s="729">
        <v>170553.80975000001</v>
      </c>
      <c r="E69" s="729">
        <v>175783.30171999999</v>
      </c>
      <c r="F69" s="729">
        <v>174040.13773000002</v>
      </c>
      <c r="G69" s="729">
        <v>175783.30171999999</v>
      </c>
      <c r="H69" s="729">
        <v>174040.13773000002</v>
      </c>
      <c r="I69" s="729">
        <v>175783.30171999999</v>
      </c>
      <c r="J69" s="729">
        <v>175783.30171999999</v>
      </c>
      <c r="K69" s="729">
        <v>174040.13773000002</v>
      </c>
      <c r="L69" s="729">
        <v>175783.30171999999</v>
      </c>
      <c r="M69" s="729">
        <v>174040.13773000002</v>
      </c>
      <c r="N69" s="730">
        <v>175783.30171999999</v>
      </c>
      <c r="O69" s="729">
        <v>175783.30171999999</v>
      </c>
      <c r="P69" s="729">
        <v>170553.80975000001</v>
      </c>
      <c r="Q69" s="729">
        <v>175783.30171999999</v>
      </c>
      <c r="R69" s="729">
        <v>174040.13773000002</v>
      </c>
      <c r="S69" s="729">
        <v>175783.30171999999</v>
      </c>
      <c r="T69" s="729">
        <v>174040.13773000002</v>
      </c>
      <c r="U69" s="729">
        <v>175783.30171999999</v>
      </c>
      <c r="V69" s="729">
        <v>175783.30171999999</v>
      </c>
      <c r="W69" s="729">
        <v>174040.13773000002</v>
      </c>
      <c r="X69" s="729">
        <v>175783.30171999999</v>
      </c>
      <c r="Y69" s="729">
        <v>174040.13773000002</v>
      </c>
      <c r="Z69" s="730">
        <v>175783.30171999999</v>
      </c>
      <c r="AA69" s="735"/>
      <c r="AB69" s="731">
        <v>2097197.4727100004</v>
      </c>
      <c r="AC69" s="731">
        <v>2097197.4727099999</v>
      </c>
      <c r="AD69" s="731">
        <v>1938905.1198439999</v>
      </c>
      <c r="AE69" s="731">
        <v>1938905.1198439999</v>
      </c>
      <c r="AF69" s="731">
        <v>158292.3528660005</v>
      </c>
      <c r="AG69" s="731">
        <v>158292.35286600003</v>
      </c>
      <c r="AH69" s="505"/>
      <c r="AI69" s="645"/>
      <c r="AJ69" s="494"/>
      <c r="AK69" s="859"/>
      <c r="AL69" s="494"/>
      <c r="AM69" s="649"/>
      <c r="AN69" s="494"/>
      <c r="AO69" s="633"/>
    </row>
    <row r="70" spans="1:41" s="484" customFormat="1" ht="15" thickTop="1" x14ac:dyDescent="0.35">
      <c r="A70" s="630"/>
      <c r="B70" s="633"/>
      <c r="C70" s="732"/>
      <c r="D70" s="732"/>
      <c r="E70" s="732"/>
      <c r="F70" s="732"/>
      <c r="G70" s="732"/>
      <c r="H70" s="732"/>
      <c r="I70" s="732"/>
      <c r="J70" s="732"/>
      <c r="K70" s="732"/>
      <c r="L70" s="732"/>
      <c r="M70" s="732"/>
      <c r="N70" s="733"/>
      <c r="O70" s="732"/>
      <c r="P70" s="732"/>
      <c r="Q70" s="732"/>
      <c r="R70" s="732"/>
      <c r="S70" s="732"/>
      <c r="T70" s="732"/>
      <c r="U70" s="732"/>
      <c r="V70" s="732"/>
      <c r="W70" s="732"/>
      <c r="X70" s="732"/>
      <c r="Y70" s="732"/>
      <c r="Z70" s="733"/>
      <c r="AA70" s="501"/>
      <c r="AB70" s="734"/>
      <c r="AC70" s="734"/>
      <c r="AD70" s="734"/>
      <c r="AE70" s="734"/>
      <c r="AF70" s="734"/>
      <c r="AG70" s="734"/>
      <c r="AH70" s="503"/>
      <c r="AI70" s="645"/>
      <c r="AJ70" s="494"/>
      <c r="AK70" s="859"/>
      <c r="AL70" s="494"/>
      <c r="AM70" s="649"/>
      <c r="AN70" s="494"/>
      <c r="AO70" s="633"/>
    </row>
    <row r="71" spans="1:41" s="484" customFormat="1" ht="14.5" x14ac:dyDescent="0.35">
      <c r="A71" s="630" t="s">
        <v>232</v>
      </c>
      <c r="B71" s="633" t="s">
        <v>233</v>
      </c>
      <c r="C71" s="736">
        <v>1336847.9255184298</v>
      </c>
      <c r="D71" s="736">
        <v>1336847.9255184298</v>
      </c>
      <c r="E71" s="736">
        <v>1336847.9255184298</v>
      </c>
      <c r="F71" s="736">
        <v>1336847.9255184298</v>
      </c>
      <c r="G71" s="736">
        <v>1336847.9255184298</v>
      </c>
      <c r="H71" s="736">
        <v>1336847.9255184298</v>
      </c>
      <c r="I71" s="736">
        <v>1336847.9255184298</v>
      </c>
      <c r="J71" s="736">
        <v>1336847.9255184298</v>
      </c>
      <c r="K71" s="736">
        <v>1336847.9255184298</v>
      </c>
      <c r="L71" s="736">
        <v>1336847.9255184298</v>
      </c>
      <c r="M71" s="736">
        <v>1336847.9255184298</v>
      </c>
      <c r="N71" s="737">
        <v>1336847.9255184298</v>
      </c>
      <c r="O71" s="736">
        <v>1336847.9255184298</v>
      </c>
      <c r="P71" s="736">
        <v>1336847.9255184298</v>
      </c>
      <c r="Q71" s="736">
        <v>1336847.9255184298</v>
      </c>
      <c r="R71" s="736">
        <v>1336847.9255184298</v>
      </c>
      <c r="S71" s="736">
        <v>1336847.9255184298</v>
      </c>
      <c r="T71" s="736">
        <v>1336847.9255184298</v>
      </c>
      <c r="U71" s="736">
        <v>1336847.9255184298</v>
      </c>
      <c r="V71" s="736">
        <v>1336847.9255184298</v>
      </c>
      <c r="W71" s="736">
        <v>1336847.9255184298</v>
      </c>
      <c r="X71" s="736">
        <v>1336847.9255184298</v>
      </c>
      <c r="Y71" s="736">
        <v>1336847.9255184298</v>
      </c>
      <c r="Z71" s="737">
        <v>1336847.9255184298</v>
      </c>
      <c r="AA71" s="501"/>
      <c r="AB71" s="726">
        <v>16042175.106221162</v>
      </c>
      <c r="AC71" s="726">
        <v>16042175.106221162</v>
      </c>
      <c r="AD71" s="726">
        <v>15936758.487161405</v>
      </c>
      <c r="AE71" s="726">
        <v>15936758.487161405</v>
      </c>
      <c r="AF71" s="726">
        <v>105416.6190597564</v>
      </c>
      <c r="AG71" s="726">
        <v>105416.6190597564</v>
      </c>
      <c r="AH71" s="499"/>
      <c r="AI71" s="645">
        <v>88351.616255999994</v>
      </c>
      <c r="AJ71" s="494" t="s">
        <v>234</v>
      </c>
      <c r="AK71" s="851">
        <v>47787</v>
      </c>
      <c r="AL71" s="494" t="s">
        <v>235</v>
      </c>
      <c r="AM71" s="655">
        <v>736.43</v>
      </c>
      <c r="AN71" s="494" t="s">
        <v>236</v>
      </c>
      <c r="AO71" s="633" t="s">
        <v>237</v>
      </c>
    </row>
    <row r="72" spans="1:41" s="484" customFormat="1" ht="15" thickBot="1" x14ac:dyDescent="0.4">
      <c r="A72" s="630" t="s">
        <v>232</v>
      </c>
      <c r="B72" s="640" t="s">
        <v>238</v>
      </c>
      <c r="C72" s="729">
        <v>1336847.9255184298</v>
      </c>
      <c r="D72" s="729">
        <v>1336847.9255184298</v>
      </c>
      <c r="E72" s="729">
        <v>1336847.9255184298</v>
      </c>
      <c r="F72" s="729">
        <v>1336847.9255184298</v>
      </c>
      <c r="G72" s="729">
        <v>1336847.9255184298</v>
      </c>
      <c r="H72" s="729">
        <v>1336847.9255184298</v>
      </c>
      <c r="I72" s="729">
        <v>1336847.9255184298</v>
      </c>
      <c r="J72" s="729">
        <v>1336847.9255184298</v>
      </c>
      <c r="K72" s="729">
        <v>1336847.9255184298</v>
      </c>
      <c r="L72" s="729">
        <v>1336847.9255184298</v>
      </c>
      <c r="M72" s="729">
        <v>1336847.9255184298</v>
      </c>
      <c r="N72" s="730">
        <v>1336847.9255184298</v>
      </c>
      <c r="O72" s="729">
        <v>1336847.9255184298</v>
      </c>
      <c r="P72" s="729">
        <v>1336847.9255184298</v>
      </c>
      <c r="Q72" s="729">
        <v>1336847.9255184298</v>
      </c>
      <c r="R72" s="729">
        <v>1336847.9255184298</v>
      </c>
      <c r="S72" s="729">
        <v>1336847.9255184298</v>
      </c>
      <c r="T72" s="729">
        <v>1336847.9255184298</v>
      </c>
      <c r="U72" s="729">
        <v>1336847.9255184298</v>
      </c>
      <c r="V72" s="729">
        <v>1336847.9255184298</v>
      </c>
      <c r="W72" s="729">
        <v>1336847.9255184298</v>
      </c>
      <c r="X72" s="729">
        <v>1336847.9255184298</v>
      </c>
      <c r="Y72" s="729">
        <v>1336847.9255184298</v>
      </c>
      <c r="Z72" s="730">
        <v>1336847.9255184298</v>
      </c>
      <c r="AA72" s="735"/>
      <c r="AB72" s="731">
        <v>16042175.106221162</v>
      </c>
      <c r="AC72" s="731">
        <v>16042175.106221162</v>
      </c>
      <c r="AD72" s="731">
        <v>15936758.487161405</v>
      </c>
      <c r="AE72" s="731">
        <v>15936758.487161405</v>
      </c>
      <c r="AF72" s="731">
        <v>105416.6190597564</v>
      </c>
      <c r="AG72" s="731">
        <v>105416.6190597564</v>
      </c>
      <c r="AH72" s="505"/>
      <c r="AI72" s="645"/>
      <c r="AJ72" s="494"/>
      <c r="AK72" s="851"/>
      <c r="AL72" s="494"/>
      <c r="AM72" s="650"/>
      <c r="AN72" s="494"/>
      <c r="AO72" s="633"/>
    </row>
    <row r="73" spans="1:41" s="484" customFormat="1" ht="15" thickTop="1" x14ac:dyDescent="0.35">
      <c r="A73" s="630"/>
      <c r="B73" s="631"/>
      <c r="C73" s="732"/>
      <c r="D73" s="732"/>
      <c r="E73" s="732"/>
      <c r="F73" s="732"/>
      <c r="G73" s="732"/>
      <c r="H73" s="732"/>
      <c r="I73" s="732"/>
      <c r="J73" s="732"/>
      <c r="K73" s="732"/>
      <c r="L73" s="732"/>
      <c r="M73" s="732"/>
      <c r="N73" s="733"/>
      <c r="O73" s="732"/>
      <c r="P73" s="732"/>
      <c r="Q73" s="732"/>
      <c r="R73" s="732"/>
      <c r="S73" s="732"/>
      <c r="T73" s="732"/>
      <c r="U73" s="732"/>
      <c r="V73" s="732"/>
      <c r="W73" s="732"/>
      <c r="X73" s="732"/>
      <c r="Y73" s="732"/>
      <c r="Z73" s="733"/>
      <c r="AA73" s="501"/>
      <c r="AB73" s="734"/>
      <c r="AC73" s="734"/>
      <c r="AD73" s="734"/>
      <c r="AE73" s="734"/>
      <c r="AF73" s="734"/>
      <c r="AG73" s="734"/>
      <c r="AH73" s="503"/>
      <c r="AI73" s="645"/>
      <c r="AJ73" s="494"/>
      <c r="AK73" s="851"/>
      <c r="AL73" s="494"/>
      <c r="AM73" s="650"/>
      <c r="AN73" s="494"/>
      <c r="AO73" s="633"/>
    </row>
    <row r="74" spans="1:41" s="484" customFormat="1" ht="14.5" x14ac:dyDescent="0.35">
      <c r="A74" s="630" t="s">
        <v>239</v>
      </c>
      <c r="B74" s="633" t="s">
        <v>198</v>
      </c>
      <c r="C74" s="499">
        <v>80624.164612848093</v>
      </c>
      <c r="D74" s="499">
        <v>80624.164612848093</v>
      </c>
      <c r="E74" s="499">
        <v>80624.164612848093</v>
      </c>
      <c r="F74" s="499">
        <v>80624.164612848093</v>
      </c>
      <c r="G74" s="499">
        <v>80624.164612848093</v>
      </c>
      <c r="H74" s="499">
        <v>80624.164612848093</v>
      </c>
      <c r="I74" s="499">
        <v>80624.164612848093</v>
      </c>
      <c r="J74" s="499">
        <v>80624.164612848093</v>
      </c>
      <c r="K74" s="499">
        <v>80624.164612848093</v>
      </c>
      <c r="L74" s="499">
        <v>80624.164612848093</v>
      </c>
      <c r="M74" s="499">
        <v>80624.164612848093</v>
      </c>
      <c r="N74" s="725">
        <v>80624.164612848093</v>
      </c>
      <c r="O74" s="499">
        <v>80624.164612848093</v>
      </c>
      <c r="P74" s="499">
        <v>80624.164612848093</v>
      </c>
      <c r="Q74" s="499">
        <v>80624.164612848093</v>
      </c>
      <c r="R74" s="499">
        <v>80624.164612848093</v>
      </c>
      <c r="S74" s="499">
        <v>80624.164612848093</v>
      </c>
      <c r="T74" s="499">
        <v>80624.164612848093</v>
      </c>
      <c r="U74" s="499">
        <v>80624.164612848093</v>
      </c>
      <c r="V74" s="499">
        <v>80624.164612848093</v>
      </c>
      <c r="W74" s="499">
        <v>80624.164612848093</v>
      </c>
      <c r="X74" s="499">
        <v>80624.164612848093</v>
      </c>
      <c r="Y74" s="499">
        <v>80624.164612848093</v>
      </c>
      <c r="Z74" s="725">
        <v>80624.164612848093</v>
      </c>
      <c r="AA74" s="501"/>
      <c r="AB74" s="726">
        <v>967489.97535417706</v>
      </c>
      <c r="AC74" s="726">
        <v>967489.97535417706</v>
      </c>
      <c r="AD74" s="726">
        <v>1043486.1663580802</v>
      </c>
      <c r="AE74" s="726">
        <v>1043486.1663580802</v>
      </c>
      <c r="AF74" s="726">
        <v>-75996.191003903165</v>
      </c>
      <c r="AG74" s="726">
        <v>-75996.191003903165</v>
      </c>
      <c r="AH74" s="499"/>
      <c r="AI74" s="645">
        <v>40945.693877860511</v>
      </c>
      <c r="AJ74" s="494" t="s">
        <v>240</v>
      </c>
      <c r="AK74" s="851">
        <v>47087</v>
      </c>
      <c r="AL74" s="494" t="s">
        <v>241</v>
      </c>
      <c r="AM74" s="650">
        <v>2.5274736899999999</v>
      </c>
      <c r="AN74" s="494" t="s">
        <v>242</v>
      </c>
      <c r="AO74" s="633" t="s">
        <v>242</v>
      </c>
    </row>
    <row r="75" spans="1:41" s="484" customFormat="1" ht="14.5" x14ac:dyDescent="0.35">
      <c r="A75" s="630" t="s">
        <v>239</v>
      </c>
      <c r="B75" s="633" t="s">
        <v>243</v>
      </c>
      <c r="C75" s="741">
        <v>2907.7567941803582</v>
      </c>
      <c r="D75" s="741">
        <v>2907.7567941803582</v>
      </c>
      <c r="E75" s="741">
        <v>2907.7567941803582</v>
      </c>
      <c r="F75" s="741">
        <v>2907.7567941803582</v>
      </c>
      <c r="G75" s="741">
        <v>2907.7567941803582</v>
      </c>
      <c r="H75" s="741">
        <v>2907.7567941803582</v>
      </c>
      <c r="I75" s="741">
        <v>2907.7567941803582</v>
      </c>
      <c r="J75" s="741">
        <v>2907.7567941803582</v>
      </c>
      <c r="K75" s="741">
        <v>2907.7567941803582</v>
      </c>
      <c r="L75" s="741">
        <v>2907.7567941803582</v>
      </c>
      <c r="M75" s="741">
        <v>2907.7567941803582</v>
      </c>
      <c r="N75" s="742">
        <v>2907.7567941803582</v>
      </c>
      <c r="O75" s="741">
        <v>2907.7567941803582</v>
      </c>
      <c r="P75" s="741">
        <v>2907.7567941803582</v>
      </c>
      <c r="Q75" s="741">
        <v>2907.7567941803582</v>
      </c>
      <c r="R75" s="741">
        <v>2907.7567941803582</v>
      </c>
      <c r="S75" s="741">
        <v>2907.7567941803582</v>
      </c>
      <c r="T75" s="741">
        <v>2907.7567941803582</v>
      </c>
      <c r="U75" s="741">
        <v>2907.7567941803582</v>
      </c>
      <c r="V75" s="741">
        <v>2907.7567941803582</v>
      </c>
      <c r="W75" s="741">
        <v>2907.7567941803582</v>
      </c>
      <c r="X75" s="741">
        <v>2907.7567941803582</v>
      </c>
      <c r="Y75" s="741">
        <v>2907.7567941803582</v>
      </c>
      <c r="Z75" s="742">
        <v>2907.7567941803582</v>
      </c>
      <c r="AA75" s="501"/>
      <c r="AB75" s="726">
        <v>34893.081530164294</v>
      </c>
      <c r="AC75" s="726">
        <v>34893.081530164294</v>
      </c>
      <c r="AD75" s="726">
        <v>36872.355132575998</v>
      </c>
      <c r="AE75" s="726">
        <v>36872.355132575998</v>
      </c>
      <c r="AF75" s="726">
        <v>-1979.2736024117039</v>
      </c>
      <c r="AG75" s="726">
        <v>-1979.2736024117039</v>
      </c>
      <c r="AH75" s="499"/>
      <c r="AI75" s="645"/>
      <c r="AJ75" s="494"/>
      <c r="AK75" s="851"/>
      <c r="AL75" s="494"/>
      <c r="AM75" s="655">
        <v>9.1154789999999999E-2</v>
      </c>
      <c r="AN75" s="494"/>
      <c r="AO75" s="633"/>
    </row>
    <row r="76" spans="1:41" s="484" customFormat="1" ht="15" thickBot="1" x14ac:dyDescent="0.4">
      <c r="A76" s="630" t="s">
        <v>239</v>
      </c>
      <c r="B76" s="640" t="s">
        <v>244</v>
      </c>
      <c r="C76" s="743">
        <v>83531.921407028451</v>
      </c>
      <c r="D76" s="743">
        <v>83531.921407028451</v>
      </c>
      <c r="E76" s="743">
        <v>83531.921407028451</v>
      </c>
      <c r="F76" s="743">
        <v>83531.921407028451</v>
      </c>
      <c r="G76" s="743">
        <v>83531.921407028451</v>
      </c>
      <c r="H76" s="743">
        <v>83531.921407028451</v>
      </c>
      <c r="I76" s="743">
        <v>83531.921407028451</v>
      </c>
      <c r="J76" s="743">
        <v>83531.921407028451</v>
      </c>
      <c r="K76" s="743">
        <v>83531.921407028451</v>
      </c>
      <c r="L76" s="743">
        <v>83531.921407028451</v>
      </c>
      <c r="M76" s="743">
        <v>83531.921407028451</v>
      </c>
      <c r="N76" s="744">
        <v>83531.921407028451</v>
      </c>
      <c r="O76" s="743">
        <v>83531.921407028451</v>
      </c>
      <c r="P76" s="743">
        <v>83531.921407028451</v>
      </c>
      <c r="Q76" s="743">
        <v>83531.921407028451</v>
      </c>
      <c r="R76" s="743">
        <v>83531.921407028451</v>
      </c>
      <c r="S76" s="743">
        <v>83531.921407028451</v>
      </c>
      <c r="T76" s="743">
        <v>83531.921407028451</v>
      </c>
      <c r="U76" s="743">
        <v>83531.921407028451</v>
      </c>
      <c r="V76" s="743">
        <v>83531.921407028451</v>
      </c>
      <c r="W76" s="743">
        <v>83531.921407028451</v>
      </c>
      <c r="X76" s="743">
        <v>83531.921407028451</v>
      </c>
      <c r="Y76" s="743">
        <v>83531.921407028451</v>
      </c>
      <c r="Z76" s="744">
        <v>83531.921407028451</v>
      </c>
      <c r="AA76" s="735"/>
      <c r="AB76" s="731">
        <v>1002383.0568843414</v>
      </c>
      <c r="AC76" s="731">
        <v>1002383.0568843414</v>
      </c>
      <c r="AD76" s="731">
        <v>1080358.5214906563</v>
      </c>
      <c r="AE76" s="731">
        <v>1080358.5214906563</v>
      </c>
      <c r="AF76" s="731">
        <v>-77975.464606314898</v>
      </c>
      <c r="AG76" s="731">
        <v>-77975.464606314898</v>
      </c>
      <c r="AH76" s="505"/>
      <c r="AI76" s="645"/>
      <c r="AJ76" s="494"/>
      <c r="AK76" s="851"/>
      <c r="AL76" s="494"/>
      <c r="AM76" s="655"/>
      <c r="AN76" s="494"/>
      <c r="AO76" s="633"/>
    </row>
    <row r="77" spans="1:41" s="484" customFormat="1" ht="15" thickTop="1" x14ac:dyDescent="0.35">
      <c r="A77" s="630"/>
      <c r="B77" s="633"/>
      <c r="C77" s="732"/>
      <c r="D77" s="732"/>
      <c r="E77" s="732"/>
      <c r="F77" s="732"/>
      <c r="G77" s="732"/>
      <c r="H77" s="732"/>
      <c r="I77" s="732"/>
      <c r="J77" s="732"/>
      <c r="K77" s="732"/>
      <c r="L77" s="732"/>
      <c r="M77" s="732"/>
      <c r="N77" s="733"/>
      <c r="O77" s="732"/>
      <c r="P77" s="732"/>
      <c r="Q77" s="732"/>
      <c r="R77" s="732"/>
      <c r="S77" s="732"/>
      <c r="T77" s="732"/>
      <c r="U77" s="732"/>
      <c r="V77" s="732"/>
      <c r="W77" s="732"/>
      <c r="X77" s="732"/>
      <c r="Y77" s="732"/>
      <c r="Z77" s="733"/>
      <c r="AA77" s="501"/>
      <c r="AB77" s="734"/>
      <c r="AC77" s="734"/>
      <c r="AD77" s="734"/>
      <c r="AE77" s="734"/>
      <c r="AF77" s="734"/>
      <c r="AG77" s="734"/>
      <c r="AH77" s="503"/>
      <c r="AI77" s="645"/>
      <c r="AJ77" s="494"/>
      <c r="AK77" s="859"/>
      <c r="AL77" s="494"/>
      <c r="AM77" s="655"/>
      <c r="AN77" s="494"/>
      <c r="AO77" s="633"/>
    </row>
    <row r="78" spans="1:41" s="507" customFormat="1" ht="14.5" x14ac:dyDescent="0.35">
      <c r="A78" s="630" t="s">
        <v>245</v>
      </c>
      <c r="B78" s="633" t="s">
        <v>198</v>
      </c>
      <c r="C78" s="499">
        <v>190383.0526246948</v>
      </c>
      <c r="D78" s="499">
        <v>190383.0526246948</v>
      </c>
      <c r="E78" s="499">
        <v>190383.0526246948</v>
      </c>
      <c r="F78" s="499">
        <v>190383.0526246948</v>
      </c>
      <c r="G78" s="499">
        <v>190383.0526246948</v>
      </c>
      <c r="H78" s="499">
        <v>190383.0526246948</v>
      </c>
      <c r="I78" s="499">
        <v>190383.0526246948</v>
      </c>
      <c r="J78" s="499">
        <v>190383.0526246948</v>
      </c>
      <c r="K78" s="499">
        <v>190383.0526246948</v>
      </c>
      <c r="L78" s="499">
        <v>190383.0526246948</v>
      </c>
      <c r="M78" s="499">
        <v>190383.0526246948</v>
      </c>
      <c r="N78" s="725">
        <v>190383.0526246948</v>
      </c>
      <c r="O78" s="499">
        <v>190383.0526246948</v>
      </c>
      <c r="P78" s="499">
        <v>190383.0526246948</v>
      </c>
      <c r="Q78" s="499">
        <v>190383.0526246948</v>
      </c>
      <c r="R78" s="499">
        <v>190383.0526246948</v>
      </c>
      <c r="S78" s="499">
        <v>190383.0526246948</v>
      </c>
      <c r="T78" s="499">
        <v>190383.0526246948</v>
      </c>
      <c r="U78" s="499">
        <v>190383.0526246948</v>
      </c>
      <c r="V78" s="499">
        <v>190383.0526246948</v>
      </c>
      <c r="W78" s="499">
        <v>190383.0526246948</v>
      </c>
      <c r="X78" s="499">
        <v>190383.0526246948</v>
      </c>
      <c r="Y78" s="499">
        <v>190383.0526246948</v>
      </c>
      <c r="Z78" s="725">
        <v>190383.0526246948</v>
      </c>
      <c r="AA78" s="501"/>
      <c r="AB78" s="726">
        <v>2284596.6314963377</v>
      </c>
      <c r="AC78" s="726">
        <v>2284596.6314963377</v>
      </c>
      <c r="AD78" s="726">
        <v>2267830.54446</v>
      </c>
      <c r="AE78" s="726">
        <v>2267830.54446</v>
      </c>
      <c r="AF78" s="726">
        <v>16766.087036337703</v>
      </c>
      <c r="AG78" s="726">
        <v>16766.087036337703</v>
      </c>
      <c r="AH78" s="499"/>
      <c r="AI78" s="645">
        <v>41419.602371817229</v>
      </c>
      <c r="AJ78" s="494" t="s">
        <v>246</v>
      </c>
      <c r="AK78" s="851">
        <v>47118</v>
      </c>
      <c r="AL78" s="494" t="s">
        <v>247</v>
      </c>
      <c r="AM78" s="655">
        <v>5.9</v>
      </c>
      <c r="AN78" s="494" t="s">
        <v>248</v>
      </c>
      <c r="AO78" s="633" t="s">
        <v>249</v>
      </c>
    </row>
    <row r="79" spans="1:41" s="484" customFormat="1" ht="14.5" x14ac:dyDescent="0.35">
      <c r="A79" s="630" t="s">
        <v>245</v>
      </c>
      <c r="B79" s="633" t="s">
        <v>243</v>
      </c>
      <c r="C79" s="499">
        <v>5485.6133807115448</v>
      </c>
      <c r="D79" s="499">
        <v>5485.6133807115448</v>
      </c>
      <c r="E79" s="499">
        <v>5485.6133807115448</v>
      </c>
      <c r="F79" s="499">
        <v>5485.6133807115448</v>
      </c>
      <c r="G79" s="499">
        <v>5485.6133807115448</v>
      </c>
      <c r="H79" s="499">
        <v>5485.6133807115448</v>
      </c>
      <c r="I79" s="499">
        <v>5485.6133807115448</v>
      </c>
      <c r="J79" s="499">
        <v>5485.6133807115448</v>
      </c>
      <c r="K79" s="499">
        <v>5485.6133807115448</v>
      </c>
      <c r="L79" s="499">
        <v>5485.6133807115448</v>
      </c>
      <c r="M79" s="499">
        <v>5485.6133807115448</v>
      </c>
      <c r="N79" s="725">
        <v>5485.6133807115448</v>
      </c>
      <c r="O79" s="499">
        <v>5485.6133807115448</v>
      </c>
      <c r="P79" s="499">
        <v>5485.6133807115448</v>
      </c>
      <c r="Q79" s="499">
        <v>5485.6133807115448</v>
      </c>
      <c r="R79" s="499">
        <v>5485.6133807115448</v>
      </c>
      <c r="S79" s="499">
        <v>5485.6133807115448</v>
      </c>
      <c r="T79" s="499">
        <v>5485.6133807115448</v>
      </c>
      <c r="U79" s="499">
        <v>5485.6133807115448</v>
      </c>
      <c r="V79" s="499">
        <v>5485.6133807115448</v>
      </c>
      <c r="W79" s="499">
        <v>5485.6133807115448</v>
      </c>
      <c r="X79" s="499">
        <v>5485.6133807115448</v>
      </c>
      <c r="Y79" s="499">
        <v>5485.6133807115448</v>
      </c>
      <c r="Z79" s="725">
        <v>5485.6133807115448</v>
      </c>
      <c r="AA79" s="501"/>
      <c r="AB79" s="726">
        <v>65827.360568538556</v>
      </c>
      <c r="AC79" s="726">
        <v>65827.360568538556</v>
      </c>
      <c r="AD79" s="726">
        <v>77081.896859999993</v>
      </c>
      <c r="AE79" s="726">
        <v>77081.896859999993</v>
      </c>
      <c r="AF79" s="726">
        <v>-11254.536291461438</v>
      </c>
      <c r="AG79" s="726">
        <v>-11254.536291461438</v>
      </c>
      <c r="AH79" s="499"/>
      <c r="AI79" s="645"/>
      <c r="AJ79" s="494"/>
      <c r="AK79" s="859"/>
      <c r="AL79" s="494"/>
      <c r="AM79" s="655">
        <v>0.17</v>
      </c>
      <c r="AN79" s="494"/>
      <c r="AO79" s="633"/>
    </row>
    <row r="80" spans="1:41" s="484" customFormat="1" ht="15" thickBot="1" x14ac:dyDescent="0.4">
      <c r="A80" s="630" t="s">
        <v>245</v>
      </c>
      <c r="B80" s="640" t="s">
        <v>250</v>
      </c>
      <c r="C80" s="729">
        <v>195868.66600540635</v>
      </c>
      <c r="D80" s="729">
        <v>195868.66600540635</v>
      </c>
      <c r="E80" s="729">
        <v>195868.66600540635</v>
      </c>
      <c r="F80" s="729">
        <v>195868.66600540635</v>
      </c>
      <c r="G80" s="729">
        <v>195868.66600540635</v>
      </c>
      <c r="H80" s="729">
        <v>195868.66600540635</v>
      </c>
      <c r="I80" s="729">
        <v>195868.66600540635</v>
      </c>
      <c r="J80" s="729">
        <v>195868.66600540635</v>
      </c>
      <c r="K80" s="729">
        <v>195868.66600540635</v>
      </c>
      <c r="L80" s="729">
        <v>195868.66600540635</v>
      </c>
      <c r="M80" s="729">
        <v>195868.66600540635</v>
      </c>
      <c r="N80" s="730">
        <v>195868.66600540635</v>
      </c>
      <c r="O80" s="729">
        <v>195868.66600540635</v>
      </c>
      <c r="P80" s="729">
        <v>195868.66600540635</v>
      </c>
      <c r="Q80" s="729">
        <v>195868.66600540635</v>
      </c>
      <c r="R80" s="729">
        <v>195868.66600540635</v>
      </c>
      <c r="S80" s="729">
        <v>195868.66600540635</v>
      </c>
      <c r="T80" s="729">
        <v>195868.66600540635</v>
      </c>
      <c r="U80" s="729">
        <v>195868.66600540635</v>
      </c>
      <c r="V80" s="729">
        <v>195868.66600540635</v>
      </c>
      <c r="W80" s="729">
        <v>195868.66600540635</v>
      </c>
      <c r="X80" s="729">
        <v>195868.66600540635</v>
      </c>
      <c r="Y80" s="729">
        <v>195868.66600540635</v>
      </c>
      <c r="Z80" s="730">
        <v>195868.66600540635</v>
      </c>
      <c r="AA80" s="735"/>
      <c r="AB80" s="731">
        <v>2350423.9920648765</v>
      </c>
      <c r="AC80" s="731">
        <v>2350423.992064876</v>
      </c>
      <c r="AD80" s="731">
        <v>2344912.4413200002</v>
      </c>
      <c r="AE80" s="731">
        <v>2344912.4413200002</v>
      </c>
      <c r="AF80" s="731">
        <v>5511.5507448762655</v>
      </c>
      <c r="AG80" s="731">
        <v>5511.5507448757999</v>
      </c>
      <c r="AH80" s="505"/>
      <c r="AI80" s="645"/>
      <c r="AJ80" s="494"/>
      <c r="AK80" s="859"/>
      <c r="AL80" s="494"/>
      <c r="AM80" s="649"/>
      <c r="AN80" s="494"/>
      <c r="AO80" s="633"/>
    </row>
    <row r="81" spans="1:41" s="484" customFormat="1" ht="15" thickTop="1" x14ac:dyDescent="0.35">
      <c r="A81" s="630"/>
      <c r="B81" s="633"/>
      <c r="C81" s="736"/>
      <c r="D81" s="736"/>
      <c r="E81" s="736"/>
      <c r="F81" s="736"/>
      <c r="G81" s="736"/>
      <c r="H81" s="736"/>
      <c r="I81" s="736"/>
      <c r="J81" s="736"/>
      <c r="K81" s="736"/>
      <c r="L81" s="736"/>
      <c r="M81" s="736"/>
      <c r="N81" s="737"/>
      <c r="O81" s="736"/>
      <c r="P81" s="736"/>
      <c r="Q81" s="736"/>
      <c r="R81" s="736"/>
      <c r="S81" s="736"/>
      <c r="T81" s="736"/>
      <c r="U81" s="736"/>
      <c r="V81" s="736"/>
      <c r="W81" s="736"/>
      <c r="X81" s="736"/>
      <c r="Y81" s="736"/>
      <c r="Z81" s="737"/>
      <c r="AA81" s="501"/>
      <c r="AB81" s="738"/>
      <c r="AC81" s="738"/>
      <c r="AD81" s="738"/>
      <c r="AE81" s="738"/>
      <c r="AF81" s="738"/>
      <c r="AG81" s="738"/>
      <c r="AH81" s="505"/>
      <c r="AI81" s="645"/>
      <c r="AJ81" s="494"/>
      <c r="AK81" s="859"/>
      <c r="AL81" s="494"/>
      <c r="AM81" s="649"/>
      <c r="AN81" s="494"/>
      <c r="AO81" s="633"/>
    </row>
    <row r="82" spans="1:41" s="484" customFormat="1" ht="14.5" x14ac:dyDescent="0.35">
      <c r="A82" s="630" t="s">
        <v>251</v>
      </c>
      <c r="B82" s="494" t="s">
        <v>541</v>
      </c>
      <c r="C82" s="1045"/>
      <c r="D82" s="1044"/>
      <c r="E82" s="1044"/>
      <c r="F82" s="1044"/>
      <c r="G82" s="1044"/>
      <c r="H82" s="1044"/>
      <c r="I82" s="1044"/>
      <c r="J82" s="1044"/>
      <c r="K82" s="1044"/>
      <c r="L82" s="1044"/>
      <c r="M82" s="1044"/>
      <c r="N82" s="1044"/>
      <c r="O82" s="1045"/>
      <c r="P82" s="1044"/>
      <c r="Q82" s="1044"/>
      <c r="R82" s="1044"/>
      <c r="S82" s="1044"/>
      <c r="T82" s="1044"/>
      <c r="U82" s="1044"/>
      <c r="V82" s="1044"/>
      <c r="W82" s="1044"/>
      <c r="X82" s="1044"/>
      <c r="Y82" s="1044"/>
      <c r="Z82" s="1044"/>
      <c r="AA82" s="501"/>
      <c r="AB82" s="1044"/>
      <c r="AC82" s="1044"/>
      <c r="AD82" s="1044"/>
      <c r="AE82" s="1044"/>
      <c r="AF82" s="1044"/>
      <c r="AG82" s="1044"/>
      <c r="AH82" s="505"/>
      <c r="AI82" s="645">
        <v>1200000</v>
      </c>
      <c r="AJ82" s="494" t="s">
        <v>543</v>
      </c>
      <c r="AK82" s="851">
        <v>46387</v>
      </c>
      <c r="AL82" s="494" t="s">
        <v>196</v>
      </c>
      <c r="AM82" s="1048"/>
      <c r="AN82" s="1086" t="s">
        <v>544</v>
      </c>
      <c r="AO82" s="1087"/>
    </row>
    <row r="83" spans="1:41" s="484" customFormat="1" ht="14.5" x14ac:dyDescent="0.35">
      <c r="A83" s="630" t="s">
        <v>251</v>
      </c>
      <c r="B83" s="494" t="s">
        <v>207</v>
      </c>
      <c r="C83" s="1045"/>
      <c r="D83" s="1044"/>
      <c r="E83" s="1044"/>
      <c r="F83" s="1044"/>
      <c r="G83" s="1044"/>
      <c r="H83" s="1044"/>
      <c r="I83" s="1044"/>
      <c r="J83" s="1044"/>
      <c r="K83" s="1044"/>
      <c r="L83" s="1044"/>
      <c r="M83" s="1044"/>
      <c r="N83" s="1044"/>
      <c r="O83" s="1045"/>
      <c r="P83" s="1044"/>
      <c r="Q83" s="1044"/>
      <c r="R83" s="1044"/>
      <c r="S83" s="1044"/>
      <c r="T83" s="1044"/>
      <c r="U83" s="1044"/>
      <c r="V83" s="1044"/>
      <c r="W83" s="1044"/>
      <c r="X83" s="1044"/>
      <c r="Y83" s="1044"/>
      <c r="Z83" s="1044"/>
      <c r="AA83" s="501"/>
      <c r="AB83" s="1044"/>
      <c r="AC83" s="1044"/>
      <c r="AD83" s="1044"/>
      <c r="AE83" s="1044"/>
      <c r="AF83" s="1044"/>
      <c r="AG83" s="1044"/>
      <c r="AH83" s="508"/>
      <c r="AI83" s="656">
        <v>1000000</v>
      </c>
      <c r="AJ83" s="657" t="s">
        <v>252</v>
      </c>
      <c r="AK83" s="852">
        <v>46387</v>
      </c>
      <c r="AL83" s="657" t="s">
        <v>196</v>
      </c>
      <c r="AM83" s="1048"/>
      <c r="AN83" s="1084" t="s">
        <v>253</v>
      </c>
      <c r="AO83" s="1085"/>
    </row>
    <row r="84" spans="1:41" s="532" customFormat="1" ht="14.5" x14ac:dyDescent="0.35">
      <c r="A84" s="630"/>
      <c r="B84" s="591" t="s">
        <v>542</v>
      </c>
      <c r="C84" s="1046"/>
      <c r="D84" s="1046"/>
      <c r="E84" s="1046"/>
      <c r="F84" s="1046"/>
      <c r="G84" s="1046"/>
      <c r="H84" s="1046"/>
      <c r="I84" s="1046"/>
      <c r="J84" s="1046"/>
      <c r="K84" s="1046"/>
      <c r="L84" s="1046"/>
      <c r="M84" s="1046"/>
      <c r="N84" s="1046"/>
      <c r="O84" s="1046"/>
      <c r="P84" s="1046"/>
      <c r="Q84" s="1046"/>
      <c r="R84" s="1046"/>
      <c r="S84" s="1046"/>
      <c r="T84" s="1046"/>
      <c r="U84" s="1046"/>
      <c r="V84" s="1046"/>
      <c r="W84" s="1046"/>
      <c r="X84" s="1046"/>
      <c r="Y84" s="1046"/>
      <c r="Z84" s="1046"/>
      <c r="AA84" s="735"/>
      <c r="AB84" s="1047"/>
      <c r="AC84" s="1047"/>
      <c r="AD84" s="1047"/>
      <c r="AE84" s="1047"/>
      <c r="AF84" s="1047"/>
      <c r="AG84" s="1047"/>
      <c r="AH84" s="508"/>
      <c r="AI84" s="500"/>
      <c r="AK84" s="860"/>
    </row>
    <row r="85" spans="1:41" s="532" customFormat="1" ht="14.5" x14ac:dyDescent="0.35">
      <c r="A85" s="630"/>
      <c r="B85" s="591"/>
      <c r="C85" s="745"/>
      <c r="D85" s="745"/>
      <c r="E85" s="745"/>
      <c r="F85" s="745"/>
      <c r="G85" s="745"/>
      <c r="H85" s="745"/>
      <c r="I85" s="745"/>
      <c r="J85" s="745"/>
      <c r="K85" s="745"/>
      <c r="L85" s="745"/>
      <c r="M85" s="745"/>
      <c r="N85" s="746"/>
      <c r="O85" s="745"/>
      <c r="P85" s="745"/>
      <c r="Q85" s="745"/>
      <c r="R85" s="745"/>
      <c r="S85" s="745"/>
      <c r="T85" s="745"/>
      <c r="U85" s="745"/>
      <c r="V85" s="745"/>
      <c r="W85" s="745"/>
      <c r="X85" s="745"/>
      <c r="Y85" s="745"/>
      <c r="Z85" s="746"/>
      <c r="AA85" s="735"/>
      <c r="AB85" s="747"/>
      <c r="AC85" s="747"/>
      <c r="AD85" s="747"/>
      <c r="AE85" s="747"/>
      <c r="AF85" s="747"/>
      <c r="AG85" s="747"/>
      <c r="AH85" s="508"/>
      <c r="AI85" s="500"/>
      <c r="AK85" s="860"/>
    </row>
    <row r="86" spans="1:41" s="532" customFormat="1" ht="14.5" x14ac:dyDescent="0.35">
      <c r="A86" s="630"/>
      <c r="B86" s="649"/>
      <c r="C86" s="745"/>
      <c r="D86" s="745"/>
      <c r="E86" s="745"/>
      <c r="F86" s="745"/>
      <c r="G86" s="745"/>
      <c r="H86" s="745"/>
      <c r="I86" s="745"/>
      <c r="J86" s="745"/>
      <c r="K86" s="745"/>
      <c r="L86" s="745"/>
      <c r="M86" s="745"/>
      <c r="N86" s="746"/>
      <c r="O86" s="745"/>
      <c r="P86" s="745"/>
      <c r="Q86" s="745"/>
      <c r="R86" s="745"/>
      <c r="S86" s="745"/>
      <c r="T86" s="745"/>
      <c r="U86" s="745"/>
      <c r="V86" s="745"/>
      <c r="W86" s="745"/>
      <c r="X86" s="745"/>
      <c r="Y86" s="745"/>
      <c r="Z86" s="746"/>
      <c r="AA86" s="501"/>
      <c r="AB86" s="747"/>
      <c r="AC86" s="747"/>
      <c r="AD86" s="747"/>
      <c r="AE86" s="747"/>
      <c r="AF86" s="747"/>
      <c r="AG86" s="747"/>
      <c r="AH86" s="509"/>
      <c r="AK86" s="854"/>
    </row>
    <row r="87" spans="1:41" s="484" customFormat="1" ht="14.5" x14ac:dyDescent="0.35">
      <c r="A87" s="634"/>
      <c r="B87" s="635" t="s">
        <v>254</v>
      </c>
      <c r="C87" s="1047"/>
      <c r="D87" s="1047"/>
      <c r="E87" s="1047"/>
      <c r="F87" s="1047"/>
      <c r="G87" s="1047"/>
      <c r="H87" s="1047"/>
      <c r="I87" s="1047"/>
      <c r="J87" s="1047"/>
      <c r="K87" s="1047"/>
      <c r="L87" s="1047"/>
      <c r="M87" s="1047"/>
      <c r="N87" s="1047"/>
      <c r="O87" s="1047"/>
      <c r="P87" s="1047"/>
      <c r="Q87" s="1047"/>
      <c r="R87" s="1047"/>
      <c r="S87" s="1047"/>
      <c r="T87" s="1047"/>
      <c r="U87" s="1047"/>
      <c r="V87" s="1047"/>
      <c r="W87" s="1047"/>
      <c r="X87" s="1047"/>
      <c r="Y87" s="1047"/>
      <c r="Z87" s="1047"/>
      <c r="AA87" s="501"/>
      <c r="AB87" s="1047"/>
      <c r="AC87" s="1047"/>
      <c r="AD87" s="1047"/>
      <c r="AE87" s="1047"/>
      <c r="AF87" s="1047"/>
      <c r="AG87" s="1047"/>
      <c r="AH87" s="510"/>
      <c r="AK87" s="854"/>
    </row>
    <row r="88" spans="1:41" s="484" customFormat="1" ht="14.5" x14ac:dyDescent="0.35">
      <c r="E88" s="181"/>
      <c r="H88" s="181"/>
      <c r="O88" s="532"/>
      <c r="P88" s="532"/>
      <c r="Q88" s="181"/>
      <c r="R88" s="532"/>
      <c r="S88" s="532"/>
      <c r="T88" s="181"/>
      <c r="U88" s="532"/>
      <c r="V88" s="532"/>
      <c r="W88" s="532"/>
      <c r="X88" s="532"/>
      <c r="Y88" s="532"/>
      <c r="Z88" s="532"/>
      <c r="AA88" s="501"/>
      <c r="AC88" s="532"/>
      <c r="AE88" s="532"/>
      <c r="AG88" s="532"/>
      <c r="AK88" s="854"/>
      <c r="AN88" s="507"/>
      <c r="AO88" s="507"/>
    </row>
    <row r="89" spans="1:41" s="484" customFormat="1" ht="14.5" x14ac:dyDescent="0.35">
      <c r="C89" s="883"/>
      <c r="D89" s="883"/>
      <c r="E89" s="883"/>
      <c r="F89" s="883"/>
      <c r="G89" s="883"/>
      <c r="H89" s="883"/>
      <c r="I89" s="883"/>
      <c r="J89" s="883"/>
      <c r="K89" s="883"/>
      <c r="L89" s="883"/>
      <c r="M89" s="883"/>
      <c r="N89" s="883"/>
      <c r="O89" s="883"/>
      <c r="P89" s="883"/>
      <c r="Q89" s="883"/>
      <c r="R89" s="883"/>
      <c r="S89" s="883"/>
      <c r="T89" s="883"/>
      <c r="U89" s="883"/>
      <c r="V89" s="883"/>
      <c r="W89" s="883"/>
      <c r="X89" s="883"/>
      <c r="Y89" s="883"/>
      <c r="Z89" s="883"/>
      <c r="AA89" s="501"/>
      <c r="AC89" s="532"/>
      <c r="AE89" s="532"/>
      <c r="AG89" s="532"/>
      <c r="AK89" s="854"/>
      <c r="AN89" s="511"/>
      <c r="AO89" s="511"/>
    </row>
    <row r="90" spans="1:41" s="484" customFormat="1" ht="14.5" x14ac:dyDescent="0.35">
      <c r="B90" s="506"/>
      <c r="E90" s="181"/>
      <c r="G90" s="512"/>
      <c r="H90" s="181"/>
      <c r="O90" s="532"/>
      <c r="P90" s="532"/>
      <c r="Q90" s="181"/>
      <c r="R90" s="532"/>
      <c r="S90" s="512"/>
      <c r="T90" s="181"/>
      <c r="U90" s="532"/>
      <c r="V90" s="532"/>
      <c r="W90" s="532"/>
      <c r="X90" s="532"/>
      <c r="Y90" s="532"/>
      <c r="Z90" s="532"/>
      <c r="AA90" s="501"/>
      <c r="AC90" s="532"/>
      <c r="AE90" s="532"/>
      <c r="AG90" s="532"/>
      <c r="AK90" s="854"/>
    </row>
    <row r="91" spans="1:41" s="484" customFormat="1" ht="14.5" x14ac:dyDescent="0.35">
      <c r="A91" s="513"/>
      <c r="B91" s="506"/>
      <c r="E91" s="181"/>
      <c r="H91" s="514"/>
      <c r="I91" s="504"/>
      <c r="O91" s="532"/>
      <c r="P91" s="532"/>
      <c r="Q91" s="181"/>
      <c r="R91" s="532"/>
      <c r="S91" s="532"/>
      <c r="T91" s="514"/>
      <c r="U91" s="504"/>
      <c r="V91" s="532"/>
      <c r="W91" s="532"/>
      <c r="X91" s="532"/>
      <c r="Y91" s="532"/>
      <c r="Z91" s="532"/>
      <c r="AA91" s="501"/>
      <c r="AC91" s="532"/>
      <c r="AE91" s="532"/>
      <c r="AG91" s="532"/>
      <c r="AK91" s="854"/>
    </row>
    <row r="92" spans="1:41" s="484" customFormat="1" ht="14.5" x14ac:dyDescent="0.35">
      <c r="B92" s="506"/>
      <c r="E92" s="515"/>
      <c r="H92" s="516"/>
      <c r="I92" s="506"/>
      <c r="O92" s="532"/>
      <c r="P92" s="532"/>
      <c r="Q92" s="515"/>
      <c r="R92" s="532"/>
      <c r="S92" s="532"/>
      <c r="T92" s="516"/>
      <c r="U92" s="506"/>
      <c r="V92" s="532"/>
      <c r="W92" s="532"/>
      <c r="X92" s="532"/>
      <c r="Y92" s="532"/>
      <c r="Z92" s="532"/>
      <c r="AA92" s="501"/>
      <c r="AC92" s="532"/>
      <c r="AE92" s="532"/>
      <c r="AG92" s="532"/>
      <c r="AK92" s="854"/>
    </row>
    <row r="93" spans="1:41" s="484" customFormat="1" ht="14.5" x14ac:dyDescent="0.35">
      <c r="B93" s="506"/>
      <c r="E93" s="181"/>
      <c r="H93" s="181"/>
      <c r="O93" s="532"/>
      <c r="P93" s="532"/>
      <c r="Q93" s="181"/>
      <c r="R93" s="532"/>
      <c r="S93" s="532"/>
      <c r="T93" s="181"/>
      <c r="U93" s="532"/>
      <c r="V93" s="532"/>
      <c r="W93" s="532"/>
      <c r="X93" s="532"/>
      <c r="Y93" s="532"/>
      <c r="Z93" s="532"/>
      <c r="AA93" s="501"/>
      <c r="AC93" s="532"/>
      <c r="AE93" s="532"/>
      <c r="AG93" s="532"/>
      <c r="AK93" s="854"/>
    </row>
    <row r="94" spans="1:41" s="484" customFormat="1" ht="14.5" x14ac:dyDescent="0.35">
      <c r="B94" s="506"/>
      <c r="E94" s="181"/>
      <c r="H94" s="181"/>
      <c r="O94" s="532"/>
      <c r="P94" s="532"/>
      <c r="Q94" s="181"/>
      <c r="R94" s="532"/>
      <c r="S94" s="532"/>
      <c r="T94" s="181"/>
      <c r="U94" s="532"/>
      <c r="V94" s="532"/>
      <c r="W94" s="532"/>
      <c r="X94" s="532"/>
      <c r="Y94" s="532"/>
      <c r="Z94" s="532"/>
      <c r="AA94" s="501"/>
      <c r="AC94" s="532"/>
      <c r="AE94" s="532"/>
      <c r="AG94" s="532"/>
      <c r="AK94" s="854"/>
    </row>
    <row r="95" spans="1:41" s="484" customFormat="1" ht="14.5" x14ac:dyDescent="0.35">
      <c r="B95" s="512"/>
      <c r="E95" s="181"/>
      <c r="H95" s="516"/>
      <c r="I95" s="506"/>
      <c r="O95" s="532"/>
      <c r="P95" s="532"/>
      <c r="Q95" s="181"/>
      <c r="R95" s="532"/>
      <c r="S95" s="532"/>
      <c r="T95" s="516"/>
      <c r="U95" s="506"/>
      <c r="V95" s="532"/>
      <c r="W95" s="532"/>
      <c r="X95" s="532"/>
      <c r="Y95" s="532"/>
      <c r="Z95" s="532"/>
      <c r="AA95" s="501"/>
      <c r="AC95" s="532"/>
      <c r="AE95" s="532"/>
      <c r="AG95" s="532"/>
      <c r="AK95" s="854"/>
    </row>
    <row r="96" spans="1:41" s="484" customFormat="1" ht="14.5" x14ac:dyDescent="0.35">
      <c r="E96" s="181"/>
      <c r="H96" s="181"/>
      <c r="O96" s="532"/>
      <c r="P96" s="532"/>
      <c r="Q96" s="181"/>
      <c r="R96" s="532"/>
      <c r="S96" s="532"/>
      <c r="T96" s="181"/>
      <c r="U96" s="532"/>
      <c r="V96" s="532"/>
      <c r="W96" s="532"/>
      <c r="X96" s="532"/>
      <c r="Y96" s="532"/>
      <c r="Z96" s="532"/>
      <c r="AA96" s="501"/>
      <c r="AC96" s="532"/>
      <c r="AE96" s="532"/>
      <c r="AG96" s="532"/>
      <c r="AK96" s="854"/>
    </row>
    <row r="97" spans="2:37" s="484" customFormat="1" ht="14.5" x14ac:dyDescent="0.35">
      <c r="E97" s="181"/>
      <c r="H97" s="181"/>
      <c r="O97" s="532"/>
      <c r="P97" s="532"/>
      <c r="Q97" s="181"/>
      <c r="R97" s="532"/>
      <c r="S97" s="532"/>
      <c r="T97" s="181"/>
      <c r="U97" s="532"/>
      <c r="V97" s="532"/>
      <c r="W97" s="532"/>
      <c r="X97" s="532"/>
      <c r="Y97" s="532"/>
      <c r="Z97" s="532"/>
      <c r="AA97" s="501"/>
      <c r="AC97" s="532"/>
      <c r="AE97" s="532"/>
      <c r="AG97" s="532"/>
      <c r="AK97" s="854"/>
    </row>
    <row r="98" spans="2:37" s="484" customFormat="1" ht="14.5" x14ac:dyDescent="0.35">
      <c r="E98" s="181"/>
      <c r="H98" s="181"/>
      <c r="O98" s="532"/>
      <c r="P98" s="532"/>
      <c r="Q98" s="181"/>
      <c r="R98" s="532"/>
      <c r="S98" s="532"/>
      <c r="T98" s="181"/>
      <c r="U98" s="532"/>
      <c r="V98" s="532"/>
      <c r="W98" s="532"/>
      <c r="X98" s="532"/>
      <c r="Y98" s="532"/>
      <c r="Z98" s="532"/>
      <c r="AA98" s="501"/>
      <c r="AC98" s="532"/>
      <c r="AE98" s="532"/>
      <c r="AG98" s="532"/>
      <c r="AK98" s="854"/>
    </row>
    <row r="99" spans="2:37" s="484" customFormat="1" ht="14.5" x14ac:dyDescent="0.35">
      <c r="E99" s="181"/>
      <c r="H99" s="181"/>
      <c r="O99" s="532"/>
      <c r="P99" s="532"/>
      <c r="Q99" s="181"/>
      <c r="R99" s="532"/>
      <c r="S99" s="532"/>
      <c r="T99" s="181"/>
      <c r="U99" s="532"/>
      <c r="V99" s="532"/>
      <c r="W99" s="532"/>
      <c r="X99" s="532"/>
      <c r="Y99" s="532"/>
      <c r="Z99" s="532"/>
      <c r="AA99" s="501"/>
      <c r="AC99" s="532"/>
      <c r="AE99" s="532"/>
      <c r="AG99" s="532"/>
      <c r="AK99" s="854"/>
    </row>
    <row r="102" spans="2:37" x14ac:dyDescent="0.35">
      <c r="B102" s="73"/>
    </row>
    <row r="103" spans="2:37" x14ac:dyDescent="0.35">
      <c r="B103" s="73"/>
      <c r="C103" s="72"/>
      <c r="O103" s="72"/>
    </row>
  </sheetData>
  <mergeCells count="3">
    <mergeCell ref="AN83:AO83"/>
    <mergeCell ref="AN82:AO82"/>
    <mergeCell ref="T3:AF3"/>
  </mergeCells>
  <hyperlinks>
    <hyperlink ref="D9" r:id="rId1"/>
  </hyperlinks>
  <pageMargins left="0.7" right="0.7" top="0.75" bottom="0.75" header="0.3" footer="0.3"/>
  <pageSetup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5"/>
  <sheetViews>
    <sheetView zoomScale="75" zoomScaleNormal="75" workbookViewId="0">
      <selection activeCell="G26" sqref="G26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1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x14ac:dyDescent="0.35">
      <c r="A1" s="964" t="s">
        <v>802</v>
      </c>
      <c r="B1" s="61"/>
      <c r="C1" s="61"/>
      <c r="D1" s="61"/>
      <c r="E1" s="61"/>
      <c r="F1" s="61"/>
      <c r="G1" s="175"/>
      <c r="H1" s="176"/>
      <c r="I1" s="183"/>
    </row>
    <row r="3" spans="1:33" ht="18" x14ac:dyDescent="0.4">
      <c r="F3" s="1073" t="s">
        <v>801</v>
      </c>
      <c r="G3" s="1073"/>
      <c r="H3" s="1073"/>
      <c r="I3" s="1073"/>
      <c r="J3" s="1073"/>
      <c r="K3" s="1073"/>
      <c r="L3" s="1073"/>
      <c r="M3" s="1073"/>
      <c r="N3" s="1073"/>
      <c r="O3" s="1073"/>
      <c r="P3" s="1073"/>
      <c r="Q3" s="1073"/>
      <c r="R3" s="1073"/>
    </row>
    <row r="4" spans="1:33" ht="18.5" x14ac:dyDescent="0.45">
      <c r="A4" s="46" t="s">
        <v>52</v>
      </c>
    </row>
    <row r="5" spans="1:33" ht="15.5" x14ac:dyDescent="0.35">
      <c r="A5" s="172" t="s">
        <v>791</v>
      </c>
    </row>
    <row r="6" spans="1:33" ht="20" x14ac:dyDescent="0.4">
      <c r="A6" s="47" t="s">
        <v>255</v>
      </c>
    </row>
    <row r="7" spans="1:33" ht="28.75" customHeight="1" x14ac:dyDescent="0.5">
      <c r="A7" s="74"/>
    </row>
    <row r="8" spans="1:33" s="23" customFormat="1" ht="15" thickBot="1" x14ac:dyDescent="0.4">
      <c r="B8" s="539" t="s">
        <v>159</v>
      </c>
      <c r="C8" s="476">
        <v>365</v>
      </c>
      <c r="D8" s="476">
        <v>365</v>
      </c>
      <c r="E8" s="476">
        <v>365</v>
      </c>
      <c r="F8" s="476">
        <v>365</v>
      </c>
      <c r="G8" s="476"/>
      <c r="H8" s="476"/>
      <c r="I8" s="477"/>
      <c r="J8" s="477">
        <v>31</v>
      </c>
      <c r="K8" s="477">
        <v>28</v>
      </c>
      <c r="L8" s="477">
        <v>31</v>
      </c>
      <c r="M8" s="477">
        <v>30</v>
      </c>
      <c r="N8" s="477">
        <v>31</v>
      </c>
      <c r="O8" s="477">
        <v>30</v>
      </c>
      <c r="P8" s="477">
        <v>31</v>
      </c>
      <c r="Q8" s="477">
        <v>31</v>
      </c>
      <c r="R8" s="477">
        <v>30</v>
      </c>
      <c r="S8" s="477">
        <v>31</v>
      </c>
      <c r="T8" s="477">
        <v>30</v>
      </c>
      <c r="U8" s="477">
        <v>31</v>
      </c>
      <c r="V8" s="477">
        <v>31</v>
      </c>
      <c r="W8" s="477">
        <v>28</v>
      </c>
      <c r="X8" s="477">
        <v>31</v>
      </c>
      <c r="Y8" s="477">
        <v>30</v>
      </c>
      <c r="Z8" s="477">
        <v>31</v>
      </c>
      <c r="AA8" s="477">
        <v>30</v>
      </c>
      <c r="AB8" s="477">
        <v>31</v>
      </c>
      <c r="AC8" s="477">
        <v>31</v>
      </c>
      <c r="AD8" s="477">
        <v>30</v>
      </c>
      <c r="AE8" s="477">
        <v>31</v>
      </c>
      <c r="AF8" s="477">
        <v>30</v>
      </c>
      <c r="AG8" s="477">
        <v>31</v>
      </c>
    </row>
    <row r="9" spans="1:33" s="101" customFormat="1" ht="36.75" customHeight="1" thickBot="1" x14ac:dyDescent="0.4">
      <c r="C9" s="763">
        <v>2025</v>
      </c>
      <c r="D9" s="763">
        <v>2026</v>
      </c>
      <c r="E9" s="764" t="s">
        <v>755</v>
      </c>
      <c r="F9" s="764" t="s">
        <v>756</v>
      </c>
      <c r="G9" s="361" t="s">
        <v>780</v>
      </c>
      <c r="H9" s="361" t="s">
        <v>781</v>
      </c>
      <c r="J9" s="578">
        <v>45658</v>
      </c>
      <c r="K9" s="579">
        <v>45689</v>
      </c>
      <c r="L9" s="579">
        <v>45717</v>
      </c>
      <c r="M9" s="579">
        <v>45748</v>
      </c>
      <c r="N9" s="579">
        <v>45778</v>
      </c>
      <c r="O9" s="579">
        <v>45809</v>
      </c>
      <c r="P9" s="579">
        <v>45839</v>
      </c>
      <c r="Q9" s="579">
        <v>45870</v>
      </c>
      <c r="R9" s="579">
        <v>45901</v>
      </c>
      <c r="S9" s="579">
        <v>45931</v>
      </c>
      <c r="T9" s="579">
        <v>45962</v>
      </c>
      <c r="U9" s="579">
        <v>45992</v>
      </c>
      <c r="V9" s="578">
        <v>46023</v>
      </c>
      <c r="W9" s="579">
        <v>46054</v>
      </c>
      <c r="X9" s="579">
        <v>46082</v>
      </c>
      <c r="Y9" s="579">
        <v>46113</v>
      </c>
      <c r="Z9" s="579">
        <v>46143</v>
      </c>
      <c r="AA9" s="579">
        <v>46174</v>
      </c>
      <c r="AB9" s="579">
        <v>46204</v>
      </c>
      <c r="AC9" s="579">
        <v>46235</v>
      </c>
      <c r="AD9" s="579">
        <v>46266</v>
      </c>
      <c r="AE9" s="579">
        <v>46296</v>
      </c>
      <c r="AF9" s="579">
        <v>46327</v>
      </c>
      <c r="AG9" s="580">
        <v>46357</v>
      </c>
    </row>
    <row r="10" spans="1:33" s="23" customFormat="1" ht="15" thickBot="1" x14ac:dyDescent="0.4">
      <c r="A10" s="21" t="s">
        <v>256</v>
      </c>
      <c r="C10" s="423"/>
      <c r="D10" s="423"/>
      <c r="E10" s="424"/>
      <c r="F10" s="424"/>
      <c r="G10" s="425"/>
      <c r="H10" s="425"/>
      <c r="J10" s="223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223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7"/>
    </row>
    <row r="11" spans="1:33" s="23" customFormat="1" x14ac:dyDescent="0.35">
      <c r="B11" s="23" t="s">
        <v>24</v>
      </c>
      <c r="C11" s="428">
        <v>4.5908333333333333</v>
      </c>
      <c r="D11" s="428">
        <v>4.8174999999999999</v>
      </c>
      <c r="E11" s="428">
        <v>5.370000000000001</v>
      </c>
      <c r="F11" s="428">
        <v>5.0266666666666673</v>
      </c>
      <c r="G11" s="428">
        <v>-0.77916666666666767</v>
      </c>
      <c r="H11" s="428">
        <v>-0.20916666666666739</v>
      </c>
      <c r="J11" s="429">
        <v>9.33</v>
      </c>
      <c r="K11" s="430">
        <v>7</v>
      </c>
      <c r="L11" s="430">
        <v>3.86</v>
      </c>
      <c r="M11" s="430">
        <v>2.41</v>
      </c>
      <c r="N11" s="430">
        <v>2.11</v>
      </c>
      <c r="O11" s="430">
        <v>2.36</v>
      </c>
      <c r="P11" s="430">
        <v>3.33</v>
      </c>
      <c r="Q11" s="430">
        <v>3.43</v>
      </c>
      <c r="R11" s="430">
        <v>3.31</v>
      </c>
      <c r="S11" s="430">
        <v>2.86</v>
      </c>
      <c r="T11" s="430">
        <v>6.02</v>
      </c>
      <c r="U11" s="430">
        <v>9.07</v>
      </c>
      <c r="V11" s="429">
        <v>8.98</v>
      </c>
      <c r="W11" s="430">
        <v>7.64</v>
      </c>
      <c r="X11" s="430">
        <v>4.5599999999999996</v>
      </c>
      <c r="Y11" s="430">
        <v>2.59</v>
      </c>
      <c r="Z11" s="430">
        <v>2.36</v>
      </c>
      <c r="AA11" s="430">
        <v>2.7</v>
      </c>
      <c r="AB11" s="430">
        <v>3.53</v>
      </c>
      <c r="AC11" s="430">
        <v>3.58</v>
      </c>
      <c r="AD11" s="430">
        <v>3.55</v>
      </c>
      <c r="AE11" s="430">
        <v>3.17</v>
      </c>
      <c r="AF11" s="430">
        <v>6.45</v>
      </c>
      <c r="AG11" s="431">
        <v>8.6999999999999993</v>
      </c>
    </row>
    <row r="12" spans="1:33" s="23" customFormat="1" x14ac:dyDescent="0.35">
      <c r="B12" s="23" t="s">
        <v>248</v>
      </c>
      <c r="C12" s="432">
        <v>2.0975000000000001</v>
      </c>
      <c r="D12" s="432">
        <v>2.4149999999999996</v>
      </c>
      <c r="E12" s="432">
        <v>2.8458333333333332</v>
      </c>
      <c r="F12" s="432">
        <v>2.9816666666666669</v>
      </c>
      <c r="G12" s="432">
        <v>-0.74833333333333307</v>
      </c>
      <c r="H12" s="432">
        <v>-0.56666666666666732</v>
      </c>
      <c r="J12" s="433">
        <v>2.2000000000000002</v>
      </c>
      <c r="K12" s="434">
        <v>2.2000000000000002</v>
      </c>
      <c r="L12" s="434">
        <v>2.06</v>
      </c>
      <c r="M12" s="434">
        <v>1.89</v>
      </c>
      <c r="N12" s="434">
        <v>1.82</v>
      </c>
      <c r="O12" s="434">
        <v>1.86</v>
      </c>
      <c r="P12" s="434">
        <v>1.89</v>
      </c>
      <c r="Q12" s="434">
        <v>1.92</v>
      </c>
      <c r="R12" s="434">
        <v>1.95</v>
      </c>
      <c r="S12" s="434">
        <v>2.11</v>
      </c>
      <c r="T12" s="434">
        <v>2.4900000000000002</v>
      </c>
      <c r="U12" s="434">
        <v>2.78</v>
      </c>
      <c r="V12" s="433">
        <v>2.87</v>
      </c>
      <c r="W12" s="434">
        <v>2.84</v>
      </c>
      <c r="X12" s="434">
        <v>2.4700000000000002</v>
      </c>
      <c r="Y12" s="434">
        <v>2.1</v>
      </c>
      <c r="Z12" s="434">
        <v>2.0499999999999998</v>
      </c>
      <c r="AA12" s="434">
        <v>2.1</v>
      </c>
      <c r="AB12" s="434">
        <v>2.17</v>
      </c>
      <c r="AC12" s="434">
        <v>2.17</v>
      </c>
      <c r="AD12" s="434">
        <v>2.16</v>
      </c>
      <c r="AE12" s="434">
        <v>2.3199999999999998</v>
      </c>
      <c r="AF12" s="434">
        <v>2.72</v>
      </c>
      <c r="AG12" s="435">
        <v>3.01</v>
      </c>
    </row>
    <row r="13" spans="1:33" s="23" customFormat="1" x14ac:dyDescent="0.35">
      <c r="B13" s="23" t="s">
        <v>408</v>
      </c>
      <c r="C13" s="432">
        <v>4.044999999999999</v>
      </c>
      <c r="D13" s="432">
        <v>4.2675000000000001</v>
      </c>
      <c r="E13" s="432">
        <v>4.6274999999999995</v>
      </c>
      <c r="F13" s="432">
        <v>4.4749999999999988</v>
      </c>
      <c r="G13" s="432">
        <v>-0.58250000000000046</v>
      </c>
      <c r="H13" s="432">
        <v>-0.20749999999999869</v>
      </c>
      <c r="J13" s="433">
        <v>6.89</v>
      </c>
      <c r="K13" s="434">
        <v>5.76</v>
      </c>
      <c r="L13" s="434">
        <v>3.39</v>
      </c>
      <c r="M13" s="434">
        <v>2.64</v>
      </c>
      <c r="N13" s="434">
        <v>2.4300000000000002</v>
      </c>
      <c r="O13" s="434">
        <v>2.66</v>
      </c>
      <c r="P13" s="434">
        <v>3.39</v>
      </c>
      <c r="Q13" s="434">
        <v>3.47</v>
      </c>
      <c r="R13" s="434">
        <v>3.33</v>
      </c>
      <c r="S13" s="434">
        <v>2.98</v>
      </c>
      <c r="T13" s="434">
        <v>4.58</v>
      </c>
      <c r="U13" s="434">
        <v>7.02</v>
      </c>
      <c r="V13" s="433">
        <v>7.08</v>
      </c>
      <c r="W13" s="434">
        <v>6</v>
      </c>
      <c r="X13" s="434">
        <v>3.89</v>
      </c>
      <c r="Y13" s="434">
        <v>2.75</v>
      </c>
      <c r="Z13" s="434">
        <v>2.71</v>
      </c>
      <c r="AA13" s="434">
        <v>2.87</v>
      </c>
      <c r="AB13" s="434">
        <v>3.67</v>
      </c>
      <c r="AC13" s="434">
        <v>3.7</v>
      </c>
      <c r="AD13" s="434">
        <v>3.64</v>
      </c>
      <c r="AE13" s="434">
        <v>3.22</v>
      </c>
      <c r="AF13" s="434">
        <v>4.88</v>
      </c>
      <c r="AG13" s="435">
        <v>6.8</v>
      </c>
    </row>
    <row r="14" spans="1:33" s="23" customFormat="1" x14ac:dyDescent="0.35">
      <c r="B14" s="23" t="s">
        <v>201</v>
      </c>
      <c r="C14" s="432">
        <v>3.9416666666666678</v>
      </c>
      <c r="D14" s="432">
        <v>4.1349999999999989</v>
      </c>
      <c r="E14" s="432">
        <v>4.5458333333333334</v>
      </c>
      <c r="F14" s="432">
        <v>4.4216666666666669</v>
      </c>
      <c r="G14" s="432">
        <v>-0.60416666666666563</v>
      </c>
      <c r="H14" s="432">
        <v>-0.28666666666666796</v>
      </c>
      <c r="J14" s="433">
        <v>6.62</v>
      </c>
      <c r="K14" s="434">
        <v>5.5</v>
      </c>
      <c r="L14" s="434">
        <v>3.43</v>
      </c>
      <c r="M14" s="434">
        <v>2.4900000000000002</v>
      </c>
      <c r="N14" s="434">
        <v>2.34</v>
      </c>
      <c r="O14" s="434">
        <v>2.6</v>
      </c>
      <c r="P14" s="434">
        <v>3.33</v>
      </c>
      <c r="Q14" s="434">
        <v>3.42</v>
      </c>
      <c r="R14" s="434">
        <v>3.34</v>
      </c>
      <c r="S14" s="434">
        <v>2.96</v>
      </c>
      <c r="T14" s="434">
        <v>4.5999999999999996</v>
      </c>
      <c r="U14" s="434">
        <v>6.67</v>
      </c>
      <c r="V14" s="433">
        <v>6.46</v>
      </c>
      <c r="W14" s="434">
        <v>5.68</v>
      </c>
      <c r="X14" s="434">
        <v>3.93</v>
      </c>
      <c r="Y14" s="434">
        <v>2.72</v>
      </c>
      <c r="Z14" s="434">
        <v>2.5499999999999998</v>
      </c>
      <c r="AA14" s="434">
        <v>2.81</v>
      </c>
      <c r="AB14" s="434">
        <v>3.58</v>
      </c>
      <c r="AC14" s="434">
        <v>3.67</v>
      </c>
      <c r="AD14" s="434">
        <v>3.59</v>
      </c>
      <c r="AE14" s="434">
        <v>3.17</v>
      </c>
      <c r="AF14" s="434">
        <v>4.7699999999999996</v>
      </c>
      <c r="AG14" s="435">
        <v>6.69</v>
      </c>
    </row>
    <row r="15" spans="1:33" s="23" customFormat="1" x14ac:dyDescent="0.35">
      <c r="B15" s="23" t="s">
        <v>257</v>
      </c>
      <c r="C15" s="432">
        <v>1.8550000000000002</v>
      </c>
      <c r="D15" s="432">
        <v>2.2800000000000007</v>
      </c>
      <c r="E15" s="432">
        <v>2.6391666666666667</v>
      </c>
      <c r="F15" s="432">
        <v>2.7850000000000001</v>
      </c>
      <c r="G15" s="432">
        <v>-0.78416666666666646</v>
      </c>
      <c r="H15" s="432">
        <v>-0.50499999999999945</v>
      </c>
      <c r="J15" s="433">
        <v>2.0699999999999998</v>
      </c>
      <c r="K15" s="434">
        <v>2.0699999999999998</v>
      </c>
      <c r="L15" s="434">
        <v>1.92</v>
      </c>
      <c r="M15" s="434">
        <v>1.57</v>
      </c>
      <c r="N15" s="434">
        <v>1.5</v>
      </c>
      <c r="O15" s="434">
        <v>1.53</v>
      </c>
      <c r="P15" s="434">
        <v>1.57</v>
      </c>
      <c r="Q15" s="434">
        <v>1.6</v>
      </c>
      <c r="R15" s="434">
        <v>1.62</v>
      </c>
      <c r="S15" s="434">
        <v>1.78</v>
      </c>
      <c r="T15" s="434">
        <v>2.37</v>
      </c>
      <c r="U15" s="434">
        <v>2.66</v>
      </c>
      <c r="V15" s="433">
        <v>2.75</v>
      </c>
      <c r="W15" s="434">
        <v>2.72</v>
      </c>
      <c r="X15" s="434">
        <v>2.35</v>
      </c>
      <c r="Y15" s="434">
        <v>1.96</v>
      </c>
      <c r="Z15" s="434">
        <v>1.9</v>
      </c>
      <c r="AA15" s="434">
        <v>1.96</v>
      </c>
      <c r="AB15" s="434">
        <v>2.02</v>
      </c>
      <c r="AC15" s="434">
        <v>2.0299999999999998</v>
      </c>
      <c r="AD15" s="434">
        <v>2.0099999999999998</v>
      </c>
      <c r="AE15" s="434">
        <v>2.17</v>
      </c>
      <c r="AF15" s="434">
        <v>2.6</v>
      </c>
      <c r="AG15" s="435">
        <v>2.89</v>
      </c>
    </row>
    <row r="16" spans="1:33" s="23" customFormat="1" x14ac:dyDescent="0.35">
      <c r="C16" s="436"/>
      <c r="D16" s="436"/>
      <c r="E16" s="436"/>
      <c r="F16" s="436"/>
      <c r="G16" s="436"/>
      <c r="H16" s="436"/>
      <c r="J16" s="241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241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437"/>
    </row>
    <row r="17" spans="1:33" s="23" customFormat="1" x14ac:dyDescent="0.35">
      <c r="A17" s="21" t="s">
        <v>258</v>
      </c>
      <c r="C17" s="436"/>
      <c r="D17" s="436"/>
      <c r="E17" s="436"/>
      <c r="F17" s="436"/>
      <c r="G17" s="436"/>
      <c r="H17" s="436"/>
      <c r="J17" s="241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241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437"/>
    </row>
    <row r="18" spans="1:33" s="23" customFormat="1" x14ac:dyDescent="0.35">
      <c r="A18" s="23" t="s">
        <v>259</v>
      </c>
      <c r="B18" s="23" t="s">
        <v>260</v>
      </c>
      <c r="C18" s="974"/>
      <c r="D18" s="974"/>
      <c r="E18" s="974"/>
      <c r="F18" s="974"/>
      <c r="G18" s="974"/>
      <c r="H18" s="974"/>
      <c r="J18" s="1049">
        <v>60000</v>
      </c>
      <c r="K18" s="1049">
        <v>60000</v>
      </c>
      <c r="L18" s="1049">
        <v>60080.75370121131</v>
      </c>
      <c r="M18" s="1049">
        <v>30000</v>
      </c>
      <c r="N18" s="1049">
        <v>25000</v>
      </c>
      <c r="O18" s="1049">
        <v>25000</v>
      </c>
      <c r="P18" s="1049">
        <v>25000</v>
      </c>
      <c r="Q18" s="1049">
        <v>32500</v>
      </c>
      <c r="R18" s="1049">
        <v>25000</v>
      </c>
      <c r="S18" s="1049">
        <v>25000</v>
      </c>
      <c r="T18" s="1049">
        <v>52427.184466019418</v>
      </c>
      <c r="U18" s="1049">
        <v>52500</v>
      </c>
      <c r="V18" s="1049">
        <v>52500</v>
      </c>
      <c r="W18" s="1049">
        <v>52500</v>
      </c>
      <c r="X18" s="1049">
        <v>52570.659488559897</v>
      </c>
      <c r="Y18" s="1049">
        <v>45000</v>
      </c>
      <c r="Z18" s="1049">
        <v>45000</v>
      </c>
      <c r="AA18" s="1049">
        <v>45000</v>
      </c>
      <c r="AB18" s="1049">
        <v>50000</v>
      </c>
      <c r="AC18" s="1049">
        <v>50000</v>
      </c>
      <c r="AD18" s="1049">
        <v>50000</v>
      </c>
      <c r="AE18" s="1049">
        <v>50000</v>
      </c>
      <c r="AF18" s="1049">
        <v>24965.325936199722</v>
      </c>
      <c r="AG18" s="1049">
        <v>25000</v>
      </c>
    </row>
    <row r="19" spans="1:33" s="23" customFormat="1" x14ac:dyDescent="0.35">
      <c r="A19" s="23" t="s">
        <v>261</v>
      </c>
      <c r="B19" s="23" t="s">
        <v>262</v>
      </c>
      <c r="C19" s="992"/>
      <c r="D19" s="992"/>
      <c r="E19" s="992"/>
      <c r="F19" s="992"/>
      <c r="G19" s="992"/>
      <c r="H19" s="992"/>
      <c r="J19" s="992">
        <v>6.3852916666666664</v>
      </c>
      <c r="K19" s="992">
        <v>6.3852916666666664</v>
      </c>
      <c r="L19" s="992">
        <v>6.3852916666666664</v>
      </c>
      <c r="M19" s="992">
        <v>3.7058333333333335</v>
      </c>
      <c r="N19" s="992">
        <v>4.0069999999999997</v>
      </c>
      <c r="O19" s="992">
        <v>4.0069999999999997</v>
      </c>
      <c r="P19" s="992">
        <v>4.0069999999999997</v>
      </c>
      <c r="Q19" s="992">
        <v>3.8476923076923075</v>
      </c>
      <c r="R19" s="992">
        <v>4.0069999999999997</v>
      </c>
      <c r="S19" s="992">
        <v>4.0069999999999997</v>
      </c>
      <c r="T19" s="992">
        <v>7.1488095238095237</v>
      </c>
      <c r="U19" s="992">
        <v>7.1488095238095237</v>
      </c>
      <c r="V19" s="992">
        <v>7.1488095238095237</v>
      </c>
      <c r="W19" s="992">
        <v>7.1488095238095237</v>
      </c>
      <c r="X19" s="992">
        <v>7.1488095238095237</v>
      </c>
      <c r="Y19" s="992">
        <v>3.3794444444444443</v>
      </c>
      <c r="Z19" s="992">
        <v>3.3794444444444443</v>
      </c>
      <c r="AA19" s="992">
        <v>3.3794444444444443</v>
      </c>
      <c r="AB19" s="992">
        <v>3.4140000000000001</v>
      </c>
      <c r="AC19" s="992">
        <v>3.4140000000000001</v>
      </c>
      <c r="AD19" s="992">
        <v>3.4140000000000001</v>
      </c>
      <c r="AE19" s="992">
        <v>3.4140000000000001</v>
      </c>
      <c r="AF19" s="992">
        <v>7.4459999999999997</v>
      </c>
      <c r="AG19" s="992">
        <v>7.4459999999999997</v>
      </c>
    </row>
    <row r="20" spans="1:33" s="23" customFormat="1" x14ac:dyDescent="0.35">
      <c r="B20" s="438" t="s">
        <v>263</v>
      </c>
      <c r="C20" s="971"/>
      <c r="D20" s="971"/>
      <c r="E20" s="971"/>
      <c r="F20" s="971"/>
      <c r="G20" s="971"/>
      <c r="H20" s="971"/>
      <c r="J20" s="971">
        <v>-5477157.5000000009</v>
      </c>
      <c r="K20" s="971">
        <v>-1032710.0000000005</v>
      </c>
      <c r="L20" s="971">
        <v>4703364.2261103634</v>
      </c>
      <c r="M20" s="971">
        <v>1166250</v>
      </c>
      <c r="N20" s="971">
        <v>1470174.9999999998</v>
      </c>
      <c r="O20" s="971">
        <v>1235249.9999999998</v>
      </c>
      <c r="P20" s="971">
        <v>524674.99999999965</v>
      </c>
      <c r="Q20" s="971">
        <v>420824.99999999965</v>
      </c>
      <c r="R20" s="971">
        <v>522749.99999999971</v>
      </c>
      <c r="S20" s="971">
        <v>888924.99999999988</v>
      </c>
      <c r="T20" s="971">
        <v>1775409.153952844</v>
      </c>
      <c r="U20" s="971">
        <v>-3126737.5000000005</v>
      </c>
      <c r="V20" s="971">
        <v>-2980262.5000000009</v>
      </c>
      <c r="W20" s="971">
        <v>-722049.99999999965</v>
      </c>
      <c r="X20" s="971">
        <v>4218958.142664873</v>
      </c>
      <c r="Y20" s="971">
        <v>1065750</v>
      </c>
      <c r="Z20" s="971">
        <v>1422125</v>
      </c>
      <c r="AA20" s="971">
        <v>917249.99999999953</v>
      </c>
      <c r="AB20" s="971">
        <v>-179799.99999999948</v>
      </c>
      <c r="AC20" s="971">
        <v>-257299.99999999988</v>
      </c>
      <c r="AD20" s="971">
        <v>-203999.99999999951</v>
      </c>
      <c r="AE20" s="971">
        <v>378200.00000000035</v>
      </c>
      <c r="AF20" s="971">
        <v>745963.93897364731</v>
      </c>
      <c r="AG20" s="971">
        <v>-971849.99999999965</v>
      </c>
    </row>
    <row r="21" spans="1:33" s="23" customFormat="1" x14ac:dyDescent="0.35">
      <c r="C21" s="436"/>
      <c r="D21" s="436"/>
      <c r="E21" s="436"/>
      <c r="F21" s="436"/>
      <c r="G21" s="436"/>
      <c r="H21" s="436"/>
      <c r="J21" s="1029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1029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437"/>
    </row>
    <row r="22" spans="1:33" s="23" customFormat="1" x14ac:dyDescent="0.35">
      <c r="A22" s="23" t="s">
        <v>259</v>
      </c>
      <c r="B22" s="23" t="s">
        <v>264</v>
      </c>
      <c r="C22" s="974"/>
      <c r="D22" s="974"/>
      <c r="E22" s="974"/>
      <c r="F22" s="974"/>
      <c r="G22" s="974"/>
      <c r="H22" s="974"/>
      <c r="J22" s="1049">
        <v>-17500</v>
      </c>
      <c r="K22" s="1049">
        <v>-17500</v>
      </c>
      <c r="L22" s="1049">
        <v>-17523.553162853299</v>
      </c>
      <c r="M22" s="1049">
        <v>0</v>
      </c>
      <c r="N22" s="1049">
        <v>-12500</v>
      </c>
      <c r="O22" s="1049">
        <v>-5000</v>
      </c>
      <c r="P22" s="1049">
        <v>0</v>
      </c>
      <c r="Q22" s="1049">
        <v>0</v>
      </c>
      <c r="R22" s="1049">
        <v>0</v>
      </c>
      <c r="S22" s="1049">
        <v>0</v>
      </c>
      <c r="T22" s="1049">
        <v>0</v>
      </c>
      <c r="U22" s="1049">
        <v>0</v>
      </c>
      <c r="V22" s="1049">
        <v>0</v>
      </c>
      <c r="W22" s="1049">
        <v>0</v>
      </c>
      <c r="X22" s="1049">
        <v>0</v>
      </c>
      <c r="Y22" s="1049">
        <v>0</v>
      </c>
      <c r="Z22" s="1049">
        <v>0</v>
      </c>
      <c r="AA22" s="1049">
        <v>0</v>
      </c>
      <c r="AB22" s="1049">
        <v>0</v>
      </c>
      <c r="AC22" s="1049">
        <v>0</v>
      </c>
      <c r="AD22" s="1049">
        <v>0</v>
      </c>
      <c r="AE22" s="1049">
        <v>0</v>
      </c>
      <c r="AF22" s="1049">
        <v>0</v>
      </c>
      <c r="AG22" s="1049">
        <v>0</v>
      </c>
    </row>
    <row r="23" spans="1:33" s="23" customFormat="1" x14ac:dyDescent="0.35">
      <c r="A23" s="23" t="s">
        <v>261</v>
      </c>
      <c r="B23" s="23" t="s">
        <v>265</v>
      </c>
      <c r="C23" s="992"/>
      <c r="D23" s="992"/>
      <c r="E23" s="992"/>
      <c r="F23" s="992"/>
      <c r="G23" s="992"/>
      <c r="H23" s="992"/>
      <c r="J23" s="992">
        <v>6.74</v>
      </c>
      <c r="K23" s="992">
        <v>6.74</v>
      </c>
      <c r="L23" s="992">
        <v>6.74</v>
      </c>
      <c r="M23" s="992">
        <v>0</v>
      </c>
      <c r="N23" s="992">
        <v>1.94</v>
      </c>
      <c r="O23" s="992">
        <v>2.02</v>
      </c>
      <c r="P23" s="992">
        <v>0</v>
      </c>
      <c r="Q23" s="992">
        <v>0</v>
      </c>
      <c r="R23" s="992">
        <v>0</v>
      </c>
      <c r="S23" s="992">
        <v>0</v>
      </c>
      <c r="T23" s="992">
        <v>0</v>
      </c>
      <c r="U23" s="992">
        <v>0</v>
      </c>
      <c r="V23" s="992">
        <v>0</v>
      </c>
      <c r="W23" s="992">
        <v>0</v>
      </c>
      <c r="X23" s="992">
        <v>0</v>
      </c>
      <c r="Y23" s="992">
        <v>0</v>
      </c>
      <c r="Z23" s="992">
        <v>0</v>
      </c>
      <c r="AA23" s="992">
        <v>0</v>
      </c>
      <c r="AB23" s="992">
        <v>0</v>
      </c>
      <c r="AC23" s="992">
        <v>0</v>
      </c>
      <c r="AD23" s="992">
        <v>0</v>
      </c>
      <c r="AE23" s="992">
        <v>0</v>
      </c>
      <c r="AF23" s="992">
        <v>0</v>
      </c>
      <c r="AG23" s="992">
        <v>0</v>
      </c>
    </row>
    <row r="24" spans="1:33" s="23" customFormat="1" x14ac:dyDescent="0.35">
      <c r="B24" s="438" t="s">
        <v>266</v>
      </c>
      <c r="C24" s="971"/>
      <c r="D24" s="971"/>
      <c r="E24" s="971"/>
      <c r="F24" s="971"/>
      <c r="G24" s="971"/>
      <c r="H24" s="971"/>
      <c r="J24" s="971">
        <v>1405075</v>
      </c>
      <c r="K24" s="971">
        <v>127399.9999999999</v>
      </c>
      <c r="L24" s="971">
        <v>-1564502.8263795425</v>
      </c>
      <c r="M24" s="971">
        <v>0</v>
      </c>
      <c r="N24" s="971">
        <v>65874.999999999971</v>
      </c>
      <c r="O24" s="971">
        <v>50999.999999999978</v>
      </c>
      <c r="P24" s="971">
        <v>0</v>
      </c>
      <c r="Q24" s="971">
        <v>0</v>
      </c>
      <c r="R24" s="971">
        <v>0</v>
      </c>
      <c r="S24" s="971">
        <v>0</v>
      </c>
      <c r="T24" s="971">
        <v>0</v>
      </c>
      <c r="U24" s="971">
        <v>0</v>
      </c>
      <c r="V24" s="971">
        <v>0</v>
      </c>
      <c r="W24" s="971">
        <v>0</v>
      </c>
      <c r="X24" s="971">
        <v>0</v>
      </c>
      <c r="Y24" s="971">
        <v>0</v>
      </c>
      <c r="Z24" s="971">
        <v>0</v>
      </c>
      <c r="AA24" s="971">
        <v>0</v>
      </c>
      <c r="AB24" s="971">
        <v>0</v>
      </c>
      <c r="AC24" s="971">
        <v>0</v>
      </c>
      <c r="AD24" s="971">
        <v>0</v>
      </c>
      <c r="AE24" s="971">
        <v>0</v>
      </c>
      <c r="AF24" s="971">
        <v>0</v>
      </c>
      <c r="AG24" s="971">
        <v>0</v>
      </c>
    </row>
    <row r="25" spans="1:33" s="23" customFormat="1" x14ac:dyDescent="0.35">
      <c r="C25" s="436"/>
      <c r="D25" s="436"/>
      <c r="E25" s="436"/>
      <c r="F25" s="436"/>
      <c r="G25" s="436"/>
      <c r="H25" s="436"/>
      <c r="J25" s="24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241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437"/>
    </row>
    <row r="26" spans="1:33" s="23" customFormat="1" x14ac:dyDescent="0.35">
      <c r="A26" s="23" t="s">
        <v>259</v>
      </c>
      <c r="B26" s="23" t="s">
        <v>267</v>
      </c>
      <c r="C26" s="974"/>
      <c r="D26" s="974"/>
      <c r="E26" s="974"/>
      <c r="F26" s="974"/>
      <c r="G26" s="974"/>
      <c r="H26" s="974"/>
      <c r="J26" s="1049">
        <v>115000</v>
      </c>
      <c r="K26" s="1049">
        <v>105000</v>
      </c>
      <c r="L26" s="1049">
        <v>85114.401076716022</v>
      </c>
      <c r="M26" s="1049">
        <v>62500</v>
      </c>
      <c r="N26" s="1049">
        <v>62500</v>
      </c>
      <c r="O26" s="1049">
        <v>62500</v>
      </c>
      <c r="P26" s="1049">
        <v>65000</v>
      </c>
      <c r="Q26" s="1049">
        <v>65000</v>
      </c>
      <c r="R26" s="1049">
        <v>65000</v>
      </c>
      <c r="S26" s="1049">
        <v>65000</v>
      </c>
      <c r="T26" s="1049">
        <v>14979.195561719833</v>
      </c>
      <c r="U26" s="1049">
        <v>15000</v>
      </c>
      <c r="V26" s="1049">
        <v>15000</v>
      </c>
      <c r="W26" s="1049">
        <v>15000</v>
      </c>
      <c r="X26" s="1049">
        <v>15020.188425302827</v>
      </c>
      <c r="Y26" s="1049">
        <v>10000</v>
      </c>
      <c r="Z26" s="1049">
        <v>10000</v>
      </c>
      <c r="AA26" s="1049">
        <v>10000</v>
      </c>
      <c r="AB26" s="1049">
        <v>10000</v>
      </c>
      <c r="AC26" s="1049">
        <v>10000</v>
      </c>
      <c r="AD26" s="1049">
        <v>10000</v>
      </c>
      <c r="AE26" s="1049">
        <v>10000</v>
      </c>
      <c r="AF26" s="1049">
        <v>24965.325936199722</v>
      </c>
      <c r="AG26" s="1049">
        <v>25000</v>
      </c>
    </row>
    <row r="27" spans="1:33" s="23" customFormat="1" x14ac:dyDescent="0.35">
      <c r="A27" s="23" t="s">
        <v>261</v>
      </c>
      <c r="B27" s="23" t="s">
        <v>268</v>
      </c>
      <c r="C27" s="992"/>
      <c r="D27" s="992"/>
      <c r="E27" s="992"/>
      <c r="F27" s="992"/>
      <c r="G27" s="992"/>
      <c r="H27" s="992"/>
      <c r="J27" s="992">
        <v>2.5668695652173912</v>
      </c>
      <c r="K27" s="992">
        <v>2.5553571428571429</v>
      </c>
      <c r="L27" s="992">
        <v>2.4871323529411766</v>
      </c>
      <c r="M27" s="992">
        <v>2.1372</v>
      </c>
      <c r="N27" s="992">
        <v>2.1372</v>
      </c>
      <c r="O27" s="992">
        <v>2.1372</v>
      </c>
      <c r="P27" s="992">
        <v>2.1254807692307693</v>
      </c>
      <c r="Q27" s="992">
        <v>2.1254807692307693</v>
      </c>
      <c r="R27" s="992">
        <v>2.1254807692307693</v>
      </c>
      <c r="S27" s="992">
        <v>2.1254807692307693</v>
      </c>
      <c r="T27" s="992">
        <v>2.9860000000000002</v>
      </c>
      <c r="U27" s="992">
        <v>2.9860000000000002</v>
      </c>
      <c r="V27" s="992">
        <v>2.9860000000000002</v>
      </c>
      <c r="W27" s="992">
        <v>2.9860000000000002</v>
      </c>
      <c r="X27" s="992">
        <v>2.9860000000000002</v>
      </c>
      <c r="Y27" s="992">
        <v>2.1425000000000001</v>
      </c>
      <c r="Z27" s="992">
        <v>2.1425000000000001</v>
      </c>
      <c r="AA27" s="992">
        <v>2.1425000000000001</v>
      </c>
      <c r="AB27" s="992">
        <v>2.1425000000000001</v>
      </c>
      <c r="AC27" s="992">
        <v>2.1425000000000001</v>
      </c>
      <c r="AD27" s="992">
        <v>2.1425000000000001</v>
      </c>
      <c r="AE27" s="992">
        <v>2.1425000000000001</v>
      </c>
      <c r="AF27" s="992">
        <v>2.9540000000000002</v>
      </c>
      <c r="AG27" s="992">
        <v>2.9540000000000002</v>
      </c>
    </row>
    <row r="28" spans="1:33" s="23" customFormat="1" x14ac:dyDescent="0.35">
      <c r="B28" s="438" t="s">
        <v>269</v>
      </c>
      <c r="C28" s="971"/>
      <c r="D28" s="971"/>
      <c r="E28" s="971"/>
      <c r="F28" s="971"/>
      <c r="G28" s="971"/>
      <c r="H28" s="971"/>
      <c r="J28" s="971">
        <v>1307889.9999999988</v>
      </c>
      <c r="K28" s="971">
        <v>1044749.9999999995</v>
      </c>
      <c r="L28" s="971">
        <v>1127008.5464333785</v>
      </c>
      <c r="M28" s="971">
        <v>463500.00000000017</v>
      </c>
      <c r="N28" s="971">
        <v>614574.99999999988</v>
      </c>
      <c r="O28" s="971">
        <v>519749.99999999977</v>
      </c>
      <c r="P28" s="971">
        <v>474493.75000000041</v>
      </c>
      <c r="Q28" s="971">
        <v>414043.75000000035</v>
      </c>
      <c r="R28" s="971">
        <v>342187.50000000029</v>
      </c>
      <c r="S28" s="971">
        <v>31193.750000000469</v>
      </c>
      <c r="T28" s="971">
        <v>222890.42995839112</v>
      </c>
      <c r="U28" s="971">
        <v>95790.000000000189</v>
      </c>
      <c r="V28" s="971">
        <v>53940.000000000051</v>
      </c>
      <c r="W28" s="971">
        <v>61320.000000000146</v>
      </c>
      <c r="X28" s="971">
        <v>240262.93405114402</v>
      </c>
      <c r="Y28" s="971">
        <v>12749.999999999995</v>
      </c>
      <c r="Z28" s="971">
        <v>28675.000000000076</v>
      </c>
      <c r="AA28" s="971">
        <v>12749.999999999995</v>
      </c>
      <c r="AB28" s="971">
        <v>-8524.9999999999563</v>
      </c>
      <c r="AC28" s="971">
        <v>-8524.9999999999563</v>
      </c>
      <c r="AD28" s="971">
        <v>-5250.0000000000209</v>
      </c>
      <c r="AE28" s="971">
        <v>-55024.999999999927</v>
      </c>
      <c r="AF28" s="971">
        <v>175256.58807212202</v>
      </c>
      <c r="AG28" s="971">
        <v>-43399.999999999694</v>
      </c>
    </row>
    <row r="29" spans="1:33" s="23" customFormat="1" x14ac:dyDescent="0.35">
      <c r="C29" s="436"/>
      <c r="D29" s="436"/>
      <c r="E29" s="436"/>
      <c r="F29" s="436"/>
      <c r="G29" s="436"/>
      <c r="H29" s="436"/>
      <c r="J29" s="1029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1029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437"/>
    </row>
    <row r="30" spans="1:33" s="23" customFormat="1" x14ac:dyDescent="0.35">
      <c r="A30" s="23" t="s">
        <v>259</v>
      </c>
      <c r="B30" s="23" t="s">
        <v>270</v>
      </c>
      <c r="C30" s="974"/>
      <c r="D30" s="974"/>
      <c r="E30" s="974"/>
      <c r="F30" s="974"/>
      <c r="G30" s="974"/>
      <c r="H30" s="974"/>
      <c r="J30" s="1049">
        <v>0</v>
      </c>
      <c r="K30" s="1049">
        <v>0</v>
      </c>
      <c r="L30" s="1049">
        <v>0</v>
      </c>
      <c r="M30" s="1049">
        <v>0</v>
      </c>
      <c r="N30" s="1049">
        <v>0</v>
      </c>
      <c r="O30" s="1049">
        <v>0</v>
      </c>
      <c r="P30" s="1049">
        <v>0</v>
      </c>
      <c r="Q30" s="1049">
        <v>0</v>
      </c>
      <c r="R30" s="1049">
        <v>0</v>
      </c>
      <c r="S30" s="1049">
        <v>0</v>
      </c>
      <c r="T30" s="1049">
        <v>0</v>
      </c>
      <c r="U30" s="1049">
        <v>0</v>
      </c>
      <c r="V30" s="1049">
        <v>0</v>
      </c>
      <c r="W30" s="1049">
        <v>0</v>
      </c>
      <c r="X30" s="1049">
        <v>0</v>
      </c>
      <c r="Y30" s="1049">
        <v>0</v>
      </c>
      <c r="Z30" s="1049">
        <v>0</v>
      </c>
      <c r="AA30" s="1049">
        <v>0</v>
      </c>
      <c r="AB30" s="1049">
        <v>0</v>
      </c>
      <c r="AC30" s="1049">
        <v>0</v>
      </c>
      <c r="AD30" s="1049">
        <v>0</v>
      </c>
      <c r="AE30" s="1049">
        <v>0</v>
      </c>
      <c r="AF30" s="1049">
        <v>0</v>
      </c>
      <c r="AG30" s="1049">
        <v>0</v>
      </c>
    </row>
    <row r="31" spans="1:33" s="23" customFormat="1" x14ac:dyDescent="0.35">
      <c r="A31" s="23" t="s">
        <v>261</v>
      </c>
      <c r="B31" s="23" t="s">
        <v>271</v>
      </c>
      <c r="C31" s="992"/>
      <c r="D31" s="992"/>
      <c r="E31" s="992"/>
      <c r="F31" s="992"/>
      <c r="G31" s="992"/>
      <c r="H31" s="992"/>
      <c r="J31" s="992">
        <v>0</v>
      </c>
      <c r="K31" s="992">
        <v>0</v>
      </c>
      <c r="L31" s="992">
        <v>0</v>
      </c>
      <c r="M31" s="992">
        <v>0</v>
      </c>
      <c r="N31" s="992">
        <v>0</v>
      </c>
      <c r="O31" s="992">
        <v>0</v>
      </c>
      <c r="P31" s="992">
        <v>0</v>
      </c>
      <c r="Q31" s="992">
        <v>0</v>
      </c>
      <c r="R31" s="992">
        <v>0</v>
      </c>
      <c r="S31" s="992">
        <v>0</v>
      </c>
      <c r="T31" s="992">
        <v>0</v>
      </c>
      <c r="U31" s="992">
        <v>0</v>
      </c>
      <c r="V31" s="992">
        <v>0</v>
      </c>
      <c r="W31" s="992">
        <v>0</v>
      </c>
      <c r="X31" s="992">
        <v>0</v>
      </c>
      <c r="Y31" s="992">
        <v>0</v>
      </c>
      <c r="Z31" s="992">
        <v>0</v>
      </c>
      <c r="AA31" s="992">
        <v>0</v>
      </c>
      <c r="AB31" s="992">
        <v>0</v>
      </c>
      <c r="AC31" s="992">
        <v>0</v>
      </c>
      <c r="AD31" s="992">
        <v>0</v>
      </c>
      <c r="AE31" s="992">
        <v>0</v>
      </c>
      <c r="AF31" s="992">
        <v>0</v>
      </c>
      <c r="AG31" s="992">
        <v>0</v>
      </c>
    </row>
    <row r="32" spans="1:33" s="23" customFormat="1" x14ac:dyDescent="0.35">
      <c r="B32" s="438" t="s">
        <v>272</v>
      </c>
      <c r="C32" s="971"/>
      <c r="D32" s="971"/>
      <c r="E32" s="971"/>
      <c r="F32" s="971"/>
      <c r="G32" s="971"/>
      <c r="H32" s="971"/>
      <c r="J32" s="971">
        <v>0</v>
      </c>
      <c r="K32" s="971">
        <v>0</v>
      </c>
      <c r="L32" s="971">
        <v>0</v>
      </c>
      <c r="M32" s="971">
        <v>0</v>
      </c>
      <c r="N32" s="971">
        <v>0</v>
      </c>
      <c r="O32" s="971">
        <v>0</v>
      </c>
      <c r="P32" s="971">
        <v>0</v>
      </c>
      <c r="Q32" s="971">
        <v>0</v>
      </c>
      <c r="R32" s="971">
        <v>0</v>
      </c>
      <c r="S32" s="971">
        <v>0</v>
      </c>
      <c r="T32" s="971">
        <v>0</v>
      </c>
      <c r="U32" s="971">
        <v>0</v>
      </c>
      <c r="V32" s="971">
        <v>0</v>
      </c>
      <c r="W32" s="971">
        <v>0</v>
      </c>
      <c r="X32" s="971">
        <v>0</v>
      </c>
      <c r="Y32" s="971">
        <v>0</v>
      </c>
      <c r="Z32" s="971">
        <v>0</v>
      </c>
      <c r="AA32" s="971">
        <v>0</v>
      </c>
      <c r="AB32" s="971">
        <v>0</v>
      </c>
      <c r="AC32" s="971">
        <v>0</v>
      </c>
      <c r="AD32" s="971">
        <v>0</v>
      </c>
      <c r="AE32" s="971">
        <v>0</v>
      </c>
      <c r="AF32" s="971">
        <v>0</v>
      </c>
      <c r="AG32" s="971">
        <v>0</v>
      </c>
    </row>
    <row r="33" spans="1:33" s="23" customFormat="1" x14ac:dyDescent="0.35">
      <c r="C33" s="436"/>
      <c r="D33" s="436"/>
      <c r="E33" s="436"/>
      <c r="F33" s="436"/>
      <c r="G33" s="436"/>
      <c r="H33" s="436"/>
      <c r="J33" s="241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241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437"/>
    </row>
    <row r="34" spans="1:33" s="23" customFormat="1" x14ac:dyDescent="0.35">
      <c r="A34" s="23" t="s">
        <v>259</v>
      </c>
      <c r="B34" s="23" t="s">
        <v>402</v>
      </c>
      <c r="C34" s="974"/>
      <c r="D34" s="974"/>
      <c r="E34" s="974"/>
      <c r="F34" s="974"/>
      <c r="G34" s="974"/>
      <c r="H34" s="974"/>
      <c r="J34" s="1049">
        <v>15000</v>
      </c>
      <c r="K34" s="1049">
        <v>15000</v>
      </c>
      <c r="L34" s="1049">
        <v>15020.188425302827</v>
      </c>
      <c r="M34" s="1049">
        <v>5000</v>
      </c>
      <c r="N34" s="1049">
        <v>5000</v>
      </c>
      <c r="O34" s="1049">
        <v>5000</v>
      </c>
      <c r="P34" s="1049">
        <v>5000</v>
      </c>
      <c r="Q34" s="1049">
        <v>5000</v>
      </c>
      <c r="R34" s="1049">
        <v>5000</v>
      </c>
      <c r="S34" s="1049">
        <v>5000</v>
      </c>
      <c r="T34" s="1049">
        <v>12482.662968099861</v>
      </c>
      <c r="U34" s="1049">
        <v>12500</v>
      </c>
      <c r="V34" s="1049">
        <v>12500</v>
      </c>
      <c r="W34" s="1049">
        <v>12500</v>
      </c>
      <c r="X34" s="1049">
        <v>12516.823687752356</v>
      </c>
      <c r="Y34" s="1049">
        <v>0</v>
      </c>
      <c r="Z34" s="1049">
        <v>0</v>
      </c>
      <c r="AA34" s="1049">
        <v>0</v>
      </c>
      <c r="AB34" s="1049">
        <v>0</v>
      </c>
      <c r="AC34" s="1049">
        <v>0</v>
      </c>
      <c r="AD34" s="1049">
        <v>0</v>
      </c>
      <c r="AE34" s="1049">
        <v>0</v>
      </c>
      <c r="AF34" s="1049">
        <v>0</v>
      </c>
      <c r="AG34" s="1049">
        <v>0</v>
      </c>
    </row>
    <row r="35" spans="1:33" s="23" customFormat="1" x14ac:dyDescent="0.35">
      <c r="A35" s="23" t="s">
        <v>261</v>
      </c>
      <c r="B35" s="23" t="s">
        <v>403</v>
      </c>
      <c r="C35" s="992"/>
      <c r="D35" s="992"/>
      <c r="E35" s="992"/>
      <c r="F35" s="992"/>
      <c r="G35" s="992"/>
      <c r="H35" s="992"/>
      <c r="J35" s="992">
        <v>5.9279166666666665</v>
      </c>
      <c r="K35" s="992">
        <v>5.9279166666666665</v>
      </c>
      <c r="L35" s="992">
        <v>5.9279166666666665</v>
      </c>
      <c r="M35" s="992">
        <v>3.2549999999999999</v>
      </c>
      <c r="N35" s="992">
        <v>3.2549999999999999</v>
      </c>
      <c r="O35" s="992">
        <v>3.2549999999999999</v>
      </c>
      <c r="P35" s="992">
        <v>3.2549999999999999</v>
      </c>
      <c r="Q35" s="992">
        <v>3.2549999999999999</v>
      </c>
      <c r="R35" s="992">
        <v>3.2549999999999999</v>
      </c>
      <c r="S35" s="992">
        <v>3.2549999999999999</v>
      </c>
      <c r="T35" s="992">
        <v>5.5620000000000003</v>
      </c>
      <c r="U35" s="992">
        <v>5.5620000000000003</v>
      </c>
      <c r="V35" s="992">
        <v>5.5620000000000003</v>
      </c>
      <c r="W35" s="992">
        <v>5.5620000000000003</v>
      </c>
      <c r="X35" s="992">
        <v>5.5620000000000003</v>
      </c>
      <c r="Y35" s="992">
        <v>0</v>
      </c>
      <c r="Z35" s="992">
        <v>0</v>
      </c>
      <c r="AA35" s="992">
        <v>0</v>
      </c>
      <c r="AB35" s="992">
        <v>0</v>
      </c>
      <c r="AC35" s="992">
        <v>0</v>
      </c>
      <c r="AD35" s="992">
        <v>0</v>
      </c>
      <c r="AE35" s="992">
        <v>0</v>
      </c>
      <c r="AF35" s="992">
        <v>0</v>
      </c>
      <c r="AG35" s="992">
        <v>0</v>
      </c>
    </row>
    <row r="36" spans="1:33" s="23" customFormat="1" x14ac:dyDescent="0.35">
      <c r="B36" s="438" t="s">
        <v>404</v>
      </c>
      <c r="C36" s="971"/>
      <c r="D36" s="971"/>
      <c r="E36" s="971"/>
      <c r="F36" s="971"/>
      <c r="G36" s="971"/>
      <c r="H36" s="971"/>
      <c r="J36" s="971">
        <v>-447368.74999999994</v>
      </c>
      <c r="K36" s="971">
        <v>70525.000000000015</v>
      </c>
      <c r="L36" s="971">
        <v>1181719.5827725437</v>
      </c>
      <c r="M36" s="971">
        <v>92249.999999999971</v>
      </c>
      <c r="N36" s="971">
        <v>127874.99999999996</v>
      </c>
      <c r="O36" s="971">
        <v>89249.999999999956</v>
      </c>
      <c r="P36" s="971">
        <v>-20925.000000000036</v>
      </c>
      <c r="Q36" s="971">
        <v>-33325.000000000044</v>
      </c>
      <c r="R36" s="971">
        <v>-11250.000000000027</v>
      </c>
      <c r="S36" s="971">
        <v>42624.999999999985</v>
      </c>
      <c r="T36" s="971">
        <v>367739.25104022195</v>
      </c>
      <c r="U36" s="971">
        <v>-564974.99999999977</v>
      </c>
      <c r="V36" s="971">
        <v>-588224.99999999988</v>
      </c>
      <c r="W36" s="971">
        <v>-153299.99999999991</v>
      </c>
      <c r="X36" s="971">
        <v>648772.00538358011</v>
      </c>
      <c r="Y36" s="971">
        <v>0</v>
      </c>
      <c r="Z36" s="971">
        <v>0</v>
      </c>
      <c r="AA36" s="971">
        <v>0</v>
      </c>
      <c r="AB36" s="971">
        <v>0</v>
      </c>
      <c r="AC36" s="971">
        <v>0</v>
      </c>
      <c r="AD36" s="971">
        <v>0</v>
      </c>
      <c r="AE36" s="971">
        <v>0</v>
      </c>
      <c r="AF36" s="971">
        <v>0</v>
      </c>
      <c r="AG36" s="971">
        <v>0</v>
      </c>
    </row>
    <row r="37" spans="1:33" s="23" customFormat="1" x14ac:dyDescent="0.35">
      <c r="B37" s="235"/>
      <c r="C37" s="436"/>
      <c r="D37" s="436"/>
      <c r="E37" s="436"/>
      <c r="F37" s="436"/>
      <c r="G37" s="436"/>
      <c r="H37" s="436"/>
      <c r="J37" s="241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241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437"/>
    </row>
    <row r="38" spans="1:33" s="23" customFormat="1" x14ac:dyDescent="0.35">
      <c r="A38" s="23" t="s">
        <v>259</v>
      </c>
      <c r="B38" s="23" t="s">
        <v>405</v>
      </c>
      <c r="C38" s="974"/>
      <c r="D38" s="974"/>
      <c r="E38" s="974"/>
      <c r="F38" s="974"/>
      <c r="G38" s="974"/>
      <c r="H38" s="974"/>
      <c r="J38" s="1049">
        <v>0</v>
      </c>
      <c r="K38" s="1049">
        <v>0</v>
      </c>
      <c r="L38" s="1049">
        <v>0</v>
      </c>
      <c r="M38" s="1049">
        <v>0</v>
      </c>
      <c r="N38" s="1049">
        <v>0</v>
      </c>
      <c r="O38" s="1049">
        <v>0</v>
      </c>
      <c r="P38" s="1049">
        <v>0</v>
      </c>
      <c r="Q38" s="1049">
        <v>0</v>
      </c>
      <c r="R38" s="1049">
        <v>0</v>
      </c>
      <c r="S38" s="1049">
        <v>0</v>
      </c>
      <c r="T38" s="1049">
        <v>0</v>
      </c>
      <c r="U38" s="1049">
        <v>0</v>
      </c>
      <c r="V38" s="1049">
        <v>0</v>
      </c>
      <c r="W38" s="1049">
        <v>0</v>
      </c>
      <c r="X38" s="1049">
        <v>0</v>
      </c>
      <c r="Y38" s="1049">
        <v>0</v>
      </c>
      <c r="Z38" s="1049">
        <v>0</v>
      </c>
      <c r="AA38" s="1049">
        <v>0</v>
      </c>
      <c r="AB38" s="1049">
        <v>0</v>
      </c>
      <c r="AC38" s="1049">
        <v>0</v>
      </c>
      <c r="AD38" s="1049">
        <v>0</v>
      </c>
      <c r="AE38" s="1049">
        <v>0</v>
      </c>
      <c r="AF38" s="1049">
        <v>0</v>
      </c>
      <c r="AG38" s="1049">
        <v>0</v>
      </c>
    </row>
    <row r="39" spans="1:33" s="23" customFormat="1" x14ac:dyDescent="0.35">
      <c r="A39" s="23" t="s">
        <v>261</v>
      </c>
      <c r="B39" s="23" t="s">
        <v>406</v>
      </c>
      <c r="C39" s="992"/>
      <c r="D39" s="992"/>
      <c r="E39" s="992"/>
      <c r="F39" s="992"/>
      <c r="G39" s="992"/>
      <c r="H39" s="992"/>
      <c r="J39" s="992">
        <v>0</v>
      </c>
      <c r="K39" s="992">
        <v>0</v>
      </c>
      <c r="L39" s="992">
        <v>0</v>
      </c>
      <c r="M39" s="992">
        <v>0</v>
      </c>
      <c r="N39" s="992">
        <v>0</v>
      </c>
      <c r="O39" s="992">
        <v>0</v>
      </c>
      <c r="P39" s="992">
        <v>0</v>
      </c>
      <c r="Q39" s="992">
        <v>0</v>
      </c>
      <c r="R39" s="992">
        <v>0</v>
      </c>
      <c r="S39" s="992">
        <v>0</v>
      </c>
      <c r="T39" s="992">
        <v>0</v>
      </c>
      <c r="U39" s="992">
        <v>0</v>
      </c>
      <c r="V39" s="992">
        <v>0</v>
      </c>
      <c r="W39" s="992">
        <v>0</v>
      </c>
      <c r="X39" s="992">
        <v>0</v>
      </c>
      <c r="Y39" s="992">
        <v>0</v>
      </c>
      <c r="Z39" s="992">
        <v>0</v>
      </c>
      <c r="AA39" s="992">
        <v>0</v>
      </c>
      <c r="AB39" s="992">
        <v>0</v>
      </c>
      <c r="AC39" s="992">
        <v>0</v>
      </c>
      <c r="AD39" s="992">
        <v>0</v>
      </c>
      <c r="AE39" s="992">
        <v>0</v>
      </c>
      <c r="AF39" s="992">
        <v>0</v>
      </c>
      <c r="AG39" s="992">
        <v>0</v>
      </c>
    </row>
    <row r="40" spans="1:33" s="23" customFormat="1" x14ac:dyDescent="0.35">
      <c r="B40" s="438" t="s">
        <v>407</v>
      </c>
      <c r="C40" s="971"/>
      <c r="D40" s="971"/>
      <c r="E40" s="971"/>
      <c r="F40" s="971"/>
      <c r="G40" s="971"/>
      <c r="H40" s="971"/>
      <c r="J40" s="971">
        <v>0</v>
      </c>
      <c r="K40" s="971">
        <v>0</v>
      </c>
      <c r="L40" s="971">
        <v>0</v>
      </c>
      <c r="M40" s="971">
        <v>0</v>
      </c>
      <c r="N40" s="971">
        <v>0</v>
      </c>
      <c r="O40" s="971">
        <v>0</v>
      </c>
      <c r="P40" s="971">
        <v>0</v>
      </c>
      <c r="Q40" s="971">
        <v>0</v>
      </c>
      <c r="R40" s="971">
        <v>0</v>
      </c>
      <c r="S40" s="971">
        <v>0</v>
      </c>
      <c r="T40" s="971">
        <v>0</v>
      </c>
      <c r="U40" s="971">
        <v>0</v>
      </c>
      <c r="V40" s="971">
        <v>0</v>
      </c>
      <c r="W40" s="971">
        <v>0</v>
      </c>
      <c r="X40" s="971">
        <v>0</v>
      </c>
      <c r="Y40" s="971">
        <v>0</v>
      </c>
      <c r="Z40" s="971">
        <v>0</v>
      </c>
      <c r="AA40" s="971">
        <v>0</v>
      </c>
      <c r="AB40" s="971">
        <v>0</v>
      </c>
      <c r="AC40" s="971">
        <v>0</v>
      </c>
      <c r="AD40" s="971">
        <v>0</v>
      </c>
      <c r="AE40" s="971">
        <v>0</v>
      </c>
      <c r="AF40" s="971">
        <v>0</v>
      </c>
      <c r="AG40" s="971">
        <v>0</v>
      </c>
    </row>
    <row r="41" spans="1:33" s="23" customFormat="1" x14ac:dyDescent="0.35">
      <c r="C41" s="436"/>
      <c r="D41" s="436"/>
      <c r="E41" s="436"/>
      <c r="F41" s="436"/>
      <c r="G41" s="436"/>
      <c r="H41" s="436"/>
      <c r="J41" s="241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241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437"/>
    </row>
    <row r="42" spans="1:33" s="23" customFormat="1" x14ac:dyDescent="0.35">
      <c r="A42" s="21" t="s">
        <v>273</v>
      </c>
      <c r="C42" s="436"/>
      <c r="D42" s="436"/>
      <c r="E42" s="436"/>
      <c r="F42" s="436"/>
      <c r="G42" s="436"/>
      <c r="H42" s="436"/>
      <c r="J42" s="241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241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437"/>
    </row>
    <row r="43" spans="1:33" s="23" customFormat="1" x14ac:dyDescent="0.35">
      <c r="A43" s="23" t="s">
        <v>259</v>
      </c>
      <c r="B43" s="23" t="s">
        <v>24</v>
      </c>
      <c r="C43" s="974"/>
      <c r="D43" s="974"/>
      <c r="E43" s="974"/>
      <c r="F43" s="974"/>
      <c r="G43" s="974"/>
      <c r="H43" s="974"/>
      <c r="J43" s="1049">
        <v>67500</v>
      </c>
      <c r="K43" s="1049">
        <v>67500</v>
      </c>
      <c r="L43" s="1049">
        <v>67590.847913862715</v>
      </c>
      <c r="M43" s="1049">
        <v>70000</v>
      </c>
      <c r="N43" s="1049">
        <v>70000</v>
      </c>
      <c r="O43" s="1049">
        <v>70000</v>
      </c>
      <c r="P43" s="1049">
        <v>70000</v>
      </c>
      <c r="Q43" s="1049">
        <v>70000</v>
      </c>
      <c r="R43" s="1049">
        <v>70000</v>
      </c>
      <c r="S43" s="1049">
        <v>70000</v>
      </c>
      <c r="T43" s="1049">
        <v>57420.249653259358</v>
      </c>
      <c r="U43" s="1049">
        <v>57500</v>
      </c>
      <c r="V43" s="1049">
        <v>57500</v>
      </c>
      <c r="W43" s="1049">
        <v>57500</v>
      </c>
      <c r="X43" s="1049">
        <v>57577.388963660836</v>
      </c>
      <c r="Y43" s="1049">
        <v>67500</v>
      </c>
      <c r="Z43" s="1049">
        <v>67500</v>
      </c>
      <c r="AA43" s="1049">
        <v>67500</v>
      </c>
      <c r="AB43" s="1049">
        <v>67500</v>
      </c>
      <c r="AC43" s="1049">
        <v>67500</v>
      </c>
      <c r="AD43" s="1049">
        <v>67500</v>
      </c>
      <c r="AE43" s="1049">
        <v>67500</v>
      </c>
      <c r="AF43" s="1049">
        <v>47434.119278779472</v>
      </c>
      <c r="AG43" s="1049">
        <v>47500</v>
      </c>
    </row>
    <row r="44" spans="1:33" s="23" customFormat="1" x14ac:dyDescent="0.35">
      <c r="B44" s="23" t="s">
        <v>274</v>
      </c>
      <c r="C44" s="992"/>
      <c r="D44" s="992"/>
      <c r="E44" s="992"/>
      <c r="F44" s="992"/>
      <c r="G44" s="992"/>
      <c r="H44" s="992"/>
      <c r="J44" s="992">
        <v>9.7222461170848262E-2</v>
      </c>
      <c r="K44" s="992">
        <v>9.7222222222222224E-2</v>
      </c>
      <c r="L44" s="992">
        <v>9.709178581981219E-2</v>
      </c>
      <c r="M44" s="992">
        <v>2.3125238095238095E-2</v>
      </c>
      <c r="N44" s="992">
        <v>2.3125345622119813E-2</v>
      </c>
      <c r="O44" s="992">
        <v>2.3125238095238095E-2</v>
      </c>
      <c r="P44" s="992">
        <v>2.3125345622119813E-2</v>
      </c>
      <c r="Q44" s="992">
        <v>2.3125345622119813E-2</v>
      </c>
      <c r="R44" s="992">
        <v>2.3125238095238095E-2</v>
      </c>
      <c r="S44" s="992">
        <v>2.3125345622119813E-2</v>
      </c>
      <c r="T44" s="992">
        <v>0.12996286231884058</v>
      </c>
      <c r="U44" s="992">
        <v>0.129782889200561</v>
      </c>
      <c r="V44" s="992">
        <v>0.129782889200561</v>
      </c>
      <c r="W44" s="992">
        <v>0.12978260869565217</v>
      </c>
      <c r="X44" s="992">
        <v>0.12960844983335593</v>
      </c>
      <c r="Y44" s="992">
        <v>2.222222222222222E-2</v>
      </c>
      <c r="Z44" s="992">
        <v>2.2222700119474314E-2</v>
      </c>
      <c r="AA44" s="992">
        <v>2.222222222222222E-2</v>
      </c>
      <c r="AB44" s="992">
        <v>2.2222700119474314E-2</v>
      </c>
      <c r="AC44" s="992">
        <v>2.2222700119474314E-2</v>
      </c>
      <c r="AD44" s="992">
        <v>2.222222222222222E-2</v>
      </c>
      <c r="AE44" s="992">
        <v>2.2222700119474314E-2</v>
      </c>
      <c r="AF44" s="992">
        <v>0.13940387426900586</v>
      </c>
      <c r="AG44" s="992">
        <v>0.13921086587436335</v>
      </c>
    </row>
    <row r="45" spans="1:33" s="24" customFormat="1" x14ac:dyDescent="0.35">
      <c r="B45" s="440" t="s">
        <v>275</v>
      </c>
      <c r="C45" s="971"/>
      <c r="D45" s="971"/>
      <c r="E45" s="971"/>
      <c r="F45" s="971"/>
      <c r="G45" s="971"/>
      <c r="H45" s="971"/>
      <c r="I45" s="23"/>
      <c r="J45" s="971">
        <v>203438</v>
      </c>
      <c r="K45" s="971">
        <v>183750</v>
      </c>
      <c r="L45" s="971">
        <v>203438</v>
      </c>
      <c r="M45" s="971">
        <v>48563</v>
      </c>
      <c r="N45" s="971">
        <v>50181.999999999993</v>
      </c>
      <c r="O45" s="971">
        <v>48563</v>
      </c>
      <c r="P45" s="971">
        <v>50181.999999999993</v>
      </c>
      <c r="Q45" s="971">
        <v>50181.999999999993</v>
      </c>
      <c r="R45" s="971">
        <v>48563</v>
      </c>
      <c r="S45" s="971">
        <v>50181.999999999993</v>
      </c>
      <c r="T45" s="971">
        <v>223874.99999999997</v>
      </c>
      <c r="U45" s="971">
        <v>231338</v>
      </c>
      <c r="V45" s="971">
        <v>231338</v>
      </c>
      <c r="W45" s="971">
        <v>208950</v>
      </c>
      <c r="X45" s="971">
        <v>231337.99999999997</v>
      </c>
      <c r="Y45" s="971">
        <v>44999.999999999993</v>
      </c>
      <c r="Z45" s="971">
        <v>46501</v>
      </c>
      <c r="AA45" s="971">
        <v>44999.999999999993</v>
      </c>
      <c r="AB45" s="971">
        <v>46501</v>
      </c>
      <c r="AC45" s="971">
        <v>46501</v>
      </c>
      <c r="AD45" s="971">
        <v>44999.999999999993</v>
      </c>
      <c r="AE45" s="971">
        <v>46501</v>
      </c>
      <c r="AF45" s="971">
        <v>198375</v>
      </c>
      <c r="AG45" s="971">
        <v>204988.00000000003</v>
      </c>
    </row>
    <row r="46" spans="1:33" s="23" customFormat="1" x14ac:dyDescent="0.35">
      <c r="C46" s="436"/>
      <c r="D46" s="436"/>
      <c r="E46" s="436"/>
      <c r="F46" s="436"/>
      <c r="G46" s="436"/>
      <c r="H46" s="436"/>
      <c r="J46" s="241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241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437"/>
    </row>
    <row r="47" spans="1:33" s="23" customFormat="1" x14ac:dyDescent="0.35">
      <c r="A47" s="23" t="s">
        <v>259</v>
      </c>
      <c r="B47" s="23" t="s">
        <v>248</v>
      </c>
      <c r="C47" s="974"/>
      <c r="D47" s="974"/>
      <c r="E47" s="974"/>
      <c r="F47" s="974"/>
      <c r="G47" s="974"/>
      <c r="H47" s="974"/>
      <c r="J47" s="1049">
        <v>34470.870967741932</v>
      </c>
      <c r="K47" s="1049">
        <v>34470.857142857145</v>
      </c>
      <c r="L47" s="1049">
        <v>34517.265141318981</v>
      </c>
      <c r="M47" s="1049">
        <v>39470.866666666669</v>
      </c>
      <c r="N47" s="1049">
        <v>39470.870967741932</v>
      </c>
      <c r="O47" s="1049">
        <v>39470.866666666669</v>
      </c>
      <c r="P47" s="1049">
        <v>39470.870967741932</v>
      </c>
      <c r="Q47" s="1049">
        <v>39470.870967741932</v>
      </c>
      <c r="R47" s="1049">
        <v>39470.866666666669</v>
      </c>
      <c r="S47" s="1049">
        <v>39470.870967741932</v>
      </c>
      <c r="T47" s="1049">
        <v>29958.391123439666</v>
      </c>
      <c r="U47" s="1049">
        <v>30000</v>
      </c>
      <c r="V47" s="1049">
        <v>30000</v>
      </c>
      <c r="W47" s="1049">
        <v>30000</v>
      </c>
      <c r="X47" s="1049">
        <v>30040.376850605655</v>
      </c>
      <c r="Y47" s="1049">
        <v>29470.866666666665</v>
      </c>
      <c r="Z47" s="1049">
        <v>29470.870967741936</v>
      </c>
      <c r="AA47" s="1049">
        <v>29470.866666666665</v>
      </c>
      <c r="AB47" s="1049">
        <v>29470.870967741936</v>
      </c>
      <c r="AC47" s="1049">
        <v>29470.870967741936</v>
      </c>
      <c r="AD47" s="1049">
        <v>29470.866666666665</v>
      </c>
      <c r="AE47" s="1049">
        <v>29470.870967741936</v>
      </c>
      <c r="AF47" s="1049">
        <v>29429.991678224687</v>
      </c>
      <c r="AG47" s="1049">
        <v>29470.870967741936</v>
      </c>
    </row>
    <row r="48" spans="1:33" s="23" customFormat="1" x14ac:dyDescent="0.35">
      <c r="B48" s="23" t="s">
        <v>274</v>
      </c>
      <c r="C48" s="992"/>
      <c r="D48" s="992"/>
      <c r="E48" s="992"/>
      <c r="F48" s="992"/>
      <c r="G48" s="992"/>
      <c r="H48" s="992"/>
      <c r="J48" s="992">
        <v>7.3554389540678115E-3</v>
      </c>
      <c r="K48" s="992">
        <v>7.3550742656322528E-3</v>
      </c>
      <c r="L48" s="992">
        <v>7.3455526113876107E-3</v>
      </c>
      <c r="M48" s="992">
        <v>1.0730277014439342E-2</v>
      </c>
      <c r="N48" s="992">
        <v>1.0730657234367199E-2</v>
      </c>
      <c r="O48" s="992">
        <v>1.0730277014439342E-2</v>
      </c>
      <c r="P48" s="992">
        <v>1.0730657234367199E-2</v>
      </c>
      <c r="Q48" s="992">
        <v>1.0730657234367199E-2</v>
      </c>
      <c r="R48" s="992">
        <v>1.0730277014439342E-2</v>
      </c>
      <c r="S48" s="992">
        <v>1.0730657234367199E-2</v>
      </c>
      <c r="T48" s="992">
        <v>1.635601851851852E-2</v>
      </c>
      <c r="U48" s="992">
        <v>1.6333333333333332E-2</v>
      </c>
      <c r="V48" s="992">
        <v>1.6333333333333332E-2</v>
      </c>
      <c r="W48" s="992">
        <v>1.6333333333333332E-2</v>
      </c>
      <c r="X48" s="992">
        <v>1.6311379928315412E-2</v>
      </c>
      <c r="Y48" s="992">
        <v>1.1381861861318409E-2</v>
      </c>
      <c r="Z48" s="992">
        <v>1.1382480459108337E-2</v>
      </c>
      <c r="AA48" s="992">
        <v>1.1381861861318409E-2</v>
      </c>
      <c r="AB48" s="992">
        <v>1.1382480459108337E-2</v>
      </c>
      <c r="AC48" s="992">
        <v>1.1382480459108337E-2</v>
      </c>
      <c r="AD48" s="992">
        <v>1.1381861861318409E-2</v>
      </c>
      <c r="AE48" s="992">
        <v>1.1382480459108337E-2</v>
      </c>
      <c r="AF48" s="992">
        <v>1.8434709029658165E-2</v>
      </c>
      <c r="AG48" s="992">
        <v>1.8408554318807963E-2</v>
      </c>
    </row>
    <row r="49" spans="1:33" s="23" customFormat="1" x14ac:dyDescent="0.35">
      <c r="B49" s="438" t="s">
        <v>275</v>
      </c>
      <c r="C49" s="971"/>
      <c r="D49" s="971"/>
      <c r="E49" s="971"/>
      <c r="F49" s="971"/>
      <c r="G49" s="971"/>
      <c r="H49" s="971"/>
      <c r="J49" s="971">
        <v>7860</v>
      </c>
      <c r="K49" s="971">
        <v>7099.0000000000009</v>
      </c>
      <c r="L49" s="971">
        <v>7859.9999999999991</v>
      </c>
      <c r="M49" s="971">
        <v>12706</v>
      </c>
      <c r="N49" s="971">
        <v>13130</v>
      </c>
      <c r="O49" s="971">
        <v>12706</v>
      </c>
      <c r="P49" s="971">
        <v>13130</v>
      </c>
      <c r="Q49" s="971">
        <v>13130</v>
      </c>
      <c r="R49" s="971">
        <v>12706</v>
      </c>
      <c r="S49" s="971">
        <v>13130</v>
      </c>
      <c r="T49" s="971">
        <v>14700</v>
      </c>
      <c r="U49" s="971">
        <v>15189.999999999998</v>
      </c>
      <c r="V49" s="971">
        <v>15189.999999999998</v>
      </c>
      <c r="W49" s="971">
        <v>13719.999999999998</v>
      </c>
      <c r="X49" s="971">
        <v>15190</v>
      </c>
      <c r="Y49" s="971">
        <v>10062.999999999998</v>
      </c>
      <c r="Z49" s="971">
        <v>10399</v>
      </c>
      <c r="AA49" s="971">
        <v>10062.999999999998</v>
      </c>
      <c r="AB49" s="971">
        <v>10399</v>
      </c>
      <c r="AC49" s="971">
        <v>10399</v>
      </c>
      <c r="AD49" s="971">
        <v>10062.999999999998</v>
      </c>
      <c r="AE49" s="971">
        <v>10399</v>
      </c>
      <c r="AF49" s="971">
        <v>16276</v>
      </c>
      <c r="AG49" s="971">
        <v>16818</v>
      </c>
    </row>
    <row r="50" spans="1:33" s="23" customFormat="1" x14ac:dyDescent="0.35">
      <c r="C50" s="436"/>
      <c r="D50" s="436"/>
      <c r="E50" s="436"/>
      <c r="F50" s="436"/>
      <c r="G50" s="436"/>
      <c r="H50" s="436"/>
      <c r="J50" s="241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241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437"/>
    </row>
    <row r="51" spans="1:33" s="23" customFormat="1" x14ac:dyDescent="0.35">
      <c r="A51" s="23" t="s">
        <v>259</v>
      </c>
      <c r="B51" s="23" t="s">
        <v>201</v>
      </c>
      <c r="C51" s="974"/>
      <c r="D51" s="974"/>
      <c r="E51" s="974"/>
      <c r="F51" s="974"/>
      <c r="G51" s="974"/>
      <c r="H51" s="974"/>
      <c r="J51" s="1049">
        <v>0</v>
      </c>
      <c r="K51" s="1049">
        <v>0</v>
      </c>
      <c r="L51" s="1049">
        <v>0</v>
      </c>
      <c r="M51" s="1049">
        <v>0</v>
      </c>
      <c r="N51" s="1049">
        <v>0</v>
      </c>
      <c r="O51" s="1049">
        <v>0</v>
      </c>
      <c r="P51" s="1049">
        <v>0</v>
      </c>
      <c r="Q51" s="1049">
        <v>0</v>
      </c>
      <c r="R51" s="1049">
        <v>0</v>
      </c>
      <c r="S51" s="1049">
        <v>0</v>
      </c>
      <c r="T51" s="1049">
        <v>0</v>
      </c>
      <c r="U51" s="1049">
        <v>0</v>
      </c>
      <c r="V51" s="1049">
        <v>0</v>
      </c>
      <c r="W51" s="1049">
        <v>0</v>
      </c>
      <c r="X51" s="1049">
        <v>0</v>
      </c>
      <c r="Y51" s="1049">
        <v>0</v>
      </c>
      <c r="Z51" s="1049">
        <v>0</v>
      </c>
      <c r="AA51" s="1049">
        <v>0</v>
      </c>
      <c r="AB51" s="1049">
        <v>0</v>
      </c>
      <c r="AC51" s="1049">
        <v>0</v>
      </c>
      <c r="AD51" s="1049">
        <v>0</v>
      </c>
      <c r="AE51" s="1049">
        <v>0</v>
      </c>
      <c r="AF51" s="1049">
        <v>0</v>
      </c>
      <c r="AG51" s="1049">
        <v>0</v>
      </c>
    </row>
    <row r="52" spans="1:33" s="23" customFormat="1" x14ac:dyDescent="0.35">
      <c r="B52" s="23" t="s">
        <v>274</v>
      </c>
      <c r="C52" s="992"/>
      <c r="D52" s="992"/>
      <c r="E52" s="992"/>
      <c r="F52" s="992"/>
      <c r="G52" s="992"/>
      <c r="H52" s="992"/>
      <c r="J52" s="992">
        <v>0</v>
      </c>
      <c r="K52" s="992">
        <v>0</v>
      </c>
      <c r="L52" s="992">
        <v>0</v>
      </c>
      <c r="M52" s="992">
        <v>0</v>
      </c>
      <c r="N52" s="992">
        <v>0</v>
      </c>
      <c r="O52" s="992">
        <v>0</v>
      </c>
      <c r="P52" s="992">
        <v>0</v>
      </c>
      <c r="Q52" s="992">
        <v>0</v>
      </c>
      <c r="R52" s="992">
        <v>0</v>
      </c>
      <c r="S52" s="992">
        <v>0</v>
      </c>
      <c r="T52" s="992">
        <v>0</v>
      </c>
      <c r="U52" s="992">
        <v>0</v>
      </c>
      <c r="V52" s="992">
        <v>0</v>
      </c>
      <c r="W52" s="992">
        <v>0</v>
      </c>
      <c r="X52" s="992">
        <v>0</v>
      </c>
      <c r="Y52" s="992">
        <v>0</v>
      </c>
      <c r="Z52" s="992">
        <v>0</v>
      </c>
      <c r="AA52" s="992">
        <v>0</v>
      </c>
      <c r="AB52" s="992">
        <v>0</v>
      </c>
      <c r="AC52" s="992">
        <v>0</v>
      </c>
      <c r="AD52" s="992">
        <v>0</v>
      </c>
      <c r="AE52" s="992">
        <v>0</v>
      </c>
      <c r="AF52" s="992">
        <v>0</v>
      </c>
      <c r="AG52" s="992">
        <v>0</v>
      </c>
    </row>
    <row r="53" spans="1:33" s="23" customFormat="1" x14ac:dyDescent="0.35">
      <c r="B53" s="438" t="s">
        <v>275</v>
      </c>
      <c r="C53" s="971"/>
      <c r="D53" s="971"/>
      <c r="E53" s="971"/>
      <c r="F53" s="971"/>
      <c r="G53" s="971"/>
      <c r="H53" s="971"/>
      <c r="J53" s="971">
        <v>0</v>
      </c>
      <c r="K53" s="971">
        <v>0</v>
      </c>
      <c r="L53" s="971">
        <v>0</v>
      </c>
      <c r="M53" s="971">
        <v>0</v>
      </c>
      <c r="N53" s="971">
        <v>0</v>
      </c>
      <c r="O53" s="971">
        <v>0</v>
      </c>
      <c r="P53" s="971">
        <v>0</v>
      </c>
      <c r="Q53" s="971">
        <v>0</v>
      </c>
      <c r="R53" s="971">
        <v>0</v>
      </c>
      <c r="S53" s="971">
        <v>0</v>
      </c>
      <c r="T53" s="971">
        <v>0</v>
      </c>
      <c r="U53" s="971">
        <v>0</v>
      </c>
      <c r="V53" s="971">
        <v>0</v>
      </c>
      <c r="W53" s="971">
        <v>0</v>
      </c>
      <c r="X53" s="971">
        <v>0</v>
      </c>
      <c r="Y53" s="971">
        <v>0</v>
      </c>
      <c r="Z53" s="971">
        <v>0</v>
      </c>
      <c r="AA53" s="971">
        <v>0</v>
      </c>
      <c r="AB53" s="971">
        <v>0</v>
      </c>
      <c r="AC53" s="971">
        <v>0</v>
      </c>
      <c r="AD53" s="971">
        <v>0</v>
      </c>
      <c r="AE53" s="971">
        <v>0</v>
      </c>
      <c r="AF53" s="971">
        <v>0</v>
      </c>
      <c r="AG53" s="971">
        <v>0</v>
      </c>
    </row>
    <row r="54" spans="1:33" s="23" customFormat="1" x14ac:dyDescent="0.35">
      <c r="C54" s="436"/>
      <c r="D54" s="436"/>
      <c r="E54" s="436"/>
      <c r="F54" s="436"/>
      <c r="G54" s="436"/>
      <c r="H54" s="436"/>
      <c r="J54" s="241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241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437"/>
    </row>
    <row r="55" spans="1:33" s="23" customFormat="1" x14ac:dyDescent="0.35">
      <c r="A55" s="23" t="s">
        <v>259</v>
      </c>
      <c r="B55" s="23" t="s">
        <v>408</v>
      </c>
      <c r="C55" s="974"/>
      <c r="D55" s="974"/>
      <c r="E55" s="974"/>
      <c r="F55" s="974"/>
      <c r="G55" s="974"/>
      <c r="H55" s="974"/>
      <c r="J55" s="1049">
        <v>15000</v>
      </c>
      <c r="K55" s="1049">
        <v>15000</v>
      </c>
      <c r="L55" s="1049">
        <v>15020.188425302827</v>
      </c>
      <c r="M55" s="1049">
        <v>15000</v>
      </c>
      <c r="N55" s="1049">
        <v>15000</v>
      </c>
      <c r="O55" s="1049">
        <v>15000</v>
      </c>
      <c r="P55" s="1049">
        <v>15000</v>
      </c>
      <c r="Q55" s="1049">
        <v>15000</v>
      </c>
      <c r="R55" s="1049">
        <v>15000</v>
      </c>
      <c r="S55" s="1049">
        <v>15000</v>
      </c>
      <c r="T55" s="1049">
        <v>4993.065187239944</v>
      </c>
      <c r="U55" s="1049">
        <v>5000</v>
      </c>
      <c r="V55" s="1049">
        <v>5000</v>
      </c>
      <c r="W55" s="1049">
        <v>5000</v>
      </c>
      <c r="X55" s="1049">
        <v>5006.7294751009422</v>
      </c>
      <c r="Y55" s="1049">
        <v>0</v>
      </c>
      <c r="Z55" s="1049">
        <v>0</v>
      </c>
      <c r="AA55" s="1049">
        <v>0</v>
      </c>
      <c r="AB55" s="1049">
        <v>0</v>
      </c>
      <c r="AC55" s="1049">
        <v>0</v>
      </c>
      <c r="AD55" s="1049">
        <v>0</v>
      </c>
      <c r="AE55" s="1049">
        <v>0</v>
      </c>
      <c r="AF55" s="1049">
        <v>0</v>
      </c>
      <c r="AG55" s="1049">
        <v>0</v>
      </c>
    </row>
    <row r="56" spans="1:33" s="23" customFormat="1" x14ac:dyDescent="0.35">
      <c r="B56" s="23" t="s">
        <v>274</v>
      </c>
      <c r="C56" s="992"/>
      <c r="D56" s="992"/>
      <c r="E56" s="992"/>
      <c r="F56" s="992"/>
      <c r="G56" s="992"/>
      <c r="H56" s="992"/>
      <c r="J56" s="992">
        <v>1.2955689828801611</v>
      </c>
      <c r="K56" s="992">
        <v>1.4084848484848485</v>
      </c>
      <c r="L56" s="992">
        <v>2.4971250404923873</v>
      </c>
      <c r="M56" s="992">
        <v>1.4056224899598393</v>
      </c>
      <c r="N56" s="992">
        <v>1.5455840455840457</v>
      </c>
      <c r="O56" s="992">
        <v>1.346153846153846</v>
      </c>
      <c r="P56" s="992">
        <v>1.0860860860860861</v>
      </c>
      <c r="Q56" s="992">
        <v>1.0575048732943471</v>
      </c>
      <c r="R56" s="992">
        <v>1.0479041916167666</v>
      </c>
      <c r="S56" s="992">
        <v>1.2218468468468469</v>
      </c>
      <c r="T56" s="992">
        <v>2.0245471014492757</v>
      </c>
      <c r="U56" s="992">
        <v>1.4407796101949024</v>
      </c>
      <c r="V56" s="992">
        <v>1.4876160990712073</v>
      </c>
      <c r="W56" s="992">
        <v>1.528169014084507</v>
      </c>
      <c r="X56" s="992">
        <v>2.4420059372349447</v>
      </c>
      <c r="Y56" s="992">
        <v>0</v>
      </c>
      <c r="Z56" s="992">
        <v>0</v>
      </c>
      <c r="AA56" s="992">
        <v>0</v>
      </c>
      <c r="AB56" s="992">
        <v>0</v>
      </c>
      <c r="AC56" s="992">
        <v>0</v>
      </c>
      <c r="AD56" s="992">
        <v>0</v>
      </c>
      <c r="AE56" s="992">
        <v>0</v>
      </c>
      <c r="AF56" s="992">
        <v>0</v>
      </c>
      <c r="AG56" s="992">
        <v>0</v>
      </c>
    </row>
    <row r="57" spans="1:33" s="23" customFormat="1" x14ac:dyDescent="0.35">
      <c r="B57" s="438" t="s">
        <v>275</v>
      </c>
      <c r="C57" s="971"/>
      <c r="D57" s="971"/>
      <c r="E57" s="971"/>
      <c r="F57" s="971"/>
      <c r="G57" s="971"/>
      <c r="H57" s="971"/>
      <c r="J57" s="971">
        <v>602439.57703927497</v>
      </c>
      <c r="K57" s="971">
        <v>591563.63636363635</v>
      </c>
      <c r="L57" s="971">
        <v>1162725.9475218658</v>
      </c>
      <c r="M57" s="971">
        <v>632530.12048192765</v>
      </c>
      <c r="N57" s="971">
        <v>718696.58119658125</v>
      </c>
      <c r="O57" s="971">
        <v>605769.23076923075</v>
      </c>
      <c r="P57" s="971">
        <v>505030.03003003006</v>
      </c>
      <c r="Q57" s="971">
        <v>491739.76608187135</v>
      </c>
      <c r="R57" s="971">
        <v>471556.88622754498</v>
      </c>
      <c r="S57" s="971">
        <v>568158.78378378379</v>
      </c>
      <c r="T57" s="971">
        <v>303260.86956521741</v>
      </c>
      <c r="U57" s="971">
        <v>223320.8395802099</v>
      </c>
      <c r="V57" s="971">
        <v>230580.49535603714</v>
      </c>
      <c r="W57" s="971">
        <v>213943.661971831</v>
      </c>
      <c r="X57" s="971">
        <v>379020.35623409669</v>
      </c>
      <c r="Y57" s="971">
        <v>0</v>
      </c>
      <c r="Z57" s="971">
        <v>0</v>
      </c>
      <c r="AA57" s="971">
        <v>0</v>
      </c>
      <c r="AB57" s="971">
        <v>0</v>
      </c>
      <c r="AC57" s="971">
        <v>0</v>
      </c>
      <c r="AD57" s="971">
        <v>0</v>
      </c>
      <c r="AE57" s="971">
        <v>0</v>
      </c>
      <c r="AF57" s="971">
        <v>0</v>
      </c>
      <c r="AG57" s="971">
        <v>0</v>
      </c>
    </row>
    <row r="58" spans="1:33" s="23" customFormat="1" x14ac:dyDescent="0.35">
      <c r="C58" s="436"/>
      <c r="D58" s="436"/>
      <c r="E58" s="436"/>
      <c r="F58" s="436"/>
      <c r="G58" s="436"/>
      <c r="H58" s="436"/>
      <c r="J58" s="241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241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437"/>
    </row>
    <row r="59" spans="1:33" s="23" customFormat="1" x14ac:dyDescent="0.35">
      <c r="A59" s="23" t="s">
        <v>259</v>
      </c>
      <c r="B59" s="24" t="s">
        <v>236</v>
      </c>
      <c r="C59" s="974"/>
      <c r="D59" s="974"/>
      <c r="E59" s="974"/>
      <c r="F59" s="974"/>
      <c r="G59" s="974"/>
      <c r="H59" s="974"/>
      <c r="J59" s="1049">
        <v>14169.666733360355</v>
      </c>
      <c r="K59" s="1049">
        <v>14169.722032899532</v>
      </c>
      <c r="L59" s="1049">
        <v>14292.897576064308</v>
      </c>
      <c r="M59" s="1049">
        <v>23653.381226146616</v>
      </c>
      <c r="N59" s="1049">
        <v>23653.367247651993</v>
      </c>
      <c r="O59" s="1049">
        <v>23653.381226146616</v>
      </c>
      <c r="P59" s="1049">
        <v>23653.367247651993</v>
      </c>
      <c r="Q59" s="1049">
        <v>23653.367247651993</v>
      </c>
      <c r="R59" s="1049">
        <v>23653.381226146616</v>
      </c>
      <c r="S59" s="1049">
        <v>23653.367247651993</v>
      </c>
      <c r="T59" s="1049">
        <v>18905.242383595083</v>
      </c>
      <c r="U59" s="1049">
        <v>18938.076350755393</v>
      </c>
      <c r="V59" s="1049">
        <v>18938.076350755393</v>
      </c>
      <c r="W59" s="1049">
        <v>18938.057917575672</v>
      </c>
      <c r="X59" s="1049">
        <v>18969.943324228239</v>
      </c>
      <c r="Y59" s="1049">
        <v>23677.166666666664</v>
      </c>
      <c r="Z59" s="1049">
        <v>23677.161290322583</v>
      </c>
      <c r="AA59" s="1049">
        <v>23677.166666666664</v>
      </c>
      <c r="AB59" s="1049">
        <v>23677.161290322583</v>
      </c>
      <c r="AC59" s="1049">
        <v>23677.161290322583</v>
      </c>
      <c r="AD59" s="1049">
        <v>23677.166666666664</v>
      </c>
      <c r="AE59" s="1049">
        <v>23677.161290322583</v>
      </c>
      <c r="AF59" s="1049">
        <v>4728.8654646324549</v>
      </c>
      <c r="AG59" s="1049">
        <v>4735.4193548387093</v>
      </c>
    </row>
    <row r="60" spans="1:33" s="23" customFormat="1" x14ac:dyDescent="0.35">
      <c r="B60" s="24" t="s">
        <v>274</v>
      </c>
      <c r="C60" s="992"/>
      <c r="D60" s="992"/>
      <c r="E60" s="992"/>
      <c r="F60" s="992"/>
      <c r="G60" s="992"/>
      <c r="H60" s="992"/>
      <c r="J60" s="992">
        <v>1.5467230744318428</v>
      </c>
      <c r="K60" s="992">
        <v>1.5467131354498289</v>
      </c>
      <c r="L60" s="992">
        <v>1.5333875008102222</v>
      </c>
      <c r="M60" s="992">
        <v>0.76833576993852049</v>
      </c>
      <c r="N60" s="992">
        <v>0.76833404195089949</v>
      </c>
      <c r="O60" s="992">
        <v>0.76833576993852049</v>
      </c>
      <c r="P60" s="992">
        <v>0.76833404195089949</v>
      </c>
      <c r="Q60" s="992">
        <v>0.76833404195089949</v>
      </c>
      <c r="R60" s="992">
        <v>0.76833576993852049</v>
      </c>
      <c r="S60" s="992">
        <v>0.76833404195089949</v>
      </c>
      <c r="T60" s="992">
        <v>1.4429769991942341E-2</v>
      </c>
      <c r="U60" s="992">
        <v>1.4405774325913757E-2</v>
      </c>
      <c r="V60" s="992">
        <v>1.4405774325913757E-2</v>
      </c>
      <c r="W60" s="992">
        <v>1.4406275017913443E-2</v>
      </c>
      <c r="X60" s="992">
        <v>1.4381574547324362E-2</v>
      </c>
      <c r="Y60" s="992">
        <v>-3.1379036061465693E-2</v>
      </c>
      <c r="Z60" s="992">
        <v>-3.1379088600420713E-2</v>
      </c>
      <c r="AA60" s="992">
        <v>-3.1379036061465693E-2</v>
      </c>
      <c r="AB60" s="992">
        <v>-3.1379088600420713E-2</v>
      </c>
      <c r="AC60" s="992">
        <v>-3.1379088600420713E-2</v>
      </c>
      <c r="AD60" s="992">
        <v>-3.1379036061465693E-2</v>
      </c>
      <c r="AE60" s="992">
        <v>-3.1379088600420713E-2</v>
      </c>
      <c r="AF60" s="992">
        <v>-1.5021221023223655E-2</v>
      </c>
      <c r="AG60" s="992">
        <v>-1.5000204362457255E-2</v>
      </c>
    </row>
    <row r="61" spans="1:33" s="23" customFormat="1" x14ac:dyDescent="0.35">
      <c r="B61" s="438" t="s">
        <v>275</v>
      </c>
      <c r="C61" s="971"/>
      <c r="D61" s="971"/>
      <c r="E61" s="971"/>
      <c r="F61" s="971"/>
      <c r="G61" s="971"/>
      <c r="H61" s="971"/>
      <c r="J61" s="971">
        <v>679413.06529842969</v>
      </c>
      <c r="K61" s="971">
        <v>613661.86543083959</v>
      </c>
      <c r="L61" s="971">
        <v>679413.06529842969</v>
      </c>
      <c r="M61" s="971">
        <v>545212.1662812212</v>
      </c>
      <c r="N61" s="971">
        <v>563384.3051572619</v>
      </c>
      <c r="O61" s="971">
        <v>545212.1662812212</v>
      </c>
      <c r="P61" s="971">
        <v>563384.3051572619</v>
      </c>
      <c r="Q61" s="971">
        <v>563384.3051572619</v>
      </c>
      <c r="R61" s="971">
        <v>545212.1662812212</v>
      </c>
      <c r="S61" s="971">
        <v>563384.3051572619</v>
      </c>
      <c r="T61" s="971">
        <v>8183.9489771159051</v>
      </c>
      <c r="U61" s="971">
        <v>8457.3472763531026</v>
      </c>
      <c r="V61" s="971">
        <v>8457.3472763531026</v>
      </c>
      <c r="W61" s="971">
        <v>7639.1523786415128</v>
      </c>
      <c r="X61" s="971">
        <v>8457.3472763531026</v>
      </c>
      <c r="Y61" s="971">
        <v>-22289</v>
      </c>
      <c r="Z61" s="971">
        <v>-23032</v>
      </c>
      <c r="AA61" s="971">
        <v>-22289</v>
      </c>
      <c r="AB61" s="971">
        <v>-23032</v>
      </c>
      <c r="AC61" s="971">
        <v>-23032</v>
      </c>
      <c r="AD61" s="971">
        <v>-22289</v>
      </c>
      <c r="AE61" s="971">
        <v>-23032</v>
      </c>
      <c r="AF61" s="971">
        <v>-2131</v>
      </c>
      <c r="AG61" s="971">
        <v>-2202</v>
      </c>
    </row>
    <row r="62" spans="1:33" s="24" customFormat="1" x14ac:dyDescent="0.35">
      <c r="B62" s="132"/>
      <c r="C62" s="436"/>
      <c r="D62" s="436"/>
      <c r="E62" s="436"/>
      <c r="F62" s="436"/>
      <c r="G62" s="436"/>
      <c r="H62" s="436"/>
      <c r="I62" s="132"/>
      <c r="J62" s="241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241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437"/>
    </row>
    <row r="63" spans="1:33" s="23" customFormat="1" x14ac:dyDescent="0.35">
      <c r="A63" s="23" t="s">
        <v>259</v>
      </c>
      <c r="B63" s="24" t="s">
        <v>276</v>
      </c>
      <c r="C63" s="974"/>
      <c r="D63" s="974"/>
      <c r="E63" s="974"/>
      <c r="F63" s="974"/>
      <c r="G63" s="974"/>
      <c r="H63" s="974"/>
      <c r="J63" s="974">
        <v>77390.849395671903</v>
      </c>
      <c r="K63" s="974">
        <v>77390.849395671903</v>
      </c>
      <c r="L63" s="974">
        <v>77390.849395671903</v>
      </c>
      <c r="M63" s="974">
        <v>43304.052107186719</v>
      </c>
      <c r="N63" s="974">
        <v>43304.052107186719</v>
      </c>
      <c r="O63" s="974">
        <v>43304.052107186719</v>
      </c>
      <c r="P63" s="974">
        <v>43304.052107186719</v>
      </c>
      <c r="Q63" s="974">
        <v>43304.052107186719</v>
      </c>
      <c r="R63" s="974">
        <v>43304.052107186719</v>
      </c>
      <c r="S63" s="974">
        <v>43304.052107186719</v>
      </c>
      <c r="T63" s="974">
        <v>4739.0849395671885</v>
      </c>
      <c r="U63" s="974">
        <v>4739.0849395671885</v>
      </c>
      <c r="V63" s="974">
        <v>4739.0849395671885</v>
      </c>
      <c r="W63" s="974">
        <v>4739.0849395671885</v>
      </c>
      <c r="X63" s="974">
        <v>4739.0849395671885</v>
      </c>
      <c r="Y63" s="974">
        <v>10000</v>
      </c>
      <c r="Z63" s="974">
        <v>10000</v>
      </c>
      <c r="AA63" s="974">
        <v>10000</v>
      </c>
      <c r="AB63" s="974">
        <v>10000</v>
      </c>
      <c r="AC63" s="974">
        <v>10000</v>
      </c>
      <c r="AD63" s="974">
        <v>10000</v>
      </c>
      <c r="AE63" s="974">
        <v>10000</v>
      </c>
      <c r="AF63" s="974">
        <v>0</v>
      </c>
      <c r="AG63" s="974">
        <v>0</v>
      </c>
    </row>
    <row r="64" spans="1:33" s="23" customFormat="1" x14ac:dyDescent="0.35">
      <c r="B64" s="24" t="s">
        <v>274</v>
      </c>
      <c r="C64" s="992"/>
      <c r="D64" s="992"/>
      <c r="E64" s="992"/>
      <c r="F64" s="992"/>
      <c r="G64" s="992"/>
      <c r="H64" s="992"/>
      <c r="J64" s="992">
        <v>-0.14584497664346893</v>
      </c>
      <c r="K64" s="992">
        <v>-0.14584497664346893</v>
      </c>
      <c r="L64" s="992">
        <v>-0.14584497664346893</v>
      </c>
      <c r="M64" s="992">
        <v>-0.21795047846052157</v>
      </c>
      <c r="N64" s="992">
        <v>-0.21795047846052157</v>
      </c>
      <c r="O64" s="992">
        <v>-0.21795047846052157</v>
      </c>
      <c r="P64" s="992">
        <v>-0.21795047846052157</v>
      </c>
      <c r="Q64" s="992">
        <v>-0.21795047846052157</v>
      </c>
      <c r="R64" s="992">
        <v>-0.21795047846052157</v>
      </c>
      <c r="S64" s="992">
        <v>-0.21795047846052157</v>
      </c>
      <c r="T64" s="992">
        <v>-7.6470099999999999E-2</v>
      </c>
      <c r="U64" s="992">
        <v>-7.6470099999999999E-2</v>
      </c>
      <c r="V64" s="992">
        <v>-7.6470099999999999E-2</v>
      </c>
      <c r="W64" s="992">
        <v>-7.6470099999999999E-2</v>
      </c>
      <c r="X64" s="992">
        <v>-7.6470099999999999E-2</v>
      </c>
      <c r="Y64" s="992">
        <v>0.02</v>
      </c>
      <c r="Z64" s="992">
        <v>0.02</v>
      </c>
      <c r="AA64" s="992">
        <v>0.02</v>
      </c>
      <c r="AB64" s="992">
        <v>0.02</v>
      </c>
      <c r="AC64" s="992">
        <v>0.02</v>
      </c>
      <c r="AD64" s="992">
        <v>0.02</v>
      </c>
      <c r="AE64" s="992">
        <v>0.02</v>
      </c>
      <c r="AF64" s="992">
        <v>0</v>
      </c>
      <c r="AG64" s="992">
        <v>0</v>
      </c>
    </row>
    <row r="65" spans="1:33" s="23" customFormat="1" x14ac:dyDescent="0.35">
      <c r="B65" s="24" t="s">
        <v>277</v>
      </c>
      <c r="C65" s="992"/>
      <c r="D65" s="992"/>
      <c r="E65" s="992"/>
      <c r="F65" s="992"/>
      <c r="G65" s="992"/>
      <c r="H65" s="992"/>
      <c r="J65" s="992">
        <v>-1.5844976643468595E-2</v>
      </c>
      <c r="K65" s="992">
        <v>-1.5844976643468595E-2</v>
      </c>
      <c r="L65" s="992">
        <v>-5.8449766434688077E-3</v>
      </c>
      <c r="M65" s="992">
        <v>0.10204952153947827</v>
      </c>
      <c r="N65" s="992">
        <v>0.10204952153947849</v>
      </c>
      <c r="O65" s="992">
        <v>0.1120495215394785</v>
      </c>
      <c r="P65" s="992">
        <v>0.10204952153947827</v>
      </c>
      <c r="Q65" s="992">
        <v>0.10204952153947827</v>
      </c>
      <c r="R65" s="992">
        <v>0.11204952153947828</v>
      </c>
      <c r="S65" s="992">
        <v>0.11204952153947828</v>
      </c>
      <c r="T65" s="992">
        <v>4.3529900000000107E-2</v>
      </c>
      <c r="U65" s="992">
        <v>4.3529899999999663E-2</v>
      </c>
      <c r="V65" s="992">
        <v>4.3529900000000107E-2</v>
      </c>
      <c r="W65" s="992">
        <v>4.3529899999999663E-2</v>
      </c>
      <c r="X65" s="992">
        <v>4.3529900000000107E-2</v>
      </c>
      <c r="Y65" s="992">
        <v>0.16000000000000011</v>
      </c>
      <c r="Z65" s="992">
        <v>0.1699999999999999</v>
      </c>
      <c r="AA65" s="992">
        <v>0.16000000000000011</v>
      </c>
      <c r="AB65" s="992">
        <v>0.1699999999999999</v>
      </c>
      <c r="AC65" s="992">
        <v>0.16000000000000011</v>
      </c>
      <c r="AD65" s="992">
        <v>0.17000000000000035</v>
      </c>
      <c r="AE65" s="992">
        <v>0.1699999999999999</v>
      </c>
      <c r="AF65" s="992">
        <v>0.12000000000000011</v>
      </c>
      <c r="AG65" s="992">
        <v>0.11999999999999966</v>
      </c>
    </row>
    <row r="66" spans="1:33" s="23" customFormat="1" x14ac:dyDescent="0.35">
      <c r="B66" s="438" t="s">
        <v>275</v>
      </c>
      <c r="C66" s="971"/>
      <c r="D66" s="971"/>
      <c r="E66" s="971"/>
      <c r="F66" s="971"/>
      <c r="G66" s="971"/>
      <c r="H66" s="971"/>
      <c r="J66" s="971">
        <v>-38013.942233871123</v>
      </c>
      <c r="K66" s="971">
        <v>-34335.173630593272</v>
      </c>
      <c r="L66" s="971">
        <v>-14022.778921213347</v>
      </c>
      <c r="M66" s="971">
        <v>132574.73394777122</v>
      </c>
      <c r="N66" s="971">
        <v>136993.89174603054</v>
      </c>
      <c r="O66" s="971">
        <v>145565.94957992755</v>
      </c>
      <c r="P66" s="971">
        <v>136993.89174603025</v>
      </c>
      <c r="Q66" s="971">
        <v>136993.89174603025</v>
      </c>
      <c r="R66" s="971">
        <v>145565.94957992723</v>
      </c>
      <c r="S66" s="971">
        <v>150418.14789925815</v>
      </c>
      <c r="T66" s="971">
        <v>6188.7568053259874</v>
      </c>
      <c r="U66" s="971">
        <v>6395.0486988367884</v>
      </c>
      <c r="V66" s="971">
        <v>6395.0486988368539</v>
      </c>
      <c r="W66" s="971">
        <v>5776.1730183041964</v>
      </c>
      <c r="X66" s="971">
        <v>6395.0486988368539</v>
      </c>
      <c r="Y66" s="971">
        <v>48000.000000000036</v>
      </c>
      <c r="Z66" s="971">
        <v>52699.999999999971</v>
      </c>
      <c r="AA66" s="971">
        <v>48000.000000000036</v>
      </c>
      <c r="AB66" s="971">
        <v>52699.999999999971</v>
      </c>
      <c r="AC66" s="971">
        <v>49600.000000000036</v>
      </c>
      <c r="AD66" s="971">
        <v>51000.000000000102</v>
      </c>
      <c r="AE66" s="971">
        <v>52699.999999999971</v>
      </c>
      <c r="AF66" s="971">
        <v>0</v>
      </c>
      <c r="AG66" s="971">
        <v>0</v>
      </c>
    </row>
    <row r="67" spans="1:33" s="23" customFormat="1" x14ac:dyDescent="0.35">
      <c r="C67" s="436"/>
      <c r="D67" s="436"/>
      <c r="E67" s="436"/>
      <c r="F67" s="436"/>
      <c r="G67" s="436"/>
      <c r="H67" s="436"/>
      <c r="J67" s="241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241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437"/>
    </row>
    <row r="68" spans="1:33" s="23" customFormat="1" x14ac:dyDescent="0.35">
      <c r="A68" s="21" t="s">
        <v>278</v>
      </c>
      <c r="C68" s="436"/>
      <c r="D68" s="436"/>
      <c r="E68" s="436"/>
      <c r="F68" s="436"/>
      <c r="G68" s="436"/>
      <c r="H68" s="436"/>
      <c r="J68" s="241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241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437"/>
    </row>
    <row r="69" spans="1:33" s="23" customFormat="1" x14ac:dyDescent="0.35">
      <c r="A69" s="23" t="s">
        <v>259</v>
      </c>
      <c r="B69" s="23" t="s">
        <v>24</v>
      </c>
      <c r="C69" s="974"/>
      <c r="D69" s="974"/>
      <c r="E69" s="974"/>
      <c r="F69" s="974"/>
      <c r="G69" s="974"/>
      <c r="H69" s="974"/>
      <c r="J69" s="1049">
        <v>0</v>
      </c>
      <c r="K69" s="1049">
        <v>0</v>
      </c>
      <c r="L69" s="1049">
        <v>0</v>
      </c>
      <c r="M69" s="1049">
        <v>0</v>
      </c>
      <c r="N69" s="1049">
        <v>0</v>
      </c>
      <c r="O69" s="1049">
        <v>0</v>
      </c>
      <c r="P69" s="1049">
        <v>0</v>
      </c>
      <c r="Q69" s="1049">
        <v>0</v>
      </c>
      <c r="R69" s="1049">
        <v>0</v>
      </c>
      <c r="S69" s="1049">
        <v>0</v>
      </c>
      <c r="T69" s="1049">
        <v>0</v>
      </c>
      <c r="U69" s="1049">
        <v>0</v>
      </c>
      <c r="V69" s="1049">
        <v>0</v>
      </c>
      <c r="W69" s="1049">
        <v>0</v>
      </c>
      <c r="X69" s="1049">
        <v>0</v>
      </c>
      <c r="Y69" s="1049">
        <v>0</v>
      </c>
      <c r="Z69" s="1049">
        <v>0</v>
      </c>
      <c r="AA69" s="1049">
        <v>0</v>
      </c>
      <c r="AB69" s="1049">
        <v>0</v>
      </c>
      <c r="AC69" s="1049">
        <v>0</v>
      </c>
      <c r="AD69" s="1049">
        <v>0</v>
      </c>
      <c r="AE69" s="1049">
        <v>0</v>
      </c>
      <c r="AF69" s="1049">
        <v>0</v>
      </c>
      <c r="AG69" s="1049">
        <v>0</v>
      </c>
    </row>
    <row r="70" spans="1:33" s="23" customFormat="1" x14ac:dyDescent="0.35">
      <c r="A70" s="23" t="s">
        <v>261</v>
      </c>
      <c r="B70" s="23" t="s">
        <v>261</v>
      </c>
      <c r="C70" s="992"/>
      <c r="D70" s="992"/>
      <c r="E70" s="992"/>
      <c r="F70" s="992"/>
      <c r="G70" s="992"/>
      <c r="H70" s="992"/>
      <c r="J70" s="992">
        <v>0</v>
      </c>
      <c r="K70" s="992">
        <v>0</v>
      </c>
      <c r="L70" s="992">
        <v>0</v>
      </c>
      <c r="M70" s="992">
        <v>0</v>
      </c>
      <c r="N70" s="992">
        <v>0</v>
      </c>
      <c r="O70" s="992">
        <v>0</v>
      </c>
      <c r="P70" s="992">
        <v>0</v>
      </c>
      <c r="Q70" s="992">
        <v>0</v>
      </c>
      <c r="R70" s="992">
        <v>0</v>
      </c>
      <c r="S70" s="992">
        <v>0</v>
      </c>
      <c r="T70" s="992">
        <v>0</v>
      </c>
      <c r="U70" s="992">
        <v>0</v>
      </c>
      <c r="V70" s="992">
        <v>0</v>
      </c>
      <c r="W70" s="992">
        <v>0</v>
      </c>
      <c r="X70" s="992">
        <v>0</v>
      </c>
      <c r="Y70" s="992">
        <v>0</v>
      </c>
      <c r="Z70" s="992">
        <v>0</v>
      </c>
      <c r="AA70" s="992">
        <v>0</v>
      </c>
      <c r="AB70" s="992">
        <v>0</v>
      </c>
      <c r="AC70" s="992">
        <v>0</v>
      </c>
      <c r="AD70" s="992">
        <v>0</v>
      </c>
      <c r="AE70" s="992">
        <v>0</v>
      </c>
      <c r="AF70" s="992">
        <v>0</v>
      </c>
      <c r="AG70" s="992">
        <v>0</v>
      </c>
    </row>
    <row r="71" spans="1:33" s="23" customFormat="1" x14ac:dyDescent="0.35">
      <c r="B71" s="438" t="s">
        <v>279</v>
      </c>
      <c r="C71" s="971"/>
      <c r="D71" s="971"/>
      <c r="E71" s="971"/>
      <c r="F71" s="971"/>
      <c r="G71" s="971"/>
      <c r="H71" s="971"/>
      <c r="J71" s="971">
        <v>0</v>
      </c>
      <c r="K71" s="971">
        <v>0</v>
      </c>
      <c r="L71" s="971">
        <v>0</v>
      </c>
      <c r="M71" s="971">
        <v>0</v>
      </c>
      <c r="N71" s="971">
        <v>0</v>
      </c>
      <c r="O71" s="971">
        <v>0</v>
      </c>
      <c r="P71" s="971">
        <v>0</v>
      </c>
      <c r="Q71" s="971">
        <v>0</v>
      </c>
      <c r="R71" s="971">
        <v>0</v>
      </c>
      <c r="S71" s="971">
        <v>0</v>
      </c>
      <c r="T71" s="971">
        <v>0</v>
      </c>
      <c r="U71" s="971">
        <v>0</v>
      </c>
      <c r="V71" s="971">
        <v>0</v>
      </c>
      <c r="W71" s="971">
        <v>0</v>
      </c>
      <c r="X71" s="971">
        <v>0</v>
      </c>
      <c r="Y71" s="971">
        <v>0</v>
      </c>
      <c r="Z71" s="971">
        <v>0</v>
      </c>
      <c r="AA71" s="971">
        <v>0</v>
      </c>
      <c r="AB71" s="971">
        <v>0</v>
      </c>
      <c r="AC71" s="971">
        <v>0</v>
      </c>
      <c r="AD71" s="971">
        <v>0</v>
      </c>
      <c r="AE71" s="971">
        <v>0</v>
      </c>
      <c r="AF71" s="971">
        <v>0</v>
      </c>
      <c r="AG71" s="971">
        <v>0</v>
      </c>
    </row>
    <row r="72" spans="1:33" s="23" customFormat="1" x14ac:dyDescent="0.35">
      <c r="C72" s="436"/>
      <c r="D72" s="436"/>
      <c r="E72" s="436"/>
      <c r="F72" s="436"/>
      <c r="G72" s="436"/>
      <c r="H72" s="436"/>
      <c r="J72" s="241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241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437"/>
    </row>
    <row r="73" spans="1:33" s="23" customFormat="1" x14ac:dyDescent="0.35">
      <c r="A73" s="23" t="s">
        <v>259</v>
      </c>
      <c r="B73" s="23" t="s">
        <v>248</v>
      </c>
      <c r="C73" s="974"/>
      <c r="D73" s="974"/>
      <c r="E73" s="974"/>
      <c r="F73" s="974"/>
      <c r="G73" s="974"/>
      <c r="H73" s="974"/>
      <c r="J73" s="1049">
        <v>0</v>
      </c>
      <c r="K73" s="1049">
        <v>0</v>
      </c>
      <c r="L73" s="1049">
        <v>0</v>
      </c>
      <c r="M73" s="1049">
        <v>0</v>
      </c>
      <c r="N73" s="1049">
        <v>0</v>
      </c>
      <c r="O73" s="1049">
        <v>0</v>
      </c>
      <c r="P73" s="1049">
        <v>0</v>
      </c>
      <c r="Q73" s="1049">
        <v>0</v>
      </c>
      <c r="R73" s="1049">
        <v>0</v>
      </c>
      <c r="S73" s="1049">
        <v>0</v>
      </c>
      <c r="T73" s="1049">
        <v>0</v>
      </c>
      <c r="U73" s="1049">
        <v>0</v>
      </c>
      <c r="V73" s="1049">
        <v>0</v>
      </c>
      <c r="W73" s="1049">
        <v>0</v>
      </c>
      <c r="X73" s="1049">
        <v>0</v>
      </c>
      <c r="Y73" s="1049">
        <v>0</v>
      </c>
      <c r="Z73" s="1049">
        <v>0</v>
      </c>
      <c r="AA73" s="1049">
        <v>0</v>
      </c>
      <c r="AB73" s="1049">
        <v>0</v>
      </c>
      <c r="AC73" s="1049">
        <v>0</v>
      </c>
      <c r="AD73" s="1049">
        <v>0</v>
      </c>
      <c r="AE73" s="1049">
        <v>0</v>
      </c>
      <c r="AF73" s="1049">
        <v>0</v>
      </c>
      <c r="AG73" s="1049">
        <v>0</v>
      </c>
    </row>
    <row r="74" spans="1:33" s="23" customFormat="1" x14ac:dyDescent="0.35">
      <c r="A74" s="23" t="s">
        <v>261</v>
      </c>
      <c r="B74" s="23" t="s">
        <v>261</v>
      </c>
      <c r="C74" s="992"/>
      <c r="D74" s="992"/>
      <c r="E74" s="992"/>
      <c r="F74" s="992"/>
      <c r="G74" s="992"/>
      <c r="H74" s="992"/>
      <c r="J74" s="992">
        <v>0</v>
      </c>
      <c r="K74" s="992">
        <v>0</v>
      </c>
      <c r="L74" s="992">
        <v>0</v>
      </c>
      <c r="M74" s="992">
        <v>0</v>
      </c>
      <c r="N74" s="992">
        <v>0</v>
      </c>
      <c r="O74" s="992">
        <v>0</v>
      </c>
      <c r="P74" s="992">
        <v>0</v>
      </c>
      <c r="Q74" s="992">
        <v>0</v>
      </c>
      <c r="R74" s="992">
        <v>0</v>
      </c>
      <c r="S74" s="992">
        <v>0</v>
      </c>
      <c r="T74" s="992">
        <v>0</v>
      </c>
      <c r="U74" s="992">
        <v>0</v>
      </c>
      <c r="V74" s="992">
        <v>0</v>
      </c>
      <c r="W74" s="992">
        <v>0</v>
      </c>
      <c r="X74" s="992">
        <v>0</v>
      </c>
      <c r="Y74" s="992">
        <v>0</v>
      </c>
      <c r="Z74" s="992">
        <v>0</v>
      </c>
      <c r="AA74" s="992">
        <v>0</v>
      </c>
      <c r="AB74" s="992">
        <v>0</v>
      </c>
      <c r="AC74" s="992">
        <v>0</v>
      </c>
      <c r="AD74" s="992">
        <v>0</v>
      </c>
      <c r="AE74" s="992">
        <v>0</v>
      </c>
      <c r="AF74" s="992">
        <v>0</v>
      </c>
      <c r="AG74" s="992">
        <v>0</v>
      </c>
    </row>
    <row r="75" spans="1:33" s="23" customFormat="1" x14ac:dyDescent="0.35">
      <c r="B75" s="438" t="s">
        <v>279</v>
      </c>
      <c r="C75" s="971"/>
      <c r="D75" s="971"/>
      <c r="E75" s="971"/>
      <c r="F75" s="971"/>
      <c r="G75" s="971"/>
      <c r="H75" s="971"/>
      <c r="J75" s="971">
        <v>0</v>
      </c>
      <c r="K75" s="971">
        <v>0</v>
      </c>
      <c r="L75" s="971">
        <v>0</v>
      </c>
      <c r="M75" s="971">
        <v>0</v>
      </c>
      <c r="N75" s="971">
        <v>0</v>
      </c>
      <c r="O75" s="971">
        <v>0</v>
      </c>
      <c r="P75" s="971">
        <v>0</v>
      </c>
      <c r="Q75" s="971">
        <v>0</v>
      </c>
      <c r="R75" s="971">
        <v>0</v>
      </c>
      <c r="S75" s="971">
        <v>0</v>
      </c>
      <c r="T75" s="971">
        <v>0</v>
      </c>
      <c r="U75" s="971">
        <v>0</v>
      </c>
      <c r="V75" s="971">
        <v>0</v>
      </c>
      <c r="W75" s="971">
        <v>0</v>
      </c>
      <c r="X75" s="971">
        <v>0</v>
      </c>
      <c r="Y75" s="971">
        <v>0</v>
      </c>
      <c r="Z75" s="971">
        <v>0</v>
      </c>
      <c r="AA75" s="971">
        <v>0</v>
      </c>
      <c r="AB75" s="971">
        <v>0</v>
      </c>
      <c r="AC75" s="971">
        <v>0</v>
      </c>
      <c r="AD75" s="971">
        <v>0</v>
      </c>
      <c r="AE75" s="971">
        <v>0</v>
      </c>
      <c r="AF75" s="971">
        <v>0</v>
      </c>
      <c r="AG75" s="971">
        <v>0</v>
      </c>
    </row>
    <row r="76" spans="1:33" s="23" customFormat="1" x14ac:dyDescent="0.35">
      <c r="C76" s="436"/>
      <c r="D76" s="436"/>
      <c r="E76" s="436"/>
      <c r="F76" s="436"/>
      <c r="G76" s="436"/>
      <c r="H76" s="436"/>
      <c r="J76" s="241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241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437"/>
    </row>
    <row r="77" spans="1:33" s="23" customFormat="1" x14ac:dyDescent="0.35">
      <c r="A77" s="23" t="s">
        <v>259</v>
      </c>
      <c r="B77" s="23" t="s">
        <v>201</v>
      </c>
      <c r="C77" s="974"/>
      <c r="D77" s="974"/>
      <c r="E77" s="974"/>
      <c r="F77" s="974"/>
      <c r="G77" s="974"/>
      <c r="H77" s="974"/>
      <c r="J77" s="1049">
        <v>20000</v>
      </c>
      <c r="K77" s="1049">
        <v>20000</v>
      </c>
      <c r="L77" s="1049">
        <v>20000</v>
      </c>
      <c r="M77" s="1049">
        <v>0</v>
      </c>
      <c r="N77" s="1049">
        <v>0</v>
      </c>
      <c r="O77" s="1049">
        <v>0</v>
      </c>
      <c r="P77" s="1049">
        <v>0</v>
      </c>
      <c r="Q77" s="1049">
        <v>0</v>
      </c>
      <c r="R77" s="1049">
        <v>0</v>
      </c>
      <c r="S77" s="1049">
        <v>0</v>
      </c>
      <c r="T77" s="1049">
        <v>0</v>
      </c>
      <c r="U77" s="1049">
        <v>0</v>
      </c>
      <c r="V77" s="1049">
        <v>0</v>
      </c>
      <c r="W77" s="1049">
        <v>0</v>
      </c>
      <c r="X77" s="1049">
        <v>0</v>
      </c>
      <c r="Y77" s="1049">
        <v>0</v>
      </c>
      <c r="Z77" s="1049">
        <v>0</v>
      </c>
      <c r="AA77" s="1049">
        <v>0</v>
      </c>
      <c r="AB77" s="1049">
        <v>0</v>
      </c>
      <c r="AC77" s="1049">
        <v>0</v>
      </c>
      <c r="AD77" s="1049">
        <v>0</v>
      </c>
      <c r="AE77" s="1049">
        <v>0</v>
      </c>
      <c r="AF77" s="1049">
        <v>0</v>
      </c>
      <c r="AG77" s="1049">
        <v>0</v>
      </c>
    </row>
    <row r="78" spans="1:33" s="23" customFormat="1" x14ac:dyDescent="0.35">
      <c r="A78" s="23" t="s">
        <v>261</v>
      </c>
      <c r="B78" s="23" t="s">
        <v>261</v>
      </c>
      <c r="C78" s="992"/>
      <c r="D78" s="992"/>
      <c r="E78" s="992"/>
      <c r="F78" s="992"/>
      <c r="G78" s="992"/>
      <c r="H78" s="992"/>
      <c r="J78" s="992">
        <v>6.2462499999999999</v>
      </c>
      <c r="K78" s="992">
        <v>6.2462499999999999</v>
      </c>
      <c r="L78" s="992">
        <v>6.2462499999999999</v>
      </c>
      <c r="M78" s="992">
        <v>0</v>
      </c>
      <c r="N78" s="992">
        <v>0</v>
      </c>
      <c r="O78" s="992">
        <v>0</v>
      </c>
      <c r="P78" s="992">
        <v>0</v>
      </c>
      <c r="Q78" s="992">
        <v>0</v>
      </c>
      <c r="R78" s="992">
        <v>0</v>
      </c>
      <c r="S78" s="992">
        <v>0</v>
      </c>
      <c r="T78" s="992">
        <v>0</v>
      </c>
      <c r="U78" s="992">
        <v>0</v>
      </c>
      <c r="V78" s="992">
        <v>0</v>
      </c>
      <c r="W78" s="992">
        <v>0</v>
      </c>
      <c r="X78" s="992">
        <v>0</v>
      </c>
      <c r="Y78" s="992">
        <v>0</v>
      </c>
      <c r="Z78" s="992">
        <v>0</v>
      </c>
      <c r="AA78" s="992">
        <v>0</v>
      </c>
      <c r="AB78" s="992">
        <v>0</v>
      </c>
      <c r="AC78" s="992">
        <v>0</v>
      </c>
      <c r="AD78" s="992">
        <v>0</v>
      </c>
      <c r="AE78" s="992">
        <v>0</v>
      </c>
      <c r="AF78" s="992">
        <v>0</v>
      </c>
      <c r="AG78" s="992">
        <v>0</v>
      </c>
    </row>
    <row r="79" spans="1:33" s="23" customFormat="1" x14ac:dyDescent="0.35">
      <c r="B79" s="438" t="s">
        <v>279</v>
      </c>
      <c r="C79" s="971"/>
      <c r="D79" s="971"/>
      <c r="E79" s="971"/>
      <c r="F79" s="971"/>
      <c r="G79" s="971"/>
      <c r="H79" s="971"/>
      <c r="J79" s="971">
        <v>-231725.00000000015</v>
      </c>
      <c r="K79" s="971">
        <v>417899.99999999994</v>
      </c>
      <c r="L79" s="971">
        <v>1746074.9999999998</v>
      </c>
      <c r="M79" s="971">
        <v>0</v>
      </c>
      <c r="N79" s="971">
        <v>0</v>
      </c>
      <c r="O79" s="971">
        <v>0</v>
      </c>
      <c r="P79" s="971">
        <v>0</v>
      </c>
      <c r="Q79" s="971">
        <v>0</v>
      </c>
      <c r="R79" s="971">
        <v>0</v>
      </c>
      <c r="S79" s="971">
        <v>0</v>
      </c>
      <c r="T79" s="971">
        <v>0</v>
      </c>
      <c r="U79" s="971">
        <v>0</v>
      </c>
      <c r="V79" s="971">
        <v>0</v>
      </c>
      <c r="W79" s="971">
        <v>0</v>
      </c>
      <c r="X79" s="971">
        <v>0</v>
      </c>
      <c r="Y79" s="971">
        <v>0</v>
      </c>
      <c r="Z79" s="971">
        <v>0</v>
      </c>
      <c r="AA79" s="971">
        <v>0</v>
      </c>
      <c r="AB79" s="971">
        <v>0</v>
      </c>
      <c r="AC79" s="971">
        <v>0</v>
      </c>
      <c r="AD79" s="971">
        <v>0</v>
      </c>
      <c r="AE79" s="971">
        <v>0</v>
      </c>
      <c r="AF79" s="971">
        <v>0</v>
      </c>
      <c r="AG79" s="971">
        <v>0</v>
      </c>
    </row>
    <row r="80" spans="1:33" s="23" customFormat="1" x14ac:dyDescent="0.35">
      <c r="C80" s="436"/>
      <c r="D80" s="436"/>
      <c r="E80" s="436"/>
      <c r="F80" s="436"/>
      <c r="G80" s="436"/>
      <c r="H80" s="436"/>
      <c r="J80" s="241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241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437"/>
    </row>
    <row r="81" spans="1:33" s="23" customFormat="1" x14ac:dyDescent="0.35">
      <c r="A81" s="23" t="s">
        <v>259</v>
      </c>
      <c r="B81" s="23" t="s">
        <v>236</v>
      </c>
      <c r="C81" s="974"/>
      <c r="D81" s="974"/>
      <c r="E81" s="974"/>
      <c r="F81" s="974"/>
      <c r="G81" s="974"/>
      <c r="H81" s="974"/>
      <c r="J81" s="1049">
        <v>0</v>
      </c>
      <c r="K81" s="1049">
        <v>0</v>
      </c>
      <c r="L81" s="1049">
        <v>0</v>
      </c>
      <c r="M81" s="1049">
        <v>0</v>
      </c>
      <c r="N81" s="1049">
        <v>0</v>
      </c>
      <c r="O81" s="1049">
        <v>0</v>
      </c>
      <c r="P81" s="1049">
        <v>0</v>
      </c>
      <c r="Q81" s="1049">
        <v>0</v>
      </c>
      <c r="R81" s="1049">
        <v>0</v>
      </c>
      <c r="S81" s="1049">
        <v>0</v>
      </c>
      <c r="T81" s="1049">
        <v>0</v>
      </c>
      <c r="U81" s="1049">
        <v>0</v>
      </c>
      <c r="V81" s="1049">
        <v>0</v>
      </c>
      <c r="W81" s="1049">
        <v>0</v>
      </c>
      <c r="X81" s="1049">
        <v>0</v>
      </c>
      <c r="Y81" s="1049">
        <v>0</v>
      </c>
      <c r="Z81" s="1049">
        <v>0</v>
      </c>
      <c r="AA81" s="1049">
        <v>0</v>
      </c>
      <c r="AB81" s="1049">
        <v>0</v>
      </c>
      <c r="AC81" s="1049">
        <v>0</v>
      </c>
      <c r="AD81" s="1049">
        <v>0</v>
      </c>
      <c r="AE81" s="1049">
        <v>0</v>
      </c>
      <c r="AF81" s="1049">
        <v>0</v>
      </c>
      <c r="AG81" s="1049">
        <v>0</v>
      </c>
    </row>
    <row r="82" spans="1:33" s="23" customFormat="1" x14ac:dyDescent="0.35">
      <c r="A82" s="23" t="s">
        <v>261</v>
      </c>
      <c r="B82" s="23" t="s">
        <v>261</v>
      </c>
      <c r="C82" s="992"/>
      <c r="D82" s="992"/>
      <c r="E82" s="992"/>
      <c r="F82" s="992"/>
      <c r="G82" s="992"/>
      <c r="H82" s="992"/>
      <c r="J82" s="992">
        <v>0</v>
      </c>
      <c r="K82" s="992">
        <v>0</v>
      </c>
      <c r="L82" s="992">
        <v>0</v>
      </c>
      <c r="M82" s="992">
        <v>0</v>
      </c>
      <c r="N82" s="992">
        <v>0</v>
      </c>
      <c r="O82" s="992">
        <v>0</v>
      </c>
      <c r="P82" s="992">
        <v>0</v>
      </c>
      <c r="Q82" s="992">
        <v>0</v>
      </c>
      <c r="R82" s="992">
        <v>0</v>
      </c>
      <c r="S82" s="992">
        <v>0</v>
      </c>
      <c r="T82" s="992">
        <v>0</v>
      </c>
      <c r="U82" s="992">
        <v>0</v>
      </c>
      <c r="V82" s="992">
        <v>0</v>
      </c>
      <c r="W82" s="992">
        <v>0</v>
      </c>
      <c r="X82" s="992">
        <v>0</v>
      </c>
      <c r="Y82" s="992">
        <v>0</v>
      </c>
      <c r="Z82" s="992">
        <v>0</v>
      </c>
      <c r="AA82" s="992">
        <v>0</v>
      </c>
      <c r="AB82" s="992">
        <v>0</v>
      </c>
      <c r="AC82" s="992">
        <v>0</v>
      </c>
      <c r="AD82" s="992">
        <v>0</v>
      </c>
      <c r="AE82" s="992">
        <v>0</v>
      </c>
      <c r="AF82" s="992">
        <v>0</v>
      </c>
      <c r="AG82" s="992">
        <v>0</v>
      </c>
    </row>
    <row r="83" spans="1:33" s="23" customFormat="1" x14ac:dyDescent="0.35">
      <c r="B83" s="438" t="s">
        <v>279</v>
      </c>
      <c r="C83" s="971"/>
      <c r="D83" s="971"/>
      <c r="E83" s="971"/>
      <c r="F83" s="971"/>
      <c r="G83" s="971"/>
      <c r="H83" s="971"/>
      <c r="J83" s="971">
        <v>0</v>
      </c>
      <c r="K83" s="971">
        <v>0</v>
      </c>
      <c r="L83" s="971">
        <v>0</v>
      </c>
      <c r="M83" s="971">
        <v>0</v>
      </c>
      <c r="N83" s="971">
        <v>0</v>
      </c>
      <c r="O83" s="971">
        <v>0</v>
      </c>
      <c r="P83" s="971">
        <v>0</v>
      </c>
      <c r="Q83" s="971">
        <v>0</v>
      </c>
      <c r="R83" s="971">
        <v>0</v>
      </c>
      <c r="S83" s="971">
        <v>0</v>
      </c>
      <c r="T83" s="971">
        <v>0</v>
      </c>
      <c r="U83" s="971">
        <v>0</v>
      </c>
      <c r="V83" s="971">
        <v>0</v>
      </c>
      <c r="W83" s="971">
        <v>0</v>
      </c>
      <c r="X83" s="971">
        <v>0</v>
      </c>
      <c r="Y83" s="971">
        <v>0</v>
      </c>
      <c r="Z83" s="971">
        <v>0</v>
      </c>
      <c r="AA83" s="971">
        <v>0</v>
      </c>
      <c r="AB83" s="971">
        <v>0</v>
      </c>
      <c r="AC83" s="971">
        <v>0</v>
      </c>
      <c r="AD83" s="971">
        <v>0</v>
      </c>
      <c r="AE83" s="971">
        <v>0</v>
      </c>
      <c r="AF83" s="971">
        <v>0</v>
      </c>
      <c r="AG83" s="971">
        <v>0</v>
      </c>
    </row>
    <row r="84" spans="1:33" s="23" customFormat="1" x14ac:dyDescent="0.35">
      <c r="C84" s="436"/>
      <c r="D84" s="436"/>
      <c r="E84" s="436"/>
      <c r="F84" s="436"/>
      <c r="G84" s="436"/>
      <c r="H84" s="436"/>
      <c r="J84" s="241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241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437"/>
    </row>
    <row r="85" spans="1:33" s="23" customFormat="1" x14ac:dyDescent="0.35">
      <c r="A85" s="21" t="s">
        <v>280</v>
      </c>
      <c r="C85" s="436"/>
      <c r="D85" s="436"/>
      <c r="E85" s="436"/>
      <c r="F85" s="436"/>
      <c r="G85" s="436"/>
      <c r="H85" s="436"/>
      <c r="J85" s="241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241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437"/>
    </row>
    <row r="86" spans="1:33" s="23" customFormat="1" x14ac:dyDescent="0.35">
      <c r="A86" s="23" t="s">
        <v>281</v>
      </c>
      <c r="B86" s="24" t="s">
        <v>282</v>
      </c>
      <c r="C86" s="441">
        <v>41419.602371817229</v>
      </c>
      <c r="D86" s="441">
        <v>41419.602371817229</v>
      </c>
      <c r="E86" s="441">
        <v>41419.602371817229</v>
      </c>
      <c r="F86" s="441">
        <v>41419.602371817229</v>
      </c>
      <c r="G86" s="441">
        <v>0</v>
      </c>
      <c r="H86" s="441">
        <v>0</v>
      </c>
      <c r="I86" s="24"/>
      <c r="J86" s="442">
        <v>41419.602371817229</v>
      </c>
      <c r="K86" s="443">
        <v>41419.602371817229</v>
      </c>
      <c r="L86" s="443">
        <v>41419.602371817229</v>
      </c>
      <c r="M86" s="443">
        <v>41419.602371817229</v>
      </c>
      <c r="N86" s="443">
        <v>41419.602371817229</v>
      </c>
      <c r="O86" s="443">
        <v>41419.602371817229</v>
      </c>
      <c r="P86" s="443">
        <v>41419.602371817229</v>
      </c>
      <c r="Q86" s="443">
        <v>41419.602371817229</v>
      </c>
      <c r="R86" s="443">
        <v>41419.602371817229</v>
      </c>
      <c r="S86" s="443">
        <v>41419.602371817229</v>
      </c>
      <c r="T86" s="443">
        <v>41419.602371817229</v>
      </c>
      <c r="U86" s="443">
        <v>41419.602371817229</v>
      </c>
      <c r="V86" s="442">
        <v>41419.602371817229</v>
      </c>
      <c r="W86" s="443">
        <v>41419.602371817229</v>
      </c>
      <c r="X86" s="443">
        <v>41419.602371817229</v>
      </c>
      <c r="Y86" s="443">
        <v>41419.602371817229</v>
      </c>
      <c r="Z86" s="443">
        <v>41419.602371817229</v>
      </c>
      <c r="AA86" s="443">
        <v>41419.602371817229</v>
      </c>
      <c r="AB86" s="443">
        <v>41419.602371817229</v>
      </c>
      <c r="AC86" s="443">
        <v>41419.602371817229</v>
      </c>
      <c r="AD86" s="443">
        <v>41419.602371817229</v>
      </c>
      <c r="AE86" s="443">
        <v>41419.602371817229</v>
      </c>
      <c r="AF86" s="443">
        <v>41419.602371817229</v>
      </c>
      <c r="AG86" s="444">
        <v>41419.602371817229</v>
      </c>
    </row>
    <row r="87" spans="1:33" s="23" customFormat="1" x14ac:dyDescent="0.35">
      <c r="A87" s="23" t="s">
        <v>281</v>
      </c>
      <c r="B87" s="24" t="s">
        <v>283</v>
      </c>
      <c r="C87" s="441">
        <v>40891.129665155204</v>
      </c>
      <c r="D87" s="441">
        <v>40891.129665155204</v>
      </c>
      <c r="E87" s="441">
        <v>40891.129665155204</v>
      </c>
      <c r="F87" s="441">
        <v>40891.129665155204</v>
      </c>
      <c r="G87" s="441">
        <v>0</v>
      </c>
      <c r="H87" s="441">
        <v>0</v>
      </c>
      <c r="I87" s="24"/>
      <c r="J87" s="442">
        <v>40891.129665155211</v>
      </c>
      <c r="K87" s="443">
        <v>40891.129665155211</v>
      </c>
      <c r="L87" s="443">
        <v>40891.129665155211</v>
      </c>
      <c r="M87" s="443">
        <v>40891.129665155211</v>
      </c>
      <c r="N87" s="443">
        <v>40891.129665155211</v>
      </c>
      <c r="O87" s="443">
        <v>40891.129665155211</v>
      </c>
      <c r="P87" s="443">
        <v>40891.129665155211</v>
      </c>
      <c r="Q87" s="443">
        <v>40891.129665155211</v>
      </c>
      <c r="R87" s="443">
        <v>40891.129665155211</v>
      </c>
      <c r="S87" s="443">
        <v>40891.129665155211</v>
      </c>
      <c r="T87" s="443">
        <v>40891.129665155211</v>
      </c>
      <c r="U87" s="443">
        <v>40891.129665155211</v>
      </c>
      <c r="V87" s="442">
        <v>40891.129665155211</v>
      </c>
      <c r="W87" s="443">
        <v>40891.129665155211</v>
      </c>
      <c r="X87" s="443">
        <v>40891.129665155211</v>
      </c>
      <c r="Y87" s="443">
        <v>40891.129665155211</v>
      </c>
      <c r="Z87" s="443">
        <v>40891.129665155211</v>
      </c>
      <c r="AA87" s="443">
        <v>40891.129665155211</v>
      </c>
      <c r="AB87" s="443">
        <v>40891.129665155211</v>
      </c>
      <c r="AC87" s="443">
        <v>40891.129665155211</v>
      </c>
      <c r="AD87" s="443">
        <v>40891.129665155211</v>
      </c>
      <c r="AE87" s="443">
        <v>40891.129665155211</v>
      </c>
      <c r="AF87" s="443">
        <v>40891.129665155211</v>
      </c>
      <c r="AG87" s="444">
        <v>40891.129665155211</v>
      </c>
    </row>
    <row r="88" spans="1:33" s="23" customFormat="1" x14ac:dyDescent="0.35">
      <c r="A88" s="23" t="s">
        <v>281</v>
      </c>
      <c r="B88" s="24" t="s">
        <v>284</v>
      </c>
      <c r="C88" s="441">
        <v>40358.072898840248</v>
      </c>
      <c r="D88" s="441">
        <v>40358.072898840248</v>
      </c>
      <c r="E88" s="441">
        <v>40358.072898840248</v>
      </c>
      <c r="F88" s="441">
        <v>40358.072898840248</v>
      </c>
      <c r="G88" s="441">
        <v>0</v>
      </c>
      <c r="H88" s="441">
        <v>0</v>
      </c>
      <c r="I88" s="24"/>
      <c r="J88" s="442">
        <v>40358.072898840248</v>
      </c>
      <c r="K88" s="443">
        <v>40358.072898840248</v>
      </c>
      <c r="L88" s="443">
        <v>40358.072898840248</v>
      </c>
      <c r="M88" s="443">
        <v>40358.072898840248</v>
      </c>
      <c r="N88" s="443">
        <v>40358.072898840248</v>
      </c>
      <c r="O88" s="443">
        <v>40358.072898840248</v>
      </c>
      <c r="P88" s="443">
        <v>40358.072898840248</v>
      </c>
      <c r="Q88" s="443">
        <v>40358.072898840248</v>
      </c>
      <c r="R88" s="443">
        <v>40358.072898840248</v>
      </c>
      <c r="S88" s="443">
        <v>40358.072898840248</v>
      </c>
      <c r="T88" s="443">
        <v>40358.072898840248</v>
      </c>
      <c r="U88" s="443">
        <v>40358.072898840248</v>
      </c>
      <c r="V88" s="442">
        <v>40358.072898840248</v>
      </c>
      <c r="W88" s="443">
        <v>40358.072898840248</v>
      </c>
      <c r="X88" s="443">
        <v>40358.072898840248</v>
      </c>
      <c r="Y88" s="443">
        <v>40358.072898840248</v>
      </c>
      <c r="Z88" s="443">
        <v>40358.072898840248</v>
      </c>
      <c r="AA88" s="443">
        <v>40358.072898840248</v>
      </c>
      <c r="AB88" s="443">
        <v>40358.072898840248</v>
      </c>
      <c r="AC88" s="443">
        <v>40358.072898840248</v>
      </c>
      <c r="AD88" s="443">
        <v>40358.072898840248</v>
      </c>
      <c r="AE88" s="443">
        <v>40358.072898840248</v>
      </c>
      <c r="AF88" s="443">
        <v>40358.072898840248</v>
      </c>
      <c r="AG88" s="444">
        <v>40358.072898840248</v>
      </c>
    </row>
    <row r="89" spans="1:33" s="23" customFormat="1" x14ac:dyDescent="0.35">
      <c r="A89" s="23" t="s">
        <v>285</v>
      </c>
      <c r="B89" s="24" t="s">
        <v>286</v>
      </c>
      <c r="C89" s="441">
        <v>30800</v>
      </c>
      <c r="D89" s="441">
        <v>30800</v>
      </c>
      <c r="E89" s="441">
        <v>78928</v>
      </c>
      <c r="F89" s="441">
        <v>78928</v>
      </c>
      <c r="G89" s="441">
        <v>-48128</v>
      </c>
      <c r="H89" s="441">
        <v>-48128</v>
      </c>
      <c r="I89" s="24"/>
      <c r="J89" s="442">
        <v>30800</v>
      </c>
      <c r="K89" s="443">
        <v>30800</v>
      </c>
      <c r="L89" s="443">
        <v>30800</v>
      </c>
      <c r="M89" s="443">
        <v>30800</v>
      </c>
      <c r="N89" s="443">
        <v>30800</v>
      </c>
      <c r="O89" s="443">
        <v>30800</v>
      </c>
      <c r="P89" s="443">
        <v>30800</v>
      </c>
      <c r="Q89" s="443">
        <v>30800</v>
      </c>
      <c r="R89" s="443">
        <v>30800</v>
      </c>
      <c r="S89" s="443">
        <v>30800</v>
      </c>
      <c r="T89" s="443">
        <v>30800</v>
      </c>
      <c r="U89" s="443">
        <v>30800</v>
      </c>
      <c r="V89" s="442">
        <v>30800</v>
      </c>
      <c r="W89" s="443">
        <v>30800</v>
      </c>
      <c r="X89" s="443">
        <v>30800</v>
      </c>
      <c r="Y89" s="443">
        <v>30800</v>
      </c>
      <c r="Z89" s="443">
        <v>30800</v>
      </c>
      <c r="AA89" s="443">
        <v>30800</v>
      </c>
      <c r="AB89" s="443">
        <v>30800</v>
      </c>
      <c r="AC89" s="443">
        <v>30800</v>
      </c>
      <c r="AD89" s="443">
        <v>30800</v>
      </c>
      <c r="AE89" s="443">
        <v>30800</v>
      </c>
      <c r="AF89" s="443">
        <v>30800</v>
      </c>
      <c r="AG89" s="444">
        <v>30800</v>
      </c>
    </row>
    <row r="90" spans="1:33" s="23" customFormat="1" x14ac:dyDescent="0.35">
      <c r="A90" s="23" t="s">
        <v>285</v>
      </c>
      <c r="B90" s="24" t="s">
        <v>287</v>
      </c>
      <c r="C90" s="441">
        <v>141908.74808333331</v>
      </c>
      <c r="D90" s="441">
        <v>162521.88041666665</v>
      </c>
      <c r="E90" s="441">
        <v>164785.75</v>
      </c>
      <c r="F90" s="441">
        <v>166302.33333333334</v>
      </c>
      <c r="G90" s="441">
        <v>-22877.00191666669</v>
      </c>
      <c r="H90" s="441">
        <v>-3780.4529166666907</v>
      </c>
      <c r="I90" s="24"/>
      <c r="J90" s="442">
        <v>178532.6</v>
      </c>
      <c r="K90" s="443">
        <v>189087.5</v>
      </c>
      <c r="L90" s="443">
        <v>157168</v>
      </c>
      <c r="M90" s="443">
        <v>16919.3</v>
      </c>
      <c r="N90" s="443">
        <v>47549.31</v>
      </c>
      <c r="O90" s="443">
        <v>135740.79999999999</v>
      </c>
      <c r="P90" s="443">
        <v>172835.1</v>
      </c>
      <c r="Q90" s="443">
        <v>182124.5</v>
      </c>
      <c r="R90" s="443">
        <v>199981.7</v>
      </c>
      <c r="S90" s="443">
        <v>4482.9669999999996</v>
      </c>
      <c r="T90" s="443">
        <v>205136.4</v>
      </c>
      <c r="U90" s="443">
        <v>213346.8</v>
      </c>
      <c r="V90" s="442">
        <v>198880.1</v>
      </c>
      <c r="W90" s="443">
        <v>188859.7</v>
      </c>
      <c r="X90" s="443">
        <v>164025.70000000001</v>
      </c>
      <c r="Y90" s="443">
        <v>132041.70000000001</v>
      </c>
      <c r="Z90" s="443">
        <v>4413.665</v>
      </c>
      <c r="AA90" s="443">
        <v>133919.20000000001</v>
      </c>
      <c r="AB90" s="443">
        <v>174351.3</v>
      </c>
      <c r="AC90" s="443">
        <v>183061.3</v>
      </c>
      <c r="AD90" s="443">
        <v>197131.9</v>
      </c>
      <c r="AE90" s="443">
        <v>150555.20000000001</v>
      </c>
      <c r="AF90" s="443">
        <v>208511</v>
      </c>
      <c r="AG90" s="444">
        <v>214511.8</v>
      </c>
    </row>
    <row r="91" spans="1:33" s="23" customFormat="1" x14ac:dyDescent="0.35">
      <c r="B91" s="24" t="s">
        <v>528</v>
      </c>
      <c r="C91" s="991"/>
      <c r="D91" s="991"/>
      <c r="E91" s="991"/>
      <c r="F91" s="991"/>
      <c r="G91" s="991"/>
      <c r="H91" s="991"/>
      <c r="I91" s="24"/>
      <c r="J91" s="1049">
        <v>149037.6</v>
      </c>
      <c r="K91" s="1049">
        <v>155288.5</v>
      </c>
      <c r="L91" s="1049">
        <v>133488.29999999999</v>
      </c>
      <c r="M91" s="1049">
        <v>128013.9</v>
      </c>
      <c r="N91" s="1049">
        <v>24432.9</v>
      </c>
      <c r="O91" s="1049">
        <v>126085.6</v>
      </c>
      <c r="P91" s="1049">
        <v>163183.5</v>
      </c>
      <c r="Q91" s="1049">
        <v>174634.2</v>
      </c>
      <c r="R91" s="1049">
        <v>180694.3</v>
      </c>
      <c r="S91" s="1049">
        <v>150944.20000000001</v>
      </c>
      <c r="T91" s="1049">
        <v>169750</v>
      </c>
      <c r="U91" s="1049">
        <v>176285.6</v>
      </c>
      <c r="V91" s="1049">
        <v>164171.29999999999</v>
      </c>
      <c r="W91" s="1049">
        <v>156355.6</v>
      </c>
      <c r="X91" s="1049">
        <v>137295.6</v>
      </c>
      <c r="Y91" s="1049">
        <v>118812.6</v>
      </c>
      <c r="Z91" s="1049">
        <v>0</v>
      </c>
      <c r="AA91" s="1049">
        <v>123518.8</v>
      </c>
      <c r="AB91" s="1049">
        <v>164866.5</v>
      </c>
      <c r="AC91" s="1049">
        <v>176269.5</v>
      </c>
      <c r="AD91" s="1049">
        <v>178091.2</v>
      </c>
      <c r="AE91" s="1049">
        <v>149259.1</v>
      </c>
      <c r="AF91" s="1049">
        <v>171711.1</v>
      </c>
      <c r="AG91" s="1049">
        <v>178020.6</v>
      </c>
    </row>
    <row r="92" spans="1:33" s="23" customFormat="1" x14ac:dyDescent="0.35">
      <c r="B92" s="24" t="s">
        <v>529</v>
      </c>
      <c r="C92" s="991"/>
      <c r="D92" s="991"/>
      <c r="E92" s="991"/>
      <c r="F92" s="991"/>
      <c r="G92" s="991"/>
      <c r="H92" s="991"/>
      <c r="I92" s="24"/>
      <c r="J92" s="1049">
        <v>42296.4</v>
      </c>
      <c r="K92" s="1049">
        <v>96814.68</v>
      </c>
      <c r="L92" s="1049">
        <v>67792.759999999995</v>
      </c>
      <c r="M92" s="1049">
        <v>26478.37</v>
      </c>
      <c r="N92" s="1049">
        <v>0</v>
      </c>
      <c r="O92" s="1049">
        <v>56926.39</v>
      </c>
      <c r="P92" s="1049">
        <v>75170.19</v>
      </c>
      <c r="Q92" s="1049">
        <v>96921.99</v>
      </c>
      <c r="R92" s="1049">
        <v>94407.29</v>
      </c>
      <c r="S92" s="1049">
        <v>11253.1</v>
      </c>
      <c r="T92" s="1049">
        <v>0</v>
      </c>
      <c r="U92" s="1049">
        <v>64630.34</v>
      </c>
      <c r="V92" s="1049">
        <v>68828.36</v>
      </c>
      <c r="W92" s="1049">
        <v>97071.15</v>
      </c>
      <c r="X92" s="1049">
        <v>86223.28</v>
      </c>
      <c r="Y92" s="1049">
        <v>23322.19</v>
      </c>
      <c r="Z92" s="1049">
        <v>0</v>
      </c>
      <c r="AA92" s="1049">
        <v>35172.78</v>
      </c>
      <c r="AB92" s="1049">
        <v>88145.22</v>
      </c>
      <c r="AC92" s="1049">
        <v>99734.54</v>
      </c>
      <c r="AD92" s="1049">
        <v>104427.4</v>
      </c>
      <c r="AE92" s="1049">
        <v>32970.82</v>
      </c>
      <c r="AF92" s="1049">
        <v>110752.5</v>
      </c>
      <c r="AG92" s="1049">
        <v>98485.38</v>
      </c>
    </row>
    <row r="93" spans="1:33" s="23" customFormat="1" x14ac:dyDescent="0.35">
      <c r="B93" s="24" t="s">
        <v>530</v>
      </c>
      <c r="C93" s="991"/>
      <c r="D93" s="991"/>
      <c r="E93" s="991"/>
      <c r="F93" s="991"/>
      <c r="G93" s="991"/>
      <c r="H93" s="991"/>
      <c r="I93" s="24"/>
      <c r="J93" s="1049">
        <v>11579.8</v>
      </c>
      <c r="K93" s="1049">
        <v>25983.304</v>
      </c>
      <c r="L93" s="1049">
        <v>71737.81</v>
      </c>
      <c r="M93" s="1049">
        <v>83263.58</v>
      </c>
      <c r="N93" s="1049">
        <v>5184.973</v>
      </c>
      <c r="O93" s="1049">
        <v>18450.66</v>
      </c>
      <c r="P93" s="1049">
        <v>55245.999900000003</v>
      </c>
      <c r="Q93" s="1049">
        <v>110359.95000000001</v>
      </c>
      <c r="R93" s="1049">
        <v>117605.16</v>
      </c>
      <c r="S93" s="1049">
        <v>95906.84</v>
      </c>
      <c r="T93" s="1049">
        <v>48801.049000000006</v>
      </c>
      <c r="U93" s="1049">
        <v>8635.2950000000001</v>
      </c>
      <c r="V93" s="1049">
        <v>15724.194</v>
      </c>
      <c r="W93" s="1049">
        <v>36766.625</v>
      </c>
      <c r="X93" s="1049">
        <v>68144.679999999993</v>
      </c>
      <c r="Y93" s="1049">
        <v>64862.17</v>
      </c>
      <c r="Z93" s="1049">
        <v>24057.79</v>
      </c>
      <c r="AA93" s="1049">
        <v>72814.289999999994</v>
      </c>
      <c r="AB93" s="1049">
        <v>105035.47</v>
      </c>
      <c r="AC93" s="1049">
        <v>112431.04000000001</v>
      </c>
      <c r="AD93" s="1049">
        <v>115358.98000000001</v>
      </c>
      <c r="AE93" s="1049">
        <v>90085.83</v>
      </c>
      <c r="AF93" s="1049">
        <v>44798.574000000001</v>
      </c>
      <c r="AG93" s="1049">
        <v>17371.099000000002</v>
      </c>
    </row>
    <row r="94" spans="1:33" s="23" customFormat="1" x14ac:dyDescent="0.35">
      <c r="B94" s="24" t="s">
        <v>531</v>
      </c>
      <c r="C94" s="991"/>
      <c r="D94" s="991"/>
      <c r="E94" s="991"/>
      <c r="F94" s="991"/>
      <c r="G94" s="991"/>
      <c r="H94" s="991"/>
      <c r="I94" s="24"/>
      <c r="J94" s="1049">
        <v>11420.453000000001</v>
      </c>
      <c r="K94" s="1049">
        <v>16119.127</v>
      </c>
      <c r="L94" s="1049">
        <v>10907.661</v>
      </c>
      <c r="M94" s="1049">
        <v>1006.3144</v>
      </c>
      <c r="N94" s="1049">
        <v>12844.91</v>
      </c>
      <c r="O94" s="1049">
        <v>22125.53</v>
      </c>
      <c r="P94" s="1049">
        <v>38771.57</v>
      </c>
      <c r="Q94" s="1049">
        <v>29578.170999999998</v>
      </c>
      <c r="R94" s="1049">
        <v>16368.080999999998</v>
      </c>
      <c r="S94" s="1049">
        <v>21346.32</v>
      </c>
      <c r="T94" s="1049">
        <v>24101.15</v>
      </c>
      <c r="U94" s="1049">
        <v>14511.425999999999</v>
      </c>
      <c r="V94" s="1049">
        <v>15480.103999999999</v>
      </c>
      <c r="W94" s="1049">
        <v>20871.439999999999</v>
      </c>
      <c r="X94" s="1049">
        <v>13619.906999999999</v>
      </c>
      <c r="Y94" s="1049">
        <v>13857.958999999999</v>
      </c>
      <c r="Z94" s="1049">
        <v>13675.871999999999</v>
      </c>
      <c r="AA94" s="1049">
        <v>20942.010000000002</v>
      </c>
      <c r="AB94" s="1049">
        <v>29373.14</v>
      </c>
      <c r="AC94" s="1049">
        <v>30154.704000000002</v>
      </c>
      <c r="AD94" s="1049">
        <v>19250.227999999999</v>
      </c>
      <c r="AE94" s="1049">
        <v>24143.260000000002</v>
      </c>
      <c r="AF94" s="1049">
        <v>24466.34</v>
      </c>
      <c r="AG94" s="1049">
        <v>19043.427</v>
      </c>
    </row>
    <row r="95" spans="1:33" s="23" customFormat="1" x14ac:dyDescent="0.35">
      <c r="B95" s="24" t="s">
        <v>532</v>
      </c>
      <c r="C95" s="991"/>
      <c r="D95" s="991"/>
      <c r="E95" s="991"/>
      <c r="F95" s="991"/>
      <c r="G95" s="991"/>
      <c r="H95" s="991"/>
      <c r="I95" s="24"/>
      <c r="J95" s="1049">
        <v>5574.3909999999996</v>
      </c>
      <c r="K95" s="1049">
        <v>33840.42</v>
      </c>
      <c r="L95" s="1049">
        <v>50808.95</v>
      </c>
      <c r="M95" s="1049">
        <v>55282.080000000002</v>
      </c>
      <c r="N95" s="1049">
        <v>21487.544999999998</v>
      </c>
      <c r="O95" s="1049">
        <v>39957.25</v>
      </c>
      <c r="P95" s="1049">
        <v>78661.56</v>
      </c>
      <c r="Q95" s="1049">
        <v>90043.95</v>
      </c>
      <c r="R95" s="1049">
        <v>92762.73</v>
      </c>
      <c r="S95" s="1049">
        <v>70783.28</v>
      </c>
      <c r="T95" s="1049">
        <v>73494.92</v>
      </c>
      <c r="U95" s="1049">
        <v>8245.5429999999997</v>
      </c>
      <c r="V95" s="1049">
        <v>9813.8369999999995</v>
      </c>
      <c r="W95" s="1049">
        <v>52265.75</v>
      </c>
      <c r="X95" s="1049">
        <v>41123.31</v>
      </c>
      <c r="Y95" s="1049">
        <v>62064.210000000006</v>
      </c>
      <c r="Z95" s="1049">
        <v>29738.300000000003</v>
      </c>
      <c r="AA95" s="1049">
        <v>36396.480000000003</v>
      </c>
      <c r="AB95" s="1049">
        <v>78336.710000000006</v>
      </c>
      <c r="AC95" s="1049">
        <v>88339.45</v>
      </c>
      <c r="AD95" s="1049">
        <v>91620.22</v>
      </c>
      <c r="AE95" s="1049">
        <v>76328.36</v>
      </c>
      <c r="AF95" s="1049">
        <v>70389.510000000009</v>
      </c>
      <c r="AG95" s="1049">
        <v>23589.190000000002</v>
      </c>
    </row>
    <row r="96" spans="1:33" s="23" customFormat="1" x14ac:dyDescent="0.35">
      <c r="A96" s="23">
        <v>6945</v>
      </c>
      <c r="B96" s="24" t="s">
        <v>288</v>
      </c>
      <c r="C96" s="991"/>
      <c r="D96" s="991"/>
      <c r="E96" s="991"/>
      <c r="F96" s="991"/>
      <c r="G96" s="991"/>
      <c r="H96" s="991"/>
      <c r="I96" s="24"/>
      <c r="J96" s="1049">
        <v>0</v>
      </c>
      <c r="K96" s="1049">
        <v>0</v>
      </c>
      <c r="L96" s="1049">
        <v>0</v>
      </c>
      <c r="M96" s="1049">
        <v>0</v>
      </c>
      <c r="N96" s="1049">
        <v>0</v>
      </c>
      <c r="O96" s="1049">
        <v>0</v>
      </c>
      <c r="P96" s="1049">
        <v>0</v>
      </c>
      <c r="Q96" s="1049">
        <v>0</v>
      </c>
      <c r="R96" s="1049">
        <v>0</v>
      </c>
      <c r="S96" s="1049">
        <v>0</v>
      </c>
      <c r="T96" s="1049">
        <v>0</v>
      </c>
      <c r="U96" s="1049">
        <v>0</v>
      </c>
      <c r="V96" s="1049">
        <v>0</v>
      </c>
      <c r="W96" s="1049">
        <v>0</v>
      </c>
      <c r="X96" s="1049">
        <v>0</v>
      </c>
      <c r="Y96" s="1049">
        <v>0</v>
      </c>
      <c r="Z96" s="1049">
        <v>0</v>
      </c>
      <c r="AA96" s="1049">
        <v>0</v>
      </c>
      <c r="AB96" s="1049">
        <v>0</v>
      </c>
      <c r="AC96" s="1049">
        <v>0</v>
      </c>
      <c r="AD96" s="1049">
        <v>0</v>
      </c>
      <c r="AE96" s="1049">
        <v>0</v>
      </c>
      <c r="AF96" s="1049">
        <v>0</v>
      </c>
      <c r="AG96" s="1049">
        <v>0</v>
      </c>
    </row>
    <row r="97" spans="1:33" s="23" customFormat="1" x14ac:dyDescent="0.35">
      <c r="A97" s="23">
        <v>7336</v>
      </c>
      <c r="B97" s="51" t="s">
        <v>533</v>
      </c>
      <c r="C97" s="991"/>
      <c r="D97" s="991"/>
      <c r="E97" s="991"/>
      <c r="F97" s="991"/>
      <c r="G97" s="991"/>
      <c r="H97" s="991"/>
      <c r="I97" s="51"/>
      <c r="J97" s="1049">
        <v>35269.026890322581</v>
      </c>
      <c r="K97" s="1049">
        <v>40685.587</v>
      </c>
      <c r="L97" s="1049">
        <v>31589.360283870967</v>
      </c>
      <c r="M97" s="1049">
        <v>31303.665679999998</v>
      </c>
      <c r="N97" s="1049">
        <v>5781.927561290323</v>
      </c>
      <c r="O97" s="1049">
        <v>30832.132053333335</v>
      </c>
      <c r="P97" s="1049">
        <v>38616.585677419353</v>
      </c>
      <c r="Q97" s="1049">
        <v>41326.338425806454</v>
      </c>
      <c r="R97" s="1049">
        <v>44185.779493333328</v>
      </c>
      <c r="S97" s="1049">
        <v>35720.214554838713</v>
      </c>
      <c r="T97" s="1049">
        <v>41509.533333333333</v>
      </c>
      <c r="U97" s="1049">
        <v>41717.134245161287</v>
      </c>
      <c r="V97" s="1049">
        <v>38850.343767741935</v>
      </c>
      <c r="W97" s="1049">
        <v>40965.167200000004</v>
      </c>
      <c r="X97" s="1049">
        <v>32490.339406451614</v>
      </c>
      <c r="Y97" s="1049">
        <v>29053.64112</v>
      </c>
      <c r="Z97" s="1049">
        <v>0</v>
      </c>
      <c r="AA97" s="1049">
        <v>30204.463893333334</v>
      </c>
      <c r="AB97" s="1049">
        <v>39014.859483870969</v>
      </c>
      <c r="AC97" s="1049">
        <v>41713.324258064524</v>
      </c>
      <c r="AD97" s="1049">
        <v>43549.234773333337</v>
      </c>
      <c r="AE97" s="1049">
        <v>35321.443793548395</v>
      </c>
      <c r="AF97" s="1049">
        <v>41989.087653333336</v>
      </c>
      <c r="AG97" s="1049">
        <v>42127.713600000003</v>
      </c>
    </row>
    <row r="98" spans="1:33" s="23" customFormat="1" x14ac:dyDescent="0.35">
      <c r="A98" s="23">
        <v>8654</v>
      </c>
      <c r="B98" s="51" t="s">
        <v>534</v>
      </c>
      <c r="C98" s="991"/>
      <c r="D98" s="991"/>
      <c r="E98" s="991"/>
      <c r="F98" s="991"/>
      <c r="G98" s="991"/>
      <c r="H98" s="991"/>
      <c r="I98" s="51"/>
      <c r="J98" s="1049">
        <v>11807.517600000001</v>
      </c>
      <c r="K98" s="1049">
        <v>29922.651454285711</v>
      </c>
      <c r="L98" s="1049">
        <v>18925.114356129034</v>
      </c>
      <c r="M98" s="1049">
        <v>7638.1271326666656</v>
      </c>
      <c r="N98" s="1049">
        <v>0</v>
      </c>
      <c r="O98" s="1049">
        <v>16421.365968666665</v>
      </c>
      <c r="P98" s="1049">
        <v>20984.607234193551</v>
      </c>
      <c r="Q98" s="1049">
        <v>27056.867789032261</v>
      </c>
      <c r="R98" s="1049">
        <v>27233.356255333332</v>
      </c>
      <c r="S98" s="1049">
        <v>3141.4299161290323</v>
      </c>
      <c r="T98" s="1049">
        <v>0</v>
      </c>
      <c r="U98" s="1049">
        <v>18042.289108387096</v>
      </c>
      <c r="V98" s="1049">
        <v>19214.213788387096</v>
      </c>
      <c r="W98" s="1049">
        <v>30001.919003571424</v>
      </c>
      <c r="X98" s="1049">
        <v>24070.202100645161</v>
      </c>
      <c r="Y98" s="1049">
        <v>6727.6744086666667</v>
      </c>
      <c r="Z98" s="1049">
        <v>0</v>
      </c>
      <c r="AA98" s="1049">
        <v>10146.174604</v>
      </c>
      <c r="AB98" s="1049">
        <v>24606.733350967741</v>
      </c>
      <c r="AC98" s="1049">
        <v>27842.022876129031</v>
      </c>
      <c r="AD98" s="1049">
        <v>30123.823986666666</v>
      </c>
      <c r="AE98" s="1049">
        <v>9204.1766541935485</v>
      </c>
      <c r="AF98" s="1049">
        <v>31948.404500000001</v>
      </c>
      <c r="AG98" s="1049">
        <v>27493.305758709677</v>
      </c>
    </row>
    <row r="99" spans="1:33" s="23" customFormat="1" x14ac:dyDescent="0.35">
      <c r="A99" s="23">
        <v>11060</v>
      </c>
      <c r="B99" s="51" t="s">
        <v>535</v>
      </c>
      <c r="C99" s="991"/>
      <c r="D99" s="991"/>
      <c r="E99" s="991"/>
      <c r="F99" s="991"/>
      <c r="G99" s="991"/>
      <c r="H99" s="991"/>
      <c r="I99" s="51"/>
      <c r="J99" s="1049">
        <v>4131.3738064516128</v>
      </c>
      <c r="K99" s="1049">
        <v>10263.40508</v>
      </c>
      <c r="L99" s="1049">
        <v>25594.19930967742</v>
      </c>
      <c r="M99" s="1049">
        <v>30696.506493333334</v>
      </c>
      <c r="N99" s="1049">
        <v>1849.8645606451614</v>
      </c>
      <c r="O99" s="1049">
        <v>6802.1433200000001</v>
      </c>
      <c r="P99" s="1049">
        <v>19710.347061096778</v>
      </c>
      <c r="Q99" s="1049">
        <v>39373.582161290331</v>
      </c>
      <c r="R99" s="1049">
        <v>43357.102319999998</v>
      </c>
      <c r="S99" s="1049">
        <v>34217.085496774191</v>
      </c>
      <c r="T99" s="1049">
        <v>17991.32006466667</v>
      </c>
      <c r="U99" s="1049">
        <v>3080.8504096774191</v>
      </c>
      <c r="V99" s="1049">
        <v>5609.9866335483875</v>
      </c>
      <c r="W99" s="1049">
        <v>14522.816875</v>
      </c>
      <c r="X99" s="1049">
        <v>24312.263251612902</v>
      </c>
      <c r="Y99" s="1049">
        <v>23912.520006666666</v>
      </c>
      <c r="Z99" s="1049">
        <v>8583.1986258064517</v>
      </c>
      <c r="AA99" s="1049">
        <v>26844.201579999997</v>
      </c>
      <c r="AB99" s="1049">
        <v>37473.945103225808</v>
      </c>
      <c r="AC99" s="1049">
        <v>40112.493625806455</v>
      </c>
      <c r="AD99" s="1049">
        <v>42529.010626666677</v>
      </c>
      <c r="AE99" s="1049">
        <v>32140.299348387096</v>
      </c>
      <c r="AF99" s="1049">
        <v>16515.740948000002</v>
      </c>
      <c r="AG99" s="1049">
        <v>6197.5598367741941</v>
      </c>
    </row>
    <row r="100" spans="1:33" s="23" customFormat="1" x14ac:dyDescent="0.35">
      <c r="A100" s="23">
        <v>9381</v>
      </c>
      <c r="B100" s="51" t="s">
        <v>536</v>
      </c>
      <c r="C100" s="991"/>
      <c r="D100" s="991"/>
      <c r="E100" s="991"/>
      <c r="F100" s="991"/>
      <c r="G100" s="991"/>
      <c r="H100" s="991"/>
      <c r="I100" s="51"/>
      <c r="J100" s="1049">
        <v>3455.9764384838718</v>
      </c>
      <c r="K100" s="1049">
        <v>5400.4832281071431</v>
      </c>
      <c r="L100" s="1049">
        <v>3300.7989626129033</v>
      </c>
      <c r="M100" s="1049">
        <v>314.67451288000001</v>
      </c>
      <c r="N100" s="1049">
        <v>3887.0355067741934</v>
      </c>
      <c r="O100" s="1049">
        <v>6918.6532310000002</v>
      </c>
      <c r="P100" s="1049">
        <v>11732.777360322581</v>
      </c>
      <c r="Q100" s="1049">
        <v>8950.736198419354</v>
      </c>
      <c r="R100" s="1049">
        <v>5118.2989286999991</v>
      </c>
      <c r="S100" s="1049">
        <v>6459.6718683870968</v>
      </c>
      <c r="T100" s="1049">
        <v>7536.4296050000003</v>
      </c>
      <c r="U100" s="1049">
        <v>4391.3447518064522</v>
      </c>
      <c r="V100" s="1049">
        <v>4684.4792136774186</v>
      </c>
      <c r="W100" s="1049">
        <v>6992.6778085714277</v>
      </c>
      <c r="X100" s="1049">
        <v>4121.5595989354833</v>
      </c>
      <c r="Y100" s="1049">
        <v>4333.3837793000002</v>
      </c>
      <c r="Z100" s="1049">
        <v>4138.4953300645166</v>
      </c>
      <c r="AA100" s="1049">
        <v>6548.5665270000009</v>
      </c>
      <c r="AB100" s="1049">
        <v>8888.6911722580644</v>
      </c>
      <c r="AC100" s="1049">
        <v>9125.2025233548393</v>
      </c>
      <c r="AD100" s="1049">
        <v>6019.5462956000001</v>
      </c>
      <c r="AE100" s="1049">
        <v>7306.0620019354847</v>
      </c>
      <c r="AF100" s="1049">
        <v>7650.6245179999996</v>
      </c>
      <c r="AG100" s="1049">
        <v>5762.7867318387098</v>
      </c>
    </row>
    <row r="101" spans="1:33" s="23" customFormat="1" x14ac:dyDescent="0.35">
      <c r="A101" s="23">
        <v>11313</v>
      </c>
      <c r="B101" s="51" t="s">
        <v>537</v>
      </c>
      <c r="C101" s="991"/>
      <c r="D101" s="991"/>
      <c r="E101" s="991"/>
      <c r="F101" s="991"/>
      <c r="G101" s="991"/>
      <c r="H101" s="991"/>
      <c r="I101" s="51"/>
      <c r="J101" s="1049">
        <v>2034.2930768709678</v>
      </c>
      <c r="K101" s="1049">
        <v>13672.738266428571</v>
      </c>
      <c r="L101" s="1049">
        <v>18541.988753225804</v>
      </c>
      <c r="M101" s="1049">
        <v>20846.872368</v>
      </c>
      <c r="N101" s="1049">
        <v>7841.5676317741936</v>
      </c>
      <c r="O101" s="1049">
        <v>15067.878975000001</v>
      </c>
      <c r="P101" s="1049">
        <v>28706.394460645162</v>
      </c>
      <c r="Q101" s="1049">
        <v>32860.232462903223</v>
      </c>
      <c r="R101" s="1049">
        <v>34980.825483000001</v>
      </c>
      <c r="S101" s="1049">
        <v>25831.330536774196</v>
      </c>
      <c r="T101" s="1049">
        <v>27714.934332000001</v>
      </c>
      <c r="U101" s="1049">
        <v>3009.091224483871</v>
      </c>
      <c r="V101" s="1049">
        <v>3581.4173542258063</v>
      </c>
      <c r="W101" s="1049">
        <v>21117.229633928571</v>
      </c>
      <c r="X101" s="1049">
        <v>15007.355033225806</v>
      </c>
      <c r="Y101" s="1049">
        <v>23404.413591000004</v>
      </c>
      <c r="Z101" s="1049">
        <v>10852.5609</v>
      </c>
      <c r="AA101" s="1049">
        <v>13725.112608000001</v>
      </c>
      <c r="AB101" s="1049">
        <v>28587.845168709679</v>
      </c>
      <c r="AC101" s="1049">
        <v>32238.199930645162</v>
      </c>
      <c r="AD101" s="1049">
        <v>34549.984962000002</v>
      </c>
      <c r="AE101" s="1049">
        <v>27854.926989677424</v>
      </c>
      <c r="AF101" s="1049">
        <v>26543.884221000004</v>
      </c>
      <c r="AG101" s="1049">
        <v>8608.5324667741934</v>
      </c>
    </row>
    <row r="102" spans="1:33" s="23" customFormat="1" x14ac:dyDescent="0.35">
      <c r="B102" s="51" t="s">
        <v>290</v>
      </c>
      <c r="C102" s="991"/>
      <c r="D102" s="991"/>
      <c r="E102" s="991"/>
      <c r="F102" s="991"/>
      <c r="G102" s="991"/>
      <c r="H102" s="991"/>
      <c r="I102" s="51"/>
      <c r="J102" s="1049">
        <v>88351.616255999994</v>
      </c>
      <c r="K102" s="1049">
        <v>88351.616255999994</v>
      </c>
      <c r="L102" s="1049">
        <v>88351.616255999994</v>
      </c>
      <c r="M102" s="1049">
        <v>88351.616255999994</v>
      </c>
      <c r="N102" s="1049">
        <v>88351.616255999994</v>
      </c>
      <c r="O102" s="1049">
        <v>88351.616255999994</v>
      </c>
      <c r="P102" s="1049">
        <v>88351.616255999994</v>
      </c>
      <c r="Q102" s="1049">
        <v>88351.616255999994</v>
      </c>
      <c r="R102" s="1049">
        <v>88351.616255999994</v>
      </c>
      <c r="S102" s="1049">
        <v>88351.616255999994</v>
      </c>
      <c r="T102" s="1049">
        <v>88351.616255999994</v>
      </c>
      <c r="U102" s="1049">
        <v>88351.616255999994</v>
      </c>
      <c r="V102" s="1049">
        <v>88351.616255999994</v>
      </c>
      <c r="W102" s="1049">
        <v>88351.616255999994</v>
      </c>
      <c r="X102" s="1049">
        <v>88351.616255999994</v>
      </c>
      <c r="Y102" s="1049">
        <v>88351.616255999994</v>
      </c>
      <c r="Z102" s="1049">
        <v>88351.616255999994</v>
      </c>
      <c r="AA102" s="1049">
        <v>88351.616255999994</v>
      </c>
      <c r="AB102" s="1049">
        <v>88351.616255999994</v>
      </c>
      <c r="AC102" s="1049">
        <v>88351.616255999994</v>
      </c>
      <c r="AD102" s="1049">
        <v>88351.616255999994</v>
      </c>
      <c r="AE102" s="1049">
        <v>88351.616255999994</v>
      </c>
      <c r="AF102" s="1049">
        <v>88351.616255999994</v>
      </c>
      <c r="AG102" s="1049">
        <v>88351.616255999994</v>
      </c>
    </row>
    <row r="103" spans="1:33" s="23" customFormat="1" x14ac:dyDescent="0.35">
      <c r="A103" s="23" t="s">
        <v>289</v>
      </c>
      <c r="B103" s="51" t="s">
        <v>538</v>
      </c>
      <c r="C103" s="991"/>
      <c r="D103" s="991"/>
      <c r="E103" s="991"/>
      <c r="F103" s="991"/>
      <c r="G103" s="991"/>
      <c r="H103" s="991"/>
      <c r="I103" s="51"/>
      <c r="J103" s="1049">
        <v>310000</v>
      </c>
      <c r="K103" s="1049">
        <v>280000</v>
      </c>
      <c r="L103" s="1049">
        <v>0</v>
      </c>
      <c r="M103" s="1049">
        <v>0</v>
      </c>
      <c r="N103" s="1049">
        <v>0</v>
      </c>
      <c r="O103" s="1049">
        <v>0</v>
      </c>
      <c r="P103" s="1049">
        <v>0</v>
      </c>
      <c r="Q103" s="1049">
        <v>0</v>
      </c>
      <c r="R103" s="1049">
        <v>0</v>
      </c>
      <c r="S103" s="1049">
        <v>0</v>
      </c>
      <c r="T103" s="1049">
        <v>300000</v>
      </c>
      <c r="U103" s="1049">
        <v>300000</v>
      </c>
      <c r="V103" s="1049">
        <v>310000</v>
      </c>
      <c r="W103" s="1049">
        <v>256000</v>
      </c>
      <c r="X103" s="1049">
        <v>0</v>
      </c>
      <c r="Y103" s="1049">
        <v>0</v>
      </c>
      <c r="Z103" s="1049">
        <v>0</v>
      </c>
      <c r="AA103" s="1049">
        <v>0</v>
      </c>
      <c r="AB103" s="1049">
        <v>0</v>
      </c>
      <c r="AC103" s="1049">
        <v>0</v>
      </c>
      <c r="AD103" s="1049">
        <v>0</v>
      </c>
      <c r="AE103" s="1049">
        <v>0</v>
      </c>
      <c r="AF103" s="1049">
        <v>266000</v>
      </c>
      <c r="AG103" s="1049">
        <v>300000</v>
      </c>
    </row>
    <row r="104" spans="1:33" s="23" customFormat="1" x14ac:dyDescent="0.35">
      <c r="B104" s="51" t="s">
        <v>539</v>
      </c>
      <c r="C104" s="991"/>
      <c r="D104" s="991"/>
      <c r="E104" s="991"/>
      <c r="F104" s="991"/>
      <c r="G104" s="991"/>
      <c r="H104" s="991"/>
      <c r="I104" s="51"/>
      <c r="J104" s="1049">
        <v>12000</v>
      </c>
      <c r="K104" s="1049">
        <v>12000</v>
      </c>
      <c r="L104" s="1049">
        <v>22000</v>
      </c>
      <c r="M104" s="1049">
        <v>22000</v>
      </c>
      <c r="N104" s="1049">
        <v>22000</v>
      </c>
      <c r="O104" s="1049">
        <v>22000</v>
      </c>
      <c r="P104" s="1049">
        <v>22000</v>
      </c>
      <c r="Q104" s="1049">
        <v>22000</v>
      </c>
      <c r="R104" s="1049">
        <v>22000</v>
      </c>
      <c r="S104" s="1049">
        <v>22000</v>
      </c>
      <c r="T104" s="1049">
        <v>12000</v>
      </c>
      <c r="U104" s="1049">
        <v>12322.58064516129</v>
      </c>
      <c r="V104" s="1049">
        <v>12000</v>
      </c>
      <c r="W104" s="1049">
        <v>12857.142857142857</v>
      </c>
      <c r="X104" s="1049">
        <v>22000</v>
      </c>
      <c r="Y104" s="1049">
        <v>22000</v>
      </c>
      <c r="Z104" s="1049">
        <v>22000</v>
      </c>
      <c r="AA104" s="1049">
        <v>22000</v>
      </c>
      <c r="AB104" s="1049">
        <v>22000</v>
      </c>
      <c r="AC104" s="1049">
        <v>22000</v>
      </c>
      <c r="AD104" s="1049">
        <v>22000</v>
      </c>
      <c r="AE104" s="1049">
        <v>22000</v>
      </c>
      <c r="AF104" s="1049">
        <v>13133.333333333334</v>
      </c>
      <c r="AG104" s="1049">
        <v>12322.58064516129</v>
      </c>
    </row>
    <row r="105" spans="1:33" s="23" customFormat="1" x14ac:dyDescent="0.35">
      <c r="A105" s="23">
        <v>0.72413793103448276</v>
      </c>
      <c r="B105" s="51" t="s">
        <v>620</v>
      </c>
      <c r="C105" s="991"/>
      <c r="D105" s="991"/>
      <c r="E105" s="991"/>
      <c r="F105" s="991"/>
      <c r="G105" s="991"/>
      <c r="H105" s="991"/>
      <c r="I105" s="51"/>
      <c r="J105" s="1049">
        <v>12000</v>
      </c>
      <c r="K105" s="1049">
        <v>12000</v>
      </c>
      <c r="L105" s="1049">
        <v>22000</v>
      </c>
      <c r="M105" s="1049">
        <v>22000</v>
      </c>
      <c r="N105" s="1049">
        <v>14019.596567936596</v>
      </c>
      <c r="O105" s="1049">
        <v>22000</v>
      </c>
      <c r="P105" s="1049">
        <v>22000</v>
      </c>
      <c r="Q105" s="1049">
        <v>22000</v>
      </c>
      <c r="R105" s="1049">
        <v>22000</v>
      </c>
      <c r="S105" s="1049">
        <v>22000</v>
      </c>
      <c r="T105" s="1049">
        <v>12000</v>
      </c>
      <c r="U105" s="1049">
        <v>12322.58064516129</v>
      </c>
      <c r="V105" s="1049">
        <v>12000</v>
      </c>
      <c r="W105" s="1049">
        <v>12857.142857142857</v>
      </c>
      <c r="X105" s="1049">
        <v>22000</v>
      </c>
      <c r="Y105" s="1049">
        <v>22000</v>
      </c>
      <c r="Z105" s="1049">
        <v>17071.01213701001</v>
      </c>
      <c r="AA105" s="1049">
        <v>22000</v>
      </c>
      <c r="AB105" s="1049">
        <v>22000</v>
      </c>
      <c r="AC105" s="1049">
        <v>22000</v>
      </c>
      <c r="AD105" s="1049">
        <v>22000</v>
      </c>
      <c r="AE105" s="1049">
        <v>22000</v>
      </c>
      <c r="AF105" s="1049">
        <v>13133.333333333334</v>
      </c>
      <c r="AG105" s="1049">
        <v>12322.58064516129</v>
      </c>
    </row>
    <row r="106" spans="1:33" s="23" customFormat="1" x14ac:dyDescent="0.35">
      <c r="C106" s="436"/>
      <c r="D106" s="436"/>
      <c r="E106" s="436"/>
      <c r="F106" s="436"/>
      <c r="G106" s="436"/>
      <c r="H106" s="436"/>
      <c r="J106" s="241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241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437"/>
    </row>
    <row r="107" spans="1:33" s="23" customFormat="1" x14ac:dyDescent="0.35">
      <c r="A107" s="21" t="s">
        <v>291</v>
      </c>
      <c r="C107" s="436"/>
      <c r="D107" s="436"/>
      <c r="E107" s="436"/>
      <c r="F107" s="436"/>
      <c r="G107" s="436"/>
      <c r="H107" s="436"/>
      <c r="J107" s="241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241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437"/>
    </row>
    <row r="108" spans="1:33" s="23" customFormat="1" x14ac:dyDescent="0.35">
      <c r="A108" s="23" t="s">
        <v>281</v>
      </c>
      <c r="B108" s="23" t="s">
        <v>292</v>
      </c>
      <c r="C108" s="445">
        <v>1.2758999999999994E-2</v>
      </c>
      <c r="D108" s="445">
        <v>1.2758999999999994E-2</v>
      </c>
      <c r="E108" s="445">
        <v>1.2758999999999994E-2</v>
      </c>
      <c r="F108" s="445">
        <v>1.2758999999999994E-2</v>
      </c>
      <c r="G108" s="445">
        <v>0</v>
      </c>
      <c r="H108" s="445">
        <v>0</v>
      </c>
      <c r="J108" s="446">
        <v>1.2759E-2</v>
      </c>
      <c r="K108" s="447">
        <v>1.2759E-2</v>
      </c>
      <c r="L108" s="447">
        <v>1.2759E-2</v>
      </c>
      <c r="M108" s="447">
        <v>1.2759E-2</v>
      </c>
      <c r="N108" s="447">
        <v>1.2759E-2</v>
      </c>
      <c r="O108" s="447">
        <v>1.2759E-2</v>
      </c>
      <c r="P108" s="447">
        <v>1.2759E-2</v>
      </c>
      <c r="Q108" s="447">
        <v>1.2759E-2</v>
      </c>
      <c r="R108" s="447">
        <v>1.2759E-2</v>
      </c>
      <c r="S108" s="447">
        <v>1.2759E-2</v>
      </c>
      <c r="T108" s="447">
        <v>1.2759E-2</v>
      </c>
      <c r="U108" s="447">
        <v>1.2759E-2</v>
      </c>
      <c r="V108" s="446">
        <v>1.2759E-2</v>
      </c>
      <c r="W108" s="447">
        <v>1.2759E-2</v>
      </c>
      <c r="X108" s="447">
        <v>1.2759E-2</v>
      </c>
      <c r="Y108" s="447">
        <v>1.2759E-2</v>
      </c>
      <c r="Z108" s="447">
        <v>1.2759E-2</v>
      </c>
      <c r="AA108" s="447">
        <v>1.2759E-2</v>
      </c>
      <c r="AB108" s="447">
        <v>1.2759E-2</v>
      </c>
      <c r="AC108" s="447">
        <v>1.2759E-2</v>
      </c>
      <c r="AD108" s="447">
        <v>1.2759E-2</v>
      </c>
      <c r="AE108" s="447">
        <v>1.2759E-2</v>
      </c>
      <c r="AF108" s="447">
        <v>1.2759E-2</v>
      </c>
      <c r="AG108" s="448">
        <v>1.2759E-2</v>
      </c>
    </row>
    <row r="109" spans="1:33" s="23" customFormat="1" x14ac:dyDescent="0.35">
      <c r="A109" s="449" t="s">
        <v>281</v>
      </c>
      <c r="B109" s="449" t="s">
        <v>293</v>
      </c>
      <c r="C109" s="450">
        <v>1.3036000000000001E-2</v>
      </c>
      <c r="D109" s="450">
        <v>1.3036000000000001E-2</v>
      </c>
      <c r="E109" s="450">
        <v>1.3036000000000001E-2</v>
      </c>
      <c r="F109" s="450">
        <v>1.3036000000000001E-2</v>
      </c>
      <c r="G109" s="450">
        <v>0</v>
      </c>
      <c r="H109" s="450">
        <v>0</v>
      </c>
      <c r="I109" s="449"/>
      <c r="J109" s="451">
        <v>1.3036000000000001E-2</v>
      </c>
      <c r="K109" s="452">
        <v>1.3036000000000001E-2</v>
      </c>
      <c r="L109" s="452">
        <v>1.3036000000000001E-2</v>
      </c>
      <c r="M109" s="452">
        <v>1.3036000000000001E-2</v>
      </c>
      <c r="N109" s="452">
        <v>1.3036000000000001E-2</v>
      </c>
      <c r="O109" s="452">
        <v>1.3036000000000001E-2</v>
      </c>
      <c r="P109" s="452">
        <v>1.3036000000000001E-2</v>
      </c>
      <c r="Q109" s="452">
        <v>1.3036000000000001E-2</v>
      </c>
      <c r="R109" s="452">
        <v>1.3036000000000001E-2</v>
      </c>
      <c r="S109" s="452">
        <v>1.3036000000000001E-2</v>
      </c>
      <c r="T109" s="452">
        <v>1.3036000000000001E-2</v>
      </c>
      <c r="U109" s="452">
        <v>1.3036000000000001E-2</v>
      </c>
      <c r="V109" s="451">
        <v>1.3036000000000001E-2</v>
      </c>
      <c r="W109" s="452">
        <v>1.3036000000000001E-2</v>
      </c>
      <c r="X109" s="452">
        <v>1.3036000000000001E-2</v>
      </c>
      <c r="Y109" s="452">
        <v>1.3036000000000001E-2</v>
      </c>
      <c r="Z109" s="452">
        <v>1.3036000000000001E-2</v>
      </c>
      <c r="AA109" s="452">
        <v>1.3036000000000001E-2</v>
      </c>
      <c r="AB109" s="452">
        <v>1.3036000000000001E-2</v>
      </c>
      <c r="AC109" s="452">
        <v>1.3036000000000001E-2</v>
      </c>
      <c r="AD109" s="452">
        <v>1.3036000000000001E-2</v>
      </c>
      <c r="AE109" s="452">
        <v>1.3036000000000001E-2</v>
      </c>
      <c r="AF109" s="452">
        <v>1.3036000000000001E-2</v>
      </c>
      <c r="AG109" s="453">
        <v>1.3036000000000001E-2</v>
      </c>
    </row>
    <row r="110" spans="1:33" s="23" customFormat="1" x14ac:dyDescent="0.35">
      <c r="A110" s="23" t="s">
        <v>281</v>
      </c>
      <c r="B110" s="24" t="s">
        <v>294</v>
      </c>
      <c r="C110" s="454">
        <v>2.5795000000000009E-2</v>
      </c>
      <c r="D110" s="454">
        <v>2.5795000000000009E-2</v>
      </c>
      <c r="E110" s="454">
        <v>2.5795000000000009E-2</v>
      </c>
      <c r="F110" s="454">
        <v>2.5795000000000009E-2</v>
      </c>
      <c r="G110" s="454">
        <v>0</v>
      </c>
      <c r="H110" s="454">
        <v>0</v>
      </c>
      <c r="I110" s="24"/>
      <c r="J110" s="455">
        <v>2.5794999999999998E-2</v>
      </c>
      <c r="K110" s="456">
        <v>2.5794999999999998E-2</v>
      </c>
      <c r="L110" s="456">
        <v>2.5794999999999998E-2</v>
      </c>
      <c r="M110" s="456">
        <v>2.5794999999999998E-2</v>
      </c>
      <c r="N110" s="456">
        <v>2.5794999999999998E-2</v>
      </c>
      <c r="O110" s="456">
        <v>2.5794999999999998E-2</v>
      </c>
      <c r="P110" s="456">
        <v>2.5794999999999998E-2</v>
      </c>
      <c r="Q110" s="456">
        <v>2.5794999999999998E-2</v>
      </c>
      <c r="R110" s="456">
        <v>2.5794999999999998E-2</v>
      </c>
      <c r="S110" s="456">
        <v>2.5794999999999998E-2</v>
      </c>
      <c r="T110" s="456">
        <v>2.5794999999999998E-2</v>
      </c>
      <c r="U110" s="456">
        <v>2.5794999999999998E-2</v>
      </c>
      <c r="V110" s="455">
        <v>2.5794999999999998E-2</v>
      </c>
      <c r="W110" s="456">
        <v>2.5794999999999998E-2</v>
      </c>
      <c r="X110" s="456">
        <v>2.5794999999999998E-2</v>
      </c>
      <c r="Y110" s="456">
        <v>2.5794999999999998E-2</v>
      </c>
      <c r="Z110" s="456">
        <v>2.5794999999999998E-2</v>
      </c>
      <c r="AA110" s="456">
        <v>2.5794999999999998E-2</v>
      </c>
      <c r="AB110" s="456">
        <v>2.5794999999999998E-2</v>
      </c>
      <c r="AC110" s="456">
        <v>2.5794999999999998E-2</v>
      </c>
      <c r="AD110" s="456">
        <v>2.5794999999999998E-2</v>
      </c>
      <c r="AE110" s="456">
        <v>2.5794999999999998E-2</v>
      </c>
      <c r="AF110" s="456">
        <v>2.5794999999999998E-2</v>
      </c>
      <c r="AG110" s="457">
        <v>2.5794999999999998E-2</v>
      </c>
    </row>
    <row r="111" spans="1:33" s="23" customFormat="1" x14ac:dyDescent="0.35">
      <c r="A111" s="24" t="s">
        <v>295</v>
      </c>
      <c r="B111" s="24" t="s">
        <v>296</v>
      </c>
      <c r="C111" s="445">
        <v>1.06E-2</v>
      </c>
      <c r="D111" s="445">
        <v>1.06E-2</v>
      </c>
      <c r="E111" s="445">
        <v>1.06E-2</v>
      </c>
      <c r="F111" s="445">
        <v>1.06E-2</v>
      </c>
      <c r="G111" s="445">
        <v>0</v>
      </c>
      <c r="H111" s="445">
        <v>0</v>
      </c>
      <c r="I111" s="24"/>
      <c r="J111" s="455">
        <v>1.06E-2</v>
      </c>
      <c r="K111" s="456">
        <v>1.06E-2</v>
      </c>
      <c r="L111" s="456">
        <v>1.06E-2</v>
      </c>
      <c r="M111" s="456">
        <v>1.06E-2</v>
      </c>
      <c r="N111" s="456">
        <v>1.06E-2</v>
      </c>
      <c r="O111" s="456">
        <v>1.06E-2</v>
      </c>
      <c r="P111" s="456">
        <v>1.06E-2</v>
      </c>
      <c r="Q111" s="456">
        <v>1.06E-2</v>
      </c>
      <c r="R111" s="456">
        <v>1.06E-2</v>
      </c>
      <c r="S111" s="456">
        <v>1.06E-2</v>
      </c>
      <c r="T111" s="456">
        <v>1.06E-2</v>
      </c>
      <c r="U111" s="456">
        <v>1.06E-2</v>
      </c>
      <c r="V111" s="455">
        <v>1.06E-2</v>
      </c>
      <c r="W111" s="456">
        <v>1.06E-2</v>
      </c>
      <c r="X111" s="456">
        <v>1.06E-2</v>
      </c>
      <c r="Y111" s="456">
        <v>1.06E-2</v>
      </c>
      <c r="Z111" s="456">
        <v>1.06E-2</v>
      </c>
      <c r="AA111" s="456">
        <v>1.06E-2</v>
      </c>
      <c r="AB111" s="456">
        <v>1.06E-2</v>
      </c>
      <c r="AC111" s="456">
        <v>1.06E-2</v>
      </c>
      <c r="AD111" s="456">
        <v>1.06E-2</v>
      </c>
      <c r="AE111" s="456">
        <v>1.06E-2</v>
      </c>
      <c r="AF111" s="456">
        <v>1.06E-2</v>
      </c>
      <c r="AG111" s="457">
        <v>1.06E-2</v>
      </c>
    </row>
    <row r="112" spans="1:33" s="23" customFormat="1" x14ac:dyDescent="0.35">
      <c r="A112" s="24" t="s">
        <v>297</v>
      </c>
      <c r="B112" s="24" t="s">
        <v>298</v>
      </c>
      <c r="C112" s="445">
        <v>3.599999999999999E-2</v>
      </c>
      <c r="D112" s="445">
        <v>3.599999999999999E-2</v>
      </c>
      <c r="E112" s="445">
        <v>3.599999999999999E-2</v>
      </c>
      <c r="F112" s="445">
        <v>3.599999999999999E-2</v>
      </c>
      <c r="G112" s="445">
        <v>0</v>
      </c>
      <c r="H112" s="445">
        <v>0</v>
      </c>
      <c r="I112" s="24"/>
      <c r="J112" s="455">
        <v>3.5999999999999997E-2</v>
      </c>
      <c r="K112" s="456">
        <v>3.5999999999999997E-2</v>
      </c>
      <c r="L112" s="456">
        <v>3.5999999999999997E-2</v>
      </c>
      <c r="M112" s="456">
        <v>3.5999999999999997E-2</v>
      </c>
      <c r="N112" s="456">
        <v>3.5999999999999997E-2</v>
      </c>
      <c r="O112" s="456">
        <v>3.5999999999999997E-2</v>
      </c>
      <c r="P112" s="456">
        <v>3.5999999999999997E-2</v>
      </c>
      <c r="Q112" s="456">
        <v>3.5999999999999997E-2</v>
      </c>
      <c r="R112" s="456">
        <v>3.5999999999999997E-2</v>
      </c>
      <c r="S112" s="456">
        <v>3.5999999999999997E-2</v>
      </c>
      <c r="T112" s="456">
        <v>3.5999999999999997E-2</v>
      </c>
      <c r="U112" s="456">
        <v>3.5999999999999997E-2</v>
      </c>
      <c r="V112" s="455">
        <v>3.5999999999999997E-2</v>
      </c>
      <c r="W112" s="456">
        <v>3.5999999999999997E-2</v>
      </c>
      <c r="X112" s="456">
        <v>3.5999999999999997E-2</v>
      </c>
      <c r="Y112" s="456">
        <v>3.5999999999999997E-2</v>
      </c>
      <c r="Z112" s="456">
        <v>3.5999999999999997E-2</v>
      </c>
      <c r="AA112" s="456">
        <v>3.5999999999999997E-2</v>
      </c>
      <c r="AB112" s="456">
        <v>3.5999999999999997E-2</v>
      </c>
      <c r="AC112" s="456">
        <v>3.5999999999999997E-2</v>
      </c>
      <c r="AD112" s="456">
        <v>3.5999999999999997E-2</v>
      </c>
      <c r="AE112" s="456">
        <v>3.5999999999999997E-2</v>
      </c>
      <c r="AF112" s="456">
        <v>3.5999999999999997E-2</v>
      </c>
      <c r="AG112" s="457">
        <v>3.5999999999999997E-2</v>
      </c>
    </row>
    <row r="113" spans="1:33" s="23" customFormat="1" x14ac:dyDescent="0.35">
      <c r="C113" s="436"/>
      <c r="D113" s="436"/>
      <c r="E113" s="436"/>
      <c r="F113" s="436"/>
      <c r="G113" s="436"/>
      <c r="H113" s="436"/>
      <c r="J113" s="241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241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437"/>
    </row>
    <row r="114" spans="1:33" s="23" customFormat="1" x14ac:dyDescent="0.35">
      <c r="A114" s="21" t="s">
        <v>299</v>
      </c>
      <c r="C114" s="436"/>
      <c r="D114" s="436"/>
      <c r="E114" s="436"/>
      <c r="F114" s="436"/>
      <c r="G114" s="436"/>
      <c r="H114" s="436"/>
      <c r="J114" s="241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241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437"/>
    </row>
    <row r="115" spans="1:33" s="23" customFormat="1" x14ac:dyDescent="0.35">
      <c r="A115" s="23" t="s">
        <v>281</v>
      </c>
      <c r="B115" s="458" t="s">
        <v>300</v>
      </c>
      <c r="C115" s="459">
        <v>5.5380000000000004E-3</v>
      </c>
      <c r="D115" s="459">
        <v>5.5380000000000004E-3</v>
      </c>
      <c r="E115" s="459">
        <v>5.5380000000000004E-3</v>
      </c>
      <c r="F115" s="459">
        <v>5.5380000000000004E-3</v>
      </c>
      <c r="G115" s="459">
        <v>0</v>
      </c>
      <c r="H115" s="459">
        <v>0</v>
      </c>
      <c r="I115" s="458"/>
      <c r="J115" s="460">
        <v>5.5380000000000004E-3</v>
      </c>
      <c r="K115" s="461">
        <v>5.5380000000000004E-3</v>
      </c>
      <c r="L115" s="461">
        <v>5.5380000000000004E-3</v>
      </c>
      <c r="M115" s="461">
        <v>5.5380000000000004E-3</v>
      </c>
      <c r="N115" s="461">
        <v>5.5380000000000004E-3</v>
      </c>
      <c r="O115" s="461">
        <v>5.5380000000000004E-3</v>
      </c>
      <c r="P115" s="461">
        <v>5.5380000000000004E-3</v>
      </c>
      <c r="Q115" s="461">
        <v>5.5380000000000004E-3</v>
      </c>
      <c r="R115" s="461">
        <v>5.5380000000000004E-3</v>
      </c>
      <c r="S115" s="461">
        <v>5.5380000000000004E-3</v>
      </c>
      <c r="T115" s="461">
        <v>5.5380000000000004E-3</v>
      </c>
      <c r="U115" s="461">
        <v>5.5380000000000004E-3</v>
      </c>
      <c r="V115" s="460">
        <v>5.5380000000000004E-3</v>
      </c>
      <c r="W115" s="461">
        <v>5.5380000000000004E-3</v>
      </c>
      <c r="X115" s="461">
        <v>5.5380000000000004E-3</v>
      </c>
      <c r="Y115" s="461">
        <v>5.5380000000000004E-3</v>
      </c>
      <c r="Z115" s="461">
        <v>5.5380000000000004E-3</v>
      </c>
      <c r="AA115" s="461">
        <v>5.5380000000000004E-3</v>
      </c>
      <c r="AB115" s="461">
        <v>5.5380000000000004E-3</v>
      </c>
      <c r="AC115" s="461">
        <v>5.5380000000000004E-3</v>
      </c>
      <c r="AD115" s="461">
        <v>5.5380000000000004E-3</v>
      </c>
      <c r="AE115" s="461">
        <v>5.5380000000000004E-3</v>
      </c>
      <c r="AF115" s="461">
        <v>5.5380000000000004E-3</v>
      </c>
      <c r="AG115" s="462">
        <v>5.5380000000000004E-3</v>
      </c>
    </row>
    <row r="116" spans="1:33" s="23" customFormat="1" x14ac:dyDescent="0.35">
      <c r="A116" s="23" t="s">
        <v>285</v>
      </c>
      <c r="B116" s="458" t="s">
        <v>301</v>
      </c>
      <c r="C116" s="459">
        <v>9.4199999999999996E-3</v>
      </c>
      <c r="D116" s="459">
        <v>9.4199999999999996E-3</v>
      </c>
      <c r="E116" s="459">
        <v>9.4199999999999996E-3</v>
      </c>
      <c r="F116" s="459">
        <v>9.4199999999999996E-3</v>
      </c>
      <c r="G116" s="459">
        <v>0</v>
      </c>
      <c r="H116" s="459">
        <v>0</v>
      </c>
      <c r="I116" s="458"/>
      <c r="J116" s="460">
        <v>9.4199999999999996E-3</v>
      </c>
      <c r="K116" s="461">
        <v>9.4199999999999996E-3</v>
      </c>
      <c r="L116" s="461">
        <v>9.4199999999999996E-3</v>
      </c>
      <c r="M116" s="461">
        <v>9.4199999999999996E-3</v>
      </c>
      <c r="N116" s="461">
        <v>9.4199999999999996E-3</v>
      </c>
      <c r="O116" s="461">
        <v>9.4199999999999996E-3</v>
      </c>
      <c r="P116" s="461">
        <v>9.4199999999999996E-3</v>
      </c>
      <c r="Q116" s="461">
        <v>9.4199999999999996E-3</v>
      </c>
      <c r="R116" s="461">
        <v>9.4199999999999996E-3</v>
      </c>
      <c r="S116" s="461">
        <v>9.4199999999999996E-3</v>
      </c>
      <c r="T116" s="461">
        <v>9.4199999999999996E-3</v>
      </c>
      <c r="U116" s="461">
        <v>9.4199999999999996E-3</v>
      </c>
      <c r="V116" s="460">
        <v>9.4199999999999996E-3</v>
      </c>
      <c r="W116" s="461">
        <v>9.4199999999999996E-3</v>
      </c>
      <c r="X116" s="461">
        <v>9.4199999999999996E-3</v>
      </c>
      <c r="Y116" s="461">
        <v>9.4199999999999996E-3</v>
      </c>
      <c r="Z116" s="461">
        <v>9.4199999999999996E-3</v>
      </c>
      <c r="AA116" s="461">
        <v>9.4199999999999996E-3</v>
      </c>
      <c r="AB116" s="461">
        <v>9.4199999999999996E-3</v>
      </c>
      <c r="AC116" s="461">
        <v>9.4199999999999996E-3</v>
      </c>
      <c r="AD116" s="461">
        <v>9.4199999999999996E-3</v>
      </c>
      <c r="AE116" s="461">
        <v>9.4199999999999996E-3</v>
      </c>
      <c r="AF116" s="461">
        <v>9.4199999999999996E-3</v>
      </c>
      <c r="AG116" s="462">
        <v>9.4199999999999996E-3</v>
      </c>
    </row>
    <row r="117" spans="1:33" s="23" customFormat="1" x14ac:dyDescent="0.35">
      <c r="A117" s="23" t="s">
        <v>289</v>
      </c>
      <c r="B117" s="458" t="s">
        <v>302</v>
      </c>
      <c r="C117" s="459">
        <v>4.8297081318527731E-2</v>
      </c>
      <c r="D117" s="459">
        <v>4.8297081318527731E-2</v>
      </c>
      <c r="E117" s="459">
        <v>4.7960825182507612E-2</v>
      </c>
      <c r="F117" s="459">
        <v>4.7960825182507612E-2</v>
      </c>
      <c r="G117" s="459">
        <v>3.3625613602011883E-4</v>
      </c>
      <c r="H117" s="459">
        <v>3.3625613602011883E-4</v>
      </c>
      <c r="I117" s="458"/>
      <c r="J117" s="460">
        <v>4.8297081318527731E-2</v>
      </c>
      <c r="K117" s="461">
        <v>4.8297081318527731E-2</v>
      </c>
      <c r="L117" s="461">
        <v>4.8297081318527731E-2</v>
      </c>
      <c r="M117" s="461">
        <v>4.8297081318527731E-2</v>
      </c>
      <c r="N117" s="461">
        <v>4.8297081318527731E-2</v>
      </c>
      <c r="O117" s="461">
        <v>4.8297081318527731E-2</v>
      </c>
      <c r="P117" s="461">
        <v>4.8297081318527731E-2</v>
      </c>
      <c r="Q117" s="461">
        <v>4.8297081318527731E-2</v>
      </c>
      <c r="R117" s="461">
        <v>4.8297081318527731E-2</v>
      </c>
      <c r="S117" s="461">
        <v>4.8297081318527731E-2</v>
      </c>
      <c r="T117" s="461">
        <v>4.8297081318527731E-2</v>
      </c>
      <c r="U117" s="461">
        <v>4.8297081318527731E-2</v>
      </c>
      <c r="V117" s="460">
        <v>4.8297081318527731E-2</v>
      </c>
      <c r="W117" s="461">
        <v>4.8297081318527731E-2</v>
      </c>
      <c r="X117" s="461">
        <v>4.8297081318527731E-2</v>
      </c>
      <c r="Y117" s="461">
        <v>4.8297081318527731E-2</v>
      </c>
      <c r="Z117" s="461">
        <v>4.8297081318527731E-2</v>
      </c>
      <c r="AA117" s="461">
        <v>4.8297081318527731E-2</v>
      </c>
      <c r="AB117" s="461">
        <v>4.8297081318527731E-2</v>
      </c>
      <c r="AC117" s="461">
        <v>4.8297081318527731E-2</v>
      </c>
      <c r="AD117" s="461">
        <v>4.8297081318527731E-2</v>
      </c>
      <c r="AE117" s="461">
        <v>4.8297081318527731E-2</v>
      </c>
      <c r="AF117" s="461">
        <v>4.8297081318527731E-2</v>
      </c>
      <c r="AG117" s="462">
        <v>4.8297081318527731E-2</v>
      </c>
    </row>
    <row r="118" spans="1:33" s="23" customFormat="1" x14ac:dyDescent="0.35">
      <c r="B118" s="458"/>
      <c r="C118" s="459"/>
      <c r="D118" s="459"/>
      <c r="E118" s="459"/>
      <c r="F118" s="459"/>
      <c r="G118" s="459"/>
      <c r="H118" s="459"/>
      <c r="I118" s="458"/>
      <c r="J118" s="460"/>
      <c r="K118" s="461"/>
      <c r="L118" s="461"/>
      <c r="M118" s="461"/>
      <c r="N118" s="461"/>
      <c r="O118" s="461"/>
      <c r="P118" s="461"/>
      <c r="Q118" s="461"/>
      <c r="R118" s="461"/>
      <c r="S118" s="461"/>
      <c r="T118" s="461"/>
      <c r="U118" s="461"/>
      <c r="V118" s="460"/>
      <c r="W118" s="461"/>
      <c r="X118" s="461"/>
      <c r="Y118" s="461"/>
      <c r="Z118" s="461"/>
      <c r="AA118" s="461"/>
      <c r="AB118" s="461"/>
      <c r="AC118" s="461"/>
      <c r="AD118" s="461"/>
      <c r="AE118" s="461"/>
      <c r="AF118" s="461"/>
      <c r="AG118" s="462"/>
    </row>
    <row r="119" spans="1:33" s="23" customFormat="1" x14ac:dyDescent="0.35">
      <c r="A119" s="21" t="s">
        <v>303</v>
      </c>
      <c r="B119" s="458"/>
      <c r="C119" s="459"/>
      <c r="D119" s="459"/>
      <c r="E119" s="459"/>
      <c r="F119" s="459"/>
      <c r="G119" s="459"/>
      <c r="H119" s="459"/>
      <c r="I119" s="458"/>
      <c r="J119" s="460"/>
      <c r="K119" s="461"/>
      <c r="L119" s="461"/>
      <c r="M119" s="461"/>
      <c r="N119" s="461"/>
      <c r="O119" s="461"/>
      <c r="P119" s="461"/>
      <c r="Q119" s="461"/>
      <c r="R119" s="461"/>
      <c r="S119" s="461"/>
      <c r="T119" s="461"/>
      <c r="U119" s="461"/>
      <c r="V119" s="460"/>
      <c r="W119" s="461"/>
      <c r="X119" s="461"/>
      <c r="Y119" s="461"/>
      <c r="Z119" s="461"/>
      <c r="AA119" s="461"/>
      <c r="AB119" s="461"/>
      <c r="AC119" s="461"/>
      <c r="AD119" s="461"/>
      <c r="AE119" s="461"/>
      <c r="AF119" s="461"/>
      <c r="AG119" s="462"/>
    </row>
    <row r="120" spans="1:33" s="23" customFormat="1" x14ac:dyDescent="0.35">
      <c r="A120" s="23" t="s">
        <v>289</v>
      </c>
      <c r="B120" s="458" t="s">
        <v>304</v>
      </c>
      <c r="C120" s="463">
        <v>0.8891481414361081</v>
      </c>
      <c r="D120" s="463">
        <v>0.8891481414361081</v>
      </c>
      <c r="E120" s="463">
        <v>0.8891481414361081</v>
      </c>
      <c r="F120" s="463">
        <v>0.8891481414361081</v>
      </c>
      <c r="G120" s="463">
        <v>0</v>
      </c>
      <c r="H120" s="463">
        <v>0</v>
      </c>
      <c r="I120" s="458"/>
      <c r="J120" s="464">
        <v>1</v>
      </c>
      <c r="K120" s="465">
        <v>1</v>
      </c>
      <c r="L120" s="465">
        <v>1</v>
      </c>
      <c r="M120" s="465">
        <v>0.88389513108614226</v>
      </c>
      <c r="N120" s="465">
        <v>0.82457412105835448</v>
      </c>
      <c r="O120" s="465">
        <v>0.7780898876404494</v>
      </c>
      <c r="P120" s="465">
        <v>0.65512866980790152</v>
      </c>
      <c r="Q120" s="465">
        <v>0.84269662921348309</v>
      </c>
      <c r="R120" s="465">
        <v>0.84269662921348309</v>
      </c>
      <c r="S120" s="465">
        <v>0.84269662921348309</v>
      </c>
      <c r="T120" s="465">
        <v>1</v>
      </c>
      <c r="U120" s="465">
        <v>1</v>
      </c>
      <c r="V120" s="464">
        <v>1</v>
      </c>
      <c r="W120" s="465">
        <v>1</v>
      </c>
      <c r="X120" s="465">
        <v>1</v>
      </c>
      <c r="Y120" s="465">
        <v>0.88389513108614226</v>
      </c>
      <c r="Z120" s="465">
        <v>0.82457412105835448</v>
      </c>
      <c r="AA120" s="465">
        <v>0.7780898876404494</v>
      </c>
      <c r="AB120" s="465">
        <v>0.65512866980790152</v>
      </c>
      <c r="AC120" s="465">
        <v>0.84269662921348309</v>
      </c>
      <c r="AD120" s="465">
        <v>0.84269662921348309</v>
      </c>
      <c r="AE120" s="465">
        <v>0.84269662921348309</v>
      </c>
      <c r="AF120" s="465">
        <v>1</v>
      </c>
      <c r="AG120" s="466">
        <v>1</v>
      </c>
    </row>
    <row r="121" spans="1:33" s="23" customFormat="1" x14ac:dyDescent="0.35">
      <c r="A121" s="23" t="s">
        <v>281</v>
      </c>
      <c r="B121" s="458" t="s">
        <v>305</v>
      </c>
      <c r="C121" s="463">
        <v>0.98379647622749056</v>
      </c>
      <c r="D121" s="463">
        <v>0.98379647622749056</v>
      </c>
      <c r="E121" s="463">
        <v>0.98379647622749056</v>
      </c>
      <c r="F121" s="463">
        <v>0.98379647622749056</v>
      </c>
      <c r="G121" s="463">
        <v>0</v>
      </c>
      <c r="H121" s="463">
        <v>0</v>
      </c>
      <c r="I121" s="458"/>
      <c r="J121" s="464">
        <v>1</v>
      </c>
      <c r="K121" s="465">
        <v>1</v>
      </c>
      <c r="L121" s="465">
        <v>1</v>
      </c>
      <c r="M121" s="465">
        <v>1</v>
      </c>
      <c r="N121" s="465">
        <v>0.9782355227361057</v>
      </c>
      <c r="O121" s="465">
        <v>1</v>
      </c>
      <c r="P121" s="465">
        <v>0.97551496307811891</v>
      </c>
      <c r="Q121" s="465">
        <v>0.97279440342013213</v>
      </c>
      <c r="R121" s="465">
        <v>0.96024096385542168</v>
      </c>
      <c r="S121" s="465">
        <v>0.91877186164010882</v>
      </c>
      <c r="T121" s="465">
        <v>1</v>
      </c>
      <c r="U121" s="465">
        <v>1</v>
      </c>
      <c r="V121" s="464">
        <v>1</v>
      </c>
      <c r="W121" s="465">
        <v>1</v>
      </c>
      <c r="X121" s="465">
        <v>1</v>
      </c>
      <c r="Y121" s="465">
        <v>1</v>
      </c>
      <c r="Z121" s="465">
        <v>0.9782355227361057</v>
      </c>
      <c r="AA121" s="465">
        <v>1</v>
      </c>
      <c r="AB121" s="465">
        <v>0.97551496307811891</v>
      </c>
      <c r="AC121" s="465">
        <v>0.97279440342013213</v>
      </c>
      <c r="AD121" s="465">
        <v>0.96024096385542168</v>
      </c>
      <c r="AE121" s="465">
        <v>0.91877186164010882</v>
      </c>
      <c r="AF121" s="465">
        <v>1</v>
      </c>
      <c r="AG121" s="466">
        <v>1</v>
      </c>
    </row>
    <row r="122" spans="1:33" s="23" customFormat="1" x14ac:dyDescent="0.35">
      <c r="C122" s="436"/>
      <c r="D122" s="436"/>
      <c r="E122" s="436"/>
      <c r="F122" s="436"/>
      <c r="G122" s="436"/>
      <c r="H122" s="436"/>
      <c r="J122" s="241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241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437"/>
    </row>
    <row r="123" spans="1:33" s="23" customFormat="1" x14ac:dyDescent="0.35">
      <c r="A123" s="21" t="s">
        <v>306</v>
      </c>
      <c r="B123" s="21" t="s">
        <v>289</v>
      </c>
      <c r="C123" s="467"/>
      <c r="D123" s="467"/>
      <c r="E123" s="467"/>
      <c r="F123" s="467"/>
      <c r="G123" s="467"/>
      <c r="H123" s="467"/>
      <c r="I123" s="21"/>
      <c r="J123" s="468">
        <v>45658</v>
      </c>
      <c r="K123" s="469">
        <v>45689</v>
      </c>
      <c r="L123" s="469">
        <v>45717</v>
      </c>
      <c r="M123" s="469">
        <v>45748</v>
      </c>
      <c r="N123" s="469">
        <v>45778</v>
      </c>
      <c r="O123" s="469">
        <v>45809</v>
      </c>
      <c r="P123" s="469">
        <v>45839</v>
      </c>
      <c r="Q123" s="469">
        <v>45870</v>
      </c>
      <c r="R123" s="469">
        <v>45901</v>
      </c>
      <c r="S123" s="469">
        <v>45931</v>
      </c>
      <c r="T123" s="469">
        <v>45962</v>
      </c>
      <c r="U123" s="469">
        <v>45992</v>
      </c>
      <c r="V123" s="468">
        <v>46023</v>
      </c>
      <c r="W123" s="469">
        <v>46054</v>
      </c>
      <c r="X123" s="469">
        <v>46082</v>
      </c>
      <c r="Y123" s="469">
        <v>46113</v>
      </c>
      <c r="Z123" s="469">
        <v>46143</v>
      </c>
      <c r="AA123" s="469">
        <v>46174</v>
      </c>
      <c r="AB123" s="469">
        <v>46204</v>
      </c>
      <c r="AC123" s="469">
        <v>46235</v>
      </c>
      <c r="AD123" s="469">
        <v>46266</v>
      </c>
      <c r="AE123" s="469">
        <v>46296</v>
      </c>
      <c r="AF123" s="469">
        <v>46327</v>
      </c>
      <c r="AG123" s="470">
        <v>46357</v>
      </c>
    </row>
    <row r="124" spans="1:33" s="23" customFormat="1" x14ac:dyDescent="0.35">
      <c r="B124" s="23" t="s">
        <v>307</v>
      </c>
      <c r="C124" s="967"/>
      <c r="D124" s="967"/>
      <c r="E124" s="967"/>
      <c r="F124" s="967"/>
      <c r="G124" s="967"/>
      <c r="H124" s="967"/>
      <c r="J124" s="973"/>
      <c r="K124" s="973"/>
      <c r="L124" s="973"/>
      <c r="M124" s="973"/>
      <c r="N124" s="973"/>
      <c r="O124" s="973"/>
      <c r="P124" s="973"/>
      <c r="Q124" s="973"/>
      <c r="R124" s="973"/>
      <c r="S124" s="973"/>
      <c r="T124" s="973"/>
      <c r="U124" s="973"/>
      <c r="V124" s="973"/>
      <c r="W124" s="973"/>
      <c r="X124" s="973"/>
      <c r="Y124" s="973"/>
      <c r="Z124" s="973"/>
      <c r="AA124" s="973"/>
      <c r="AB124" s="973"/>
      <c r="AC124" s="973"/>
      <c r="AD124" s="973"/>
      <c r="AE124" s="973"/>
      <c r="AF124" s="973"/>
      <c r="AG124" s="973"/>
    </row>
    <row r="125" spans="1:33" s="23" customFormat="1" x14ac:dyDescent="0.35">
      <c r="B125" s="23" t="s">
        <v>308</v>
      </c>
      <c r="C125" s="967"/>
      <c r="D125" s="967"/>
      <c r="E125" s="967"/>
      <c r="F125" s="967"/>
      <c r="G125" s="967"/>
      <c r="H125" s="967"/>
      <c r="J125" s="973"/>
      <c r="K125" s="973"/>
      <c r="L125" s="973"/>
      <c r="M125" s="973"/>
      <c r="N125" s="973"/>
      <c r="O125" s="973"/>
      <c r="P125" s="973"/>
      <c r="Q125" s="973"/>
      <c r="R125" s="973"/>
      <c r="S125" s="973"/>
      <c r="T125" s="973"/>
      <c r="U125" s="973"/>
      <c r="V125" s="973"/>
      <c r="W125" s="973"/>
      <c r="X125" s="973"/>
      <c r="Y125" s="973"/>
      <c r="Z125" s="973"/>
      <c r="AA125" s="973"/>
      <c r="AB125" s="973"/>
      <c r="AC125" s="973"/>
      <c r="AD125" s="973"/>
      <c r="AE125" s="973"/>
      <c r="AF125" s="973"/>
      <c r="AG125" s="973"/>
    </row>
    <row r="126" spans="1:33" s="23" customFormat="1" x14ac:dyDescent="0.35">
      <c r="B126" s="438" t="s">
        <v>309</v>
      </c>
      <c r="C126" s="971"/>
      <c r="D126" s="971"/>
      <c r="E126" s="971"/>
      <c r="F126" s="971"/>
      <c r="G126" s="971"/>
      <c r="H126" s="971"/>
      <c r="J126" s="1014"/>
      <c r="K126" s="1014"/>
      <c r="L126" s="1014"/>
      <c r="M126" s="1014"/>
      <c r="N126" s="1014"/>
      <c r="O126" s="1014"/>
      <c r="P126" s="1014"/>
      <c r="Q126" s="1014"/>
      <c r="R126" s="1014"/>
      <c r="S126" s="1014"/>
      <c r="T126" s="1014"/>
      <c r="U126" s="1014"/>
      <c r="V126" s="1014"/>
      <c r="W126" s="1014"/>
      <c r="X126" s="1014"/>
      <c r="Y126" s="1014"/>
      <c r="Z126" s="1014"/>
      <c r="AA126" s="1014"/>
      <c r="AB126" s="1014"/>
      <c r="AC126" s="1014"/>
      <c r="AD126" s="1014"/>
      <c r="AE126" s="1014"/>
      <c r="AF126" s="1014"/>
      <c r="AG126" s="1014"/>
    </row>
    <row r="127" spans="1:33" s="23" customFormat="1" x14ac:dyDescent="0.35">
      <c r="C127" s="436"/>
      <c r="D127" s="436"/>
      <c r="E127" s="436"/>
      <c r="F127" s="436"/>
      <c r="G127" s="436"/>
      <c r="H127" s="436"/>
      <c r="J127" s="228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228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71"/>
    </row>
    <row r="128" spans="1:33" s="23" customFormat="1" x14ac:dyDescent="0.35">
      <c r="B128" s="21" t="s">
        <v>281</v>
      </c>
      <c r="C128" s="436"/>
      <c r="D128" s="436"/>
      <c r="E128" s="436"/>
      <c r="F128" s="436"/>
      <c r="G128" s="436"/>
      <c r="H128" s="436"/>
      <c r="I128" s="21"/>
      <c r="J128" s="228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228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71"/>
    </row>
    <row r="129" spans="1:33" s="23" customFormat="1" x14ac:dyDescent="0.35">
      <c r="B129" s="23" t="s">
        <v>310</v>
      </c>
      <c r="C129" s="967"/>
      <c r="D129" s="967"/>
      <c r="E129" s="967"/>
      <c r="F129" s="967"/>
      <c r="G129" s="967"/>
      <c r="H129" s="967"/>
      <c r="J129" s="973"/>
      <c r="K129" s="973"/>
      <c r="L129" s="973"/>
      <c r="M129" s="973"/>
      <c r="N129" s="973"/>
      <c r="O129" s="973"/>
      <c r="P129" s="973"/>
      <c r="Q129" s="973"/>
      <c r="R129" s="973"/>
      <c r="S129" s="973"/>
      <c r="T129" s="973"/>
      <c r="U129" s="973"/>
      <c r="V129" s="973"/>
      <c r="W129" s="973"/>
      <c r="X129" s="973"/>
      <c r="Y129" s="973"/>
      <c r="Z129" s="973"/>
      <c r="AA129" s="973"/>
      <c r="AB129" s="973"/>
      <c r="AC129" s="973"/>
      <c r="AD129" s="973"/>
      <c r="AE129" s="973"/>
      <c r="AF129" s="973"/>
      <c r="AG129" s="973"/>
    </row>
    <row r="130" spans="1:33" s="23" customFormat="1" x14ac:dyDescent="0.35">
      <c r="B130" s="23" t="s">
        <v>311</v>
      </c>
      <c r="C130" s="967"/>
      <c r="D130" s="967"/>
      <c r="E130" s="967"/>
      <c r="F130" s="967"/>
      <c r="G130" s="967"/>
      <c r="H130" s="967"/>
      <c r="J130" s="973"/>
      <c r="K130" s="973"/>
      <c r="L130" s="973"/>
      <c r="M130" s="973"/>
      <c r="N130" s="973"/>
      <c r="O130" s="973"/>
      <c r="P130" s="973"/>
      <c r="Q130" s="973"/>
      <c r="R130" s="973"/>
      <c r="S130" s="973"/>
      <c r="T130" s="973"/>
      <c r="U130" s="973"/>
      <c r="V130" s="973"/>
      <c r="W130" s="973"/>
      <c r="X130" s="973"/>
      <c r="Y130" s="973"/>
      <c r="Z130" s="973"/>
      <c r="AA130" s="973"/>
      <c r="AB130" s="973"/>
      <c r="AC130" s="973"/>
      <c r="AD130" s="973"/>
      <c r="AE130" s="973"/>
      <c r="AF130" s="973"/>
      <c r="AG130" s="973"/>
    </row>
    <row r="131" spans="1:33" s="23" customFormat="1" x14ac:dyDescent="0.35">
      <c r="B131" s="438" t="s">
        <v>312</v>
      </c>
      <c r="C131" s="971"/>
      <c r="D131" s="971"/>
      <c r="E131" s="971"/>
      <c r="F131" s="971"/>
      <c r="G131" s="971"/>
      <c r="H131" s="971"/>
      <c r="J131" s="1014"/>
      <c r="K131" s="1014"/>
      <c r="L131" s="1014"/>
      <c r="M131" s="1014"/>
      <c r="N131" s="1014"/>
      <c r="O131" s="1014"/>
      <c r="P131" s="1014"/>
      <c r="Q131" s="1014"/>
      <c r="R131" s="1014"/>
      <c r="S131" s="1014"/>
      <c r="T131" s="1014"/>
      <c r="U131" s="1014"/>
      <c r="V131" s="1014"/>
      <c r="W131" s="1014"/>
      <c r="X131" s="1014"/>
      <c r="Y131" s="1014"/>
      <c r="Z131" s="1014"/>
      <c r="AA131" s="1014"/>
      <c r="AB131" s="1014"/>
      <c r="AC131" s="1014"/>
      <c r="AD131" s="1014"/>
      <c r="AE131" s="1014"/>
      <c r="AF131" s="1014"/>
      <c r="AG131" s="1014"/>
    </row>
    <row r="132" spans="1:33" s="23" customFormat="1" x14ac:dyDescent="0.35">
      <c r="C132" s="436"/>
      <c r="D132" s="436"/>
      <c r="E132" s="436"/>
      <c r="F132" s="436"/>
      <c r="G132" s="436"/>
      <c r="H132" s="436"/>
      <c r="J132" s="228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228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71"/>
    </row>
    <row r="133" spans="1:33" s="23" customFormat="1" x14ac:dyDescent="0.35">
      <c r="B133" s="21" t="s">
        <v>285</v>
      </c>
      <c r="C133" s="436"/>
      <c r="D133" s="436"/>
      <c r="E133" s="436"/>
      <c r="F133" s="436"/>
      <c r="G133" s="436"/>
      <c r="H133" s="436"/>
      <c r="I133" s="21"/>
      <c r="J133" s="228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228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71"/>
    </row>
    <row r="134" spans="1:33" s="23" customFormat="1" x14ac:dyDescent="0.35">
      <c r="B134" s="23" t="s">
        <v>311</v>
      </c>
      <c r="C134" s="967"/>
      <c r="D134" s="967"/>
      <c r="E134" s="967"/>
      <c r="F134" s="967"/>
      <c r="G134" s="967"/>
      <c r="H134" s="967"/>
      <c r="J134" s="973"/>
      <c r="K134" s="973"/>
      <c r="L134" s="973"/>
      <c r="M134" s="973"/>
      <c r="N134" s="973"/>
      <c r="O134" s="973"/>
      <c r="P134" s="973"/>
      <c r="Q134" s="973"/>
      <c r="R134" s="973"/>
      <c r="S134" s="973"/>
      <c r="T134" s="973"/>
      <c r="U134" s="973"/>
      <c r="V134" s="973"/>
      <c r="W134" s="973"/>
      <c r="X134" s="973"/>
      <c r="Y134" s="973"/>
      <c r="Z134" s="973"/>
      <c r="AA134" s="973"/>
      <c r="AB134" s="973"/>
      <c r="AC134" s="973"/>
      <c r="AD134" s="973"/>
      <c r="AE134" s="973"/>
      <c r="AF134" s="973"/>
      <c r="AG134" s="973"/>
    </row>
    <row r="135" spans="1:33" s="23" customFormat="1" x14ac:dyDescent="0.35">
      <c r="B135" s="23" t="s">
        <v>308</v>
      </c>
      <c r="C135" s="967"/>
      <c r="D135" s="967"/>
      <c r="E135" s="967"/>
      <c r="F135" s="967"/>
      <c r="G135" s="967"/>
      <c r="H135" s="967"/>
      <c r="J135" s="973"/>
      <c r="K135" s="973"/>
      <c r="L135" s="973"/>
      <c r="M135" s="973"/>
      <c r="N135" s="973"/>
      <c r="O135" s="973"/>
      <c r="P135" s="973"/>
      <c r="Q135" s="973"/>
      <c r="R135" s="973"/>
      <c r="S135" s="973"/>
      <c r="T135" s="973"/>
      <c r="U135" s="973"/>
      <c r="V135" s="973"/>
      <c r="W135" s="973"/>
      <c r="X135" s="973"/>
      <c r="Y135" s="973"/>
      <c r="Z135" s="973"/>
      <c r="AA135" s="973"/>
      <c r="AB135" s="973"/>
      <c r="AC135" s="973"/>
      <c r="AD135" s="973"/>
      <c r="AE135" s="973"/>
      <c r="AF135" s="973"/>
      <c r="AG135" s="973"/>
    </row>
    <row r="136" spans="1:33" s="23" customFormat="1" x14ac:dyDescent="0.35">
      <c r="B136" s="438" t="s">
        <v>313</v>
      </c>
      <c r="C136" s="971"/>
      <c r="D136" s="971"/>
      <c r="E136" s="971"/>
      <c r="F136" s="971"/>
      <c r="G136" s="971"/>
      <c r="H136" s="971"/>
      <c r="J136" s="1014"/>
      <c r="K136" s="1014"/>
      <c r="L136" s="1014"/>
      <c r="M136" s="1014"/>
      <c r="N136" s="1014"/>
      <c r="O136" s="1014"/>
      <c r="P136" s="1014"/>
      <c r="Q136" s="1014"/>
      <c r="R136" s="1014"/>
      <c r="S136" s="1014"/>
      <c r="T136" s="1014"/>
      <c r="U136" s="1014"/>
      <c r="V136" s="1014"/>
      <c r="W136" s="1014"/>
      <c r="X136" s="1014"/>
      <c r="Y136" s="1014"/>
      <c r="Z136" s="1014"/>
      <c r="AA136" s="1014"/>
      <c r="AB136" s="1014"/>
      <c r="AC136" s="1014"/>
      <c r="AD136" s="1014"/>
      <c r="AE136" s="1014"/>
      <c r="AF136" s="1014"/>
      <c r="AG136" s="1014"/>
    </row>
    <row r="137" spans="1:33" s="23" customFormat="1" x14ac:dyDescent="0.35">
      <c r="C137" s="436"/>
      <c r="D137" s="436"/>
      <c r="E137" s="436"/>
      <c r="F137" s="436"/>
      <c r="G137" s="436"/>
      <c r="H137" s="436"/>
      <c r="J137" s="228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228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71"/>
    </row>
    <row r="138" spans="1:33" s="56" customFormat="1" x14ac:dyDescent="0.35">
      <c r="A138" s="777" t="s">
        <v>621</v>
      </c>
      <c r="B138" s="536" t="s">
        <v>500</v>
      </c>
      <c r="C138" s="537"/>
      <c r="D138" s="537"/>
      <c r="E138" s="537"/>
      <c r="F138" s="537"/>
      <c r="G138" s="537"/>
      <c r="H138" s="537"/>
      <c r="I138" s="536"/>
      <c r="J138" s="399"/>
      <c r="K138" s="397"/>
      <c r="L138" s="397"/>
      <c r="M138" s="397"/>
      <c r="N138" s="397"/>
      <c r="O138" s="397"/>
      <c r="P138" s="397"/>
      <c r="Q138" s="397"/>
      <c r="R138" s="397"/>
      <c r="S138" s="397"/>
      <c r="T138" s="397"/>
      <c r="U138" s="397"/>
      <c r="V138" s="399"/>
      <c r="W138" s="397"/>
      <c r="X138" s="397"/>
      <c r="Y138" s="397"/>
      <c r="Z138" s="397"/>
      <c r="AA138" s="397"/>
      <c r="AB138" s="397"/>
      <c r="AC138" s="397"/>
      <c r="AD138" s="397"/>
      <c r="AE138" s="397"/>
      <c r="AF138" s="397"/>
      <c r="AG138" s="1050"/>
    </row>
    <row r="139" spans="1:33" s="56" customFormat="1" x14ac:dyDescent="0.35">
      <c r="A139" s="777">
        <v>22000</v>
      </c>
      <c r="B139" s="56" t="s">
        <v>501</v>
      </c>
      <c r="C139" s="967"/>
      <c r="D139" s="967"/>
      <c r="E139" s="967"/>
      <c r="F139" s="967"/>
      <c r="G139" s="967"/>
      <c r="H139" s="967"/>
      <c r="I139" s="23"/>
      <c r="J139" s="973"/>
      <c r="K139" s="973"/>
      <c r="L139" s="973"/>
      <c r="M139" s="973"/>
      <c r="N139" s="973"/>
      <c r="O139" s="973"/>
      <c r="P139" s="973"/>
      <c r="Q139" s="973"/>
      <c r="R139" s="973"/>
      <c r="S139" s="973"/>
      <c r="T139" s="973"/>
      <c r="U139" s="973"/>
      <c r="V139" s="973"/>
      <c r="W139" s="973"/>
      <c r="X139" s="973"/>
      <c r="Y139" s="973"/>
      <c r="Z139" s="973"/>
      <c r="AA139" s="973"/>
      <c r="AB139" s="973"/>
      <c r="AC139" s="973"/>
      <c r="AD139" s="973"/>
      <c r="AE139" s="973"/>
      <c r="AF139" s="973"/>
      <c r="AG139" s="973"/>
    </row>
    <row r="140" spans="1:33" s="56" customFormat="1" x14ac:dyDescent="0.35">
      <c r="B140" s="56" t="s">
        <v>308</v>
      </c>
      <c r="C140" s="967"/>
      <c r="D140" s="967"/>
      <c r="E140" s="967"/>
      <c r="F140" s="967"/>
      <c r="G140" s="967"/>
      <c r="H140" s="967"/>
      <c r="I140" s="23"/>
      <c r="J140" s="973"/>
      <c r="K140" s="973"/>
      <c r="L140" s="973"/>
      <c r="M140" s="973"/>
      <c r="N140" s="973"/>
      <c r="O140" s="973"/>
      <c r="P140" s="973"/>
      <c r="Q140" s="973"/>
      <c r="R140" s="973"/>
      <c r="S140" s="973"/>
      <c r="T140" s="973"/>
      <c r="U140" s="973"/>
      <c r="V140" s="973"/>
      <c r="W140" s="973"/>
      <c r="X140" s="973"/>
      <c r="Y140" s="973"/>
      <c r="Z140" s="973"/>
      <c r="AA140" s="973"/>
      <c r="AB140" s="973"/>
      <c r="AC140" s="973"/>
      <c r="AD140" s="973"/>
      <c r="AE140" s="973"/>
      <c r="AF140" s="973"/>
      <c r="AG140" s="973"/>
    </row>
    <row r="141" spans="1:33" s="56" customFormat="1" x14ac:dyDescent="0.35">
      <c r="B141" s="538" t="s">
        <v>502</v>
      </c>
      <c r="C141" s="971"/>
      <c r="D141" s="971"/>
      <c r="E141" s="971"/>
      <c r="F141" s="971"/>
      <c r="G141" s="971"/>
      <c r="H141" s="971"/>
      <c r="I141" s="23"/>
      <c r="J141" s="1014"/>
      <c r="K141" s="1014"/>
      <c r="L141" s="1014"/>
      <c r="M141" s="1014"/>
      <c r="N141" s="1014"/>
      <c r="O141" s="1014"/>
      <c r="P141" s="1014"/>
      <c r="Q141" s="1014"/>
      <c r="R141" s="1014"/>
      <c r="S141" s="1014"/>
      <c r="T141" s="1014"/>
      <c r="U141" s="1014"/>
      <c r="V141" s="1014"/>
      <c r="W141" s="1014"/>
      <c r="X141" s="1014"/>
      <c r="Y141" s="1014"/>
      <c r="Z141" s="1014"/>
      <c r="AA141" s="1014"/>
      <c r="AB141" s="1014"/>
      <c r="AC141" s="1014"/>
      <c r="AD141" s="1014"/>
      <c r="AE141" s="1014"/>
      <c r="AF141" s="1014"/>
      <c r="AG141" s="1014"/>
    </row>
    <row r="142" spans="1:33" s="23" customFormat="1" x14ac:dyDescent="0.35">
      <c r="C142" s="436"/>
      <c r="D142" s="436"/>
      <c r="E142" s="436"/>
      <c r="F142" s="436"/>
      <c r="G142" s="436"/>
      <c r="H142" s="436"/>
      <c r="J142" s="228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228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71"/>
    </row>
    <row r="143" spans="1:33" s="23" customFormat="1" x14ac:dyDescent="0.35">
      <c r="B143" s="21" t="s">
        <v>314</v>
      </c>
      <c r="C143" s="971"/>
      <c r="D143" s="971"/>
      <c r="E143" s="971"/>
      <c r="F143" s="971"/>
      <c r="G143" s="971"/>
      <c r="H143" s="971"/>
      <c r="I143" s="21"/>
      <c r="J143" s="971"/>
      <c r="K143" s="971"/>
      <c r="L143" s="971"/>
      <c r="M143" s="971"/>
      <c r="N143" s="971"/>
      <c r="O143" s="971"/>
      <c r="P143" s="971"/>
      <c r="Q143" s="971"/>
      <c r="R143" s="971"/>
      <c r="S143" s="971"/>
      <c r="T143" s="971"/>
      <c r="U143" s="971"/>
      <c r="V143" s="971"/>
      <c r="W143" s="971"/>
      <c r="X143" s="971"/>
      <c r="Y143" s="971"/>
      <c r="Z143" s="971"/>
      <c r="AA143" s="971"/>
      <c r="AB143" s="971"/>
      <c r="AC143" s="971"/>
      <c r="AD143" s="971"/>
      <c r="AE143" s="971"/>
      <c r="AF143" s="971"/>
      <c r="AG143" s="971"/>
    </row>
    <row r="144" spans="1:33" s="23" customFormat="1" x14ac:dyDescent="0.35">
      <c r="C144" s="436"/>
      <c r="D144" s="436"/>
      <c r="E144" s="436"/>
      <c r="F144" s="436"/>
      <c r="G144" s="436"/>
      <c r="H144" s="436"/>
      <c r="J144" s="228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228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71"/>
    </row>
    <row r="145" spans="1:33" s="23" customFormat="1" x14ac:dyDescent="0.35">
      <c r="A145" s="21" t="s">
        <v>33</v>
      </c>
      <c r="B145" s="21" t="s">
        <v>315</v>
      </c>
      <c r="C145" s="971"/>
      <c r="D145" s="971"/>
      <c r="E145" s="971"/>
      <c r="F145" s="971"/>
      <c r="G145" s="971"/>
      <c r="H145" s="971"/>
      <c r="I145" s="21"/>
      <c r="J145" s="971"/>
      <c r="K145" s="971"/>
      <c r="L145" s="971"/>
      <c r="M145" s="971"/>
      <c r="N145" s="971"/>
      <c r="O145" s="971"/>
      <c r="P145" s="971"/>
      <c r="Q145" s="971"/>
      <c r="R145" s="971"/>
      <c r="S145" s="971"/>
      <c r="T145" s="971"/>
      <c r="U145" s="971"/>
      <c r="V145" s="971"/>
      <c r="W145" s="971"/>
      <c r="X145" s="971"/>
      <c r="Y145" s="971"/>
      <c r="Z145" s="971"/>
      <c r="AA145" s="971"/>
      <c r="AB145" s="971"/>
      <c r="AC145" s="971"/>
      <c r="AD145" s="971"/>
      <c r="AE145" s="971"/>
      <c r="AF145" s="971"/>
      <c r="AG145" s="971"/>
    </row>
    <row r="146" spans="1:33" s="23" customFormat="1" x14ac:dyDescent="0.35">
      <c r="A146" s="142"/>
      <c r="B146" s="21"/>
      <c r="C146" s="24"/>
      <c r="D146" s="24"/>
      <c r="E146" s="24"/>
      <c r="F146" s="24"/>
      <c r="G146" s="24"/>
      <c r="H146" s="24"/>
      <c r="I146" s="21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</row>
    <row r="147" spans="1:33" s="23" customFormat="1" x14ac:dyDescent="0.35">
      <c r="A147" s="222"/>
      <c r="C147" s="24"/>
      <c r="D147" s="24"/>
      <c r="E147" s="24"/>
      <c r="F147" s="24"/>
      <c r="G147" s="24"/>
      <c r="H147" s="24"/>
    </row>
    <row r="148" spans="1:33" s="23" customFormat="1" x14ac:dyDescent="0.35">
      <c r="A148" s="313" t="s">
        <v>679</v>
      </c>
      <c r="C148" s="24"/>
      <c r="D148" s="24"/>
      <c r="E148" s="24"/>
      <c r="F148" s="24"/>
      <c r="G148" s="21" t="s">
        <v>409</v>
      </c>
      <c r="H148" s="21" t="s">
        <v>409</v>
      </c>
      <c r="J148" s="75">
        <v>-3443286.2500000019</v>
      </c>
      <c r="K148" s="75">
        <v>627864.99999999884</v>
      </c>
      <c r="L148" s="75">
        <v>7193664.5289367437</v>
      </c>
      <c r="M148" s="75">
        <v>1722000.0000000002</v>
      </c>
      <c r="N148" s="75">
        <v>2278499.9999999995</v>
      </c>
      <c r="O148" s="75">
        <v>1895249.9999999995</v>
      </c>
      <c r="P148" s="75">
        <v>978243.75</v>
      </c>
      <c r="Q148" s="75">
        <v>801543.75</v>
      </c>
      <c r="R148" s="75">
        <v>853687.5</v>
      </c>
      <c r="S148" s="75">
        <v>962743.75000000035</v>
      </c>
      <c r="T148" s="75">
        <v>2366038.8349514571</v>
      </c>
      <c r="U148" s="75">
        <v>-3595922.5</v>
      </c>
      <c r="V148" s="75">
        <v>-3514547.5000000009</v>
      </c>
      <c r="W148" s="75">
        <v>-814029.99999999942</v>
      </c>
      <c r="X148" s="75">
        <v>5107993.082099597</v>
      </c>
      <c r="Y148" s="75">
        <v>1078500</v>
      </c>
      <c r="Z148" s="75">
        <v>1450800</v>
      </c>
      <c r="AA148" s="75">
        <v>929999.99999999953</v>
      </c>
      <c r="AB148" s="75">
        <v>-188324.99999999942</v>
      </c>
      <c r="AC148" s="75">
        <v>-265824.99999999983</v>
      </c>
      <c r="AD148" s="75">
        <v>-209249.99999999953</v>
      </c>
      <c r="AE148" s="75">
        <v>323175.00000000041</v>
      </c>
      <c r="AF148" s="75">
        <v>921220.52704576938</v>
      </c>
      <c r="AG148" s="75">
        <v>-1015249.9999999993</v>
      </c>
    </row>
    <row r="149" spans="1:33" s="23" customFormat="1" x14ac:dyDescent="0.35">
      <c r="C149" s="24"/>
      <c r="D149" s="24"/>
      <c r="E149" s="24"/>
      <c r="F149" s="24"/>
      <c r="G149" s="21" t="s">
        <v>410</v>
      </c>
      <c r="H149" s="21" t="s">
        <v>410</v>
      </c>
      <c r="J149" s="75">
        <v>1455136.7001038333</v>
      </c>
      <c r="K149" s="75">
        <v>1361739.3281638827</v>
      </c>
      <c r="L149" s="75">
        <v>2039414.2338990823</v>
      </c>
      <c r="M149" s="75">
        <v>1371586.02071092</v>
      </c>
      <c r="N149" s="75">
        <v>1482386.7780998736</v>
      </c>
      <c r="O149" s="75">
        <v>1357816.3466303796</v>
      </c>
      <c r="P149" s="75">
        <v>1268720.2269333221</v>
      </c>
      <c r="Q149" s="75">
        <v>1255429.9629851636</v>
      </c>
      <c r="R149" s="75">
        <v>1223604.0020886934</v>
      </c>
      <c r="S149" s="75">
        <v>1345273.2368403038</v>
      </c>
      <c r="T149" s="75">
        <v>556208.57534765929</v>
      </c>
      <c r="U149" s="75">
        <v>484701.23555539979</v>
      </c>
      <c r="V149" s="75">
        <v>491960.89133122715</v>
      </c>
      <c r="W149" s="75">
        <v>450028.98736877675</v>
      </c>
      <c r="X149" s="75">
        <v>640400.75220928655</v>
      </c>
      <c r="Y149" s="75">
        <v>80774.000000000029</v>
      </c>
      <c r="Z149" s="75">
        <v>86567.999999999971</v>
      </c>
      <c r="AA149" s="75">
        <v>80774.000000000029</v>
      </c>
      <c r="AB149" s="75">
        <v>86567.999999999971</v>
      </c>
      <c r="AC149" s="75">
        <v>83468.000000000029</v>
      </c>
      <c r="AD149" s="75">
        <v>83774.000000000087</v>
      </c>
      <c r="AE149" s="75">
        <v>86567.999999999971</v>
      </c>
      <c r="AF149" s="75">
        <v>212520</v>
      </c>
      <c r="AG149" s="75">
        <v>219604.00000000003</v>
      </c>
    </row>
    <row r="150" spans="1:33" s="23" customFormat="1" x14ac:dyDescent="0.35">
      <c r="C150" s="24"/>
      <c r="D150" s="24"/>
      <c r="E150" s="24"/>
      <c r="F150" s="24"/>
      <c r="G150" s="24"/>
      <c r="H150" s="24"/>
    </row>
    <row r="151" spans="1:33" s="23" customFormat="1" x14ac:dyDescent="0.35">
      <c r="C151" s="24"/>
      <c r="D151" s="24"/>
      <c r="E151" s="24"/>
      <c r="F151" s="24"/>
      <c r="G151" s="24"/>
      <c r="H151" s="24"/>
    </row>
    <row r="152" spans="1:33" s="23" customFormat="1" x14ac:dyDescent="0.35">
      <c r="C152" s="24"/>
      <c r="D152" s="24"/>
      <c r="E152" s="24"/>
      <c r="F152" s="24"/>
      <c r="G152" s="24"/>
      <c r="H152" s="24"/>
    </row>
    <row r="153" spans="1:33" s="23" customFormat="1" x14ac:dyDescent="0.35">
      <c r="C153" s="24"/>
      <c r="D153" s="24"/>
      <c r="E153" s="24"/>
      <c r="F153" s="24"/>
      <c r="G153" s="24"/>
      <c r="H153" s="24"/>
    </row>
    <row r="154" spans="1:33" s="23" customFormat="1" x14ac:dyDescent="0.35">
      <c r="C154" s="24"/>
      <c r="D154" s="24"/>
      <c r="E154" s="24"/>
      <c r="F154" s="24"/>
      <c r="G154" s="24"/>
      <c r="H154" s="24"/>
    </row>
    <row r="155" spans="1:33" s="23" customFormat="1" x14ac:dyDescent="0.35">
      <c r="C155" s="24"/>
      <c r="D155" s="24"/>
      <c r="E155" s="24"/>
      <c r="F155" s="24"/>
      <c r="G155" s="24"/>
      <c r="H155" s="24"/>
    </row>
    <row r="156" spans="1:33" s="23" customFormat="1" x14ac:dyDescent="0.35">
      <c r="C156" s="24"/>
      <c r="D156" s="24"/>
      <c r="E156" s="24"/>
      <c r="F156" s="24"/>
      <c r="G156" s="24"/>
      <c r="H156" s="24"/>
    </row>
    <row r="157" spans="1:33" s="23" customFormat="1" x14ac:dyDescent="0.35">
      <c r="C157" s="24"/>
      <c r="D157" s="24"/>
      <c r="E157" s="24"/>
      <c r="F157" s="24"/>
      <c r="G157" s="24"/>
      <c r="H157" s="24"/>
    </row>
    <row r="158" spans="1:33" s="23" customFormat="1" x14ac:dyDescent="0.35">
      <c r="C158" s="24"/>
      <c r="D158" s="24"/>
      <c r="E158" s="24"/>
      <c r="F158" s="24"/>
      <c r="G158" s="24"/>
      <c r="H158" s="24"/>
    </row>
    <row r="159" spans="1:33" s="23" customFormat="1" x14ac:dyDescent="0.35">
      <c r="C159" s="24"/>
      <c r="D159" s="24"/>
      <c r="E159" s="24"/>
      <c r="F159" s="24"/>
      <c r="G159" s="24"/>
      <c r="H159" s="24"/>
    </row>
    <row r="160" spans="1:33" s="23" customFormat="1" x14ac:dyDescent="0.35">
      <c r="C160" s="24"/>
      <c r="D160" s="24"/>
      <c r="E160" s="24"/>
      <c r="F160" s="24"/>
      <c r="G160" s="24"/>
      <c r="H160" s="24"/>
    </row>
    <row r="161" spans="3:8" s="23" customFormat="1" x14ac:dyDescent="0.35">
      <c r="C161" s="24"/>
      <c r="D161" s="24"/>
      <c r="E161" s="24"/>
      <c r="F161" s="24"/>
      <c r="G161" s="24"/>
      <c r="H161" s="24"/>
    </row>
    <row r="162" spans="3:8" s="23" customFormat="1" x14ac:dyDescent="0.35">
      <c r="C162" s="24"/>
      <c r="D162" s="24"/>
      <c r="E162" s="24"/>
      <c r="F162" s="24"/>
      <c r="G162" s="24"/>
      <c r="H162" s="24"/>
    </row>
    <row r="163" spans="3:8" s="23" customFormat="1" x14ac:dyDescent="0.35">
      <c r="C163" s="24"/>
      <c r="D163" s="24"/>
      <c r="E163" s="24"/>
      <c r="F163" s="24"/>
      <c r="G163" s="24"/>
      <c r="H163" s="24"/>
    </row>
    <row r="164" spans="3:8" s="23" customFormat="1" x14ac:dyDescent="0.35">
      <c r="C164" s="24"/>
      <c r="D164" s="24"/>
      <c r="E164" s="24"/>
      <c r="F164" s="24"/>
      <c r="G164" s="24"/>
      <c r="H164" s="24"/>
    </row>
    <row r="165" spans="3:8" s="23" customFormat="1" x14ac:dyDescent="0.35">
      <c r="C165" s="24"/>
      <c r="D165" s="24"/>
      <c r="E165" s="24"/>
      <c r="F165" s="24"/>
      <c r="G165" s="24"/>
      <c r="H165" s="24"/>
    </row>
    <row r="166" spans="3:8" s="23" customFormat="1" x14ac:dyDescent="0.35">
      <c r="C166" s="24"/>
      <c r="D166" s="24"/>
      <c r="E166" s="24"/>
      <c r="F166" s="24"/>
      <c r="G166" s="24"/>
      <c r="H166" s="24"/>
    </row>
    <row r="167" spans="3:8" s="23" customFormat="1" x14ac:dyDescent="0.35">
      <c r="C167" s="24"/>
      <c r="D167" s="24"/>
      <c r="E167" s="24"/>
      <c r="F167" s="24"/>
      <c r="G167" s="24"/>
      <c r="H167" s="24"/>
    </row>
    <row r="168" spans="3:8" s="23" customFormat="1" x14ac:dyDescent="0.35">
      <c r="C168" s="24"/>
      <c r="D168" s="24"/>
      <c r="E168" s="24"/>
      <c r="F168" s="24"/>
      <c r="G168" s="24"/>
      <c r="H168" s="24"/>
    </row>
    <row r="169" spans="3:8" s="23" customFormat="1" x14ac:dyDescent="0.35">
      <c r="C169" s="24"/>
      <c r="D169" s="24"/>
      <c r="E169" s="24"/>
      <c r="F169" s="24"/>
      <c r="G169" s="24"/>
      <c r="H169" s="24"/>
    </row>
    <row r="170" spans="3:8" s="23" customFormat="1" x14ac:dyDescent="0.35">
      <c r="C170" s="24"/>
      <c r="D170" s="24"/>
      <c r="E170" s="24"/>
      <c r="F170" s="24"/>
      <c r="G170" s="24"/>
      <c r="H170" s="24"/>
    </row>
    <row r="171" spans="3:8" s="23" customFormat="1" x14ac:dyDescent="0.35">
      <c r="C171" s="24"/>
      <c r="D171" s="24"/>
      <c r="E171" s="24"/>
      <c r="F171" s="24"/>
      <c r="G171" s="24"/>
      <c r="H171" s="24"/>
    </row>
    <row r="172" spans="3:8" s="23" customFormat="1" x14ac:dyDescent="0.35">
      <c r="C172" s="24"/>
      <c r="D172" s="24"/>
      <c r="E172" s="24"/>
      <c r="F172" s="24"/>
      <c r="G172" s="24"/>
      <c r="H172" s="24"/>
    </row>
    <row r="173" spans="3:8" s="23" customFormat="1" x14ac:dyDescent="0.35">
      <c r="C173" s="24"/>
      <c r="D173" s="24"/>
      <c r="E173" s="24"/>
      <c r="F173" s="24"/>
      <c r="G173" s="24"/>
      <c r="H173" s="24"/>
    </row>
    <row r="174" spans="3:8" s="23" customFormat="1" x14ac:dyDescent="0.35">
      <c r="C174" s="24"/>
      <c r="D174" s="24"/>
      <c r="E174" s="24"/>
      <c r="F174" s="24"/>
      <c r="G174" s="24"/>
      <c r="H174" s="24"/>
    </row>
    <row r="175" spans="3:8" s="23" customFormat="1" x14ac:dyDescent="0.35">
      <c r="C175" s="24"/>
      <c r="D175" s="24"/>
      <c r="E175" s="24"/>
      <c r="F175" s="24"/>
      <c r="G175" s="24"/>
      <c r="H175" s="24"/>
    </row>
    <row r="176" spans="3:8" s="23" customFormat="1" x14ac:dyDescent="0.35">
      <c r="C176" s="24"/>
      <c r="D176" s="24"/>
      <c r="E176" s="24"/>
      <c r="F176" s="24"/>
      <c r="G176" s="24"/>
      <c r="H176" s="24"/>
    </row>
    <row r="177" spans="3:8" s="23" customFormat="1" x14ac:dyDescent="0.35">
      <c r="C177" s="24"/>
      <c r="D177" s="24"/>
      <c r="E177" s="24"/>
      <c r="F177" s="24"/>
      <c r="G177" s="24"/>
      <c r="H177" s="24"/>
    </row>
    <row r="178" spans="3:8" s="23" customFormat="1" x14ac:dyDescent="0.35">
      <c r="C178" s="24"/>
      <c r="D178" s="24"/>
      <c r="E178" s="24"/>
      <c r="F178" s="24"/>
      <c r="G178" s="24"/>
      <c r="H178" s="24"/>
    </row>
    <row r="179" spans="3:8" s="23" customFormat="1" x14ac:dyDescent="0.35">
      <c r="C179" s="24"/>
      <c r="D179" s="24"/>
      <c r="E179" s="24"/>
      <c r="F179" s="24"/>
      <c r="G179" s="24"/>
      <c r="H179" s="24"/>
    </row>
    <row r="180" spans="3:8" s="23" customFormat="1" x14ac:dyDescent="0.35">
      <c r="C180" s="24"/>
      <c r="D180" s="24"/>
      <c r="E180" s="24"/>
      <c r="F180" s="24"/>
      <c r="G180" s="24"/>
      <c r="H180" s="24"/>
    </row>
    <row r="181" spans="3:8" s="23" customFormat="1" x14ac:dyDescent="0.35">
      <c r="C181" s="24"/>
      <c r="D181" s="24"/>
      <c r="E181" s="24"/>
      <c r="F181" s="24"/>
      <c r="G181" s="24"/>
      <c r="H181" s="24"/>
    </row>
    <row r="182" spans="3:8" s="23" customFormat="1" x14ac:dyDescent="0.35">
      <c r="C182" s="24"/>
      <c r="D182" s="24"/>
      <c r="E182" s="24"/>
      <c r="F182" s="24"/>
      <c r="G182" s="24"/>
      <c r="H182" s="24"/>
    </row>
    <row r="183" spans="3:8" s="23" customFormat="1" x14ac:dyDescent="0.35">
      <c r="C183" s="24"/>
      <c r="D183" s="24"/>
      <c r="E183" s="24"/>
      <c r="F183" s="24"/>
      <c r="G183" s="24"/>
      <c r="H183" s="24"/>
    </row>
    <row r="184" spans="3:8" s="23" customFormat="1" x14ac:dyDescent="0.35">
      <c r="C184" s="24"/>
      <c r="D184" s="24"/>
      <c r="E184" s="24"/>
      <c r="F184" s="24"/>
      <c r="G184" s="24"/>
      <c r="H184" s="24"/>
    </row>
    <row r="185" spans="3:8" s="23" customFormat="1" x14ac:dyDescent="0.35">
      <c r="C185" s="24"/>
      <c r="D185" s="24"/>
      <c r="E185" s="24"/>
      <c r="F185" s="24"/>
      <c r="G185" s="24"/>
      <c r="H185" s="24"/>
    </row>
    <row r="186" spans="3:8" s="23" customFormat="1" x14ac:dyDescent="0.35">
      <c r="C186" s="24"/>
      <c r="D186" s="24"/>
      <c r="E186" s="24"/>
      <c r="F186" s="24"/>
      <c r="G186" s="24"/>
      <c r="H186" s="24"/>
    </row>
    <row r="187" spans="3:8" s="23" customFormat="1" x14ac:dyDescent="0.35">
      <c r="C187" s="24"/>
      <c r="D187" s="24"/>
      <c r="E187" s="24"/>
      <c r="F187" s="24"/>
      <c r="G187" s="24"/>
      <c r="H187" s="24"/>
    </row>
    <row r="188" spans="3:8" s="23" customFormat="1" x14ac:dyDescent="0.35">
      <c r="C188" s="24"/>
      <c r="D188" s="24"/>
      <c r="E188" s="24"/>
      <c r="F188" s="24"/>
      <c r="G188" s="24"/>
      <c r="H188" s="24"/>
    </row>
    <row r="189" spans="3:8" s="23" customFormat="1" x14ac:dyDescent="0.35">
      <c r="C189" s="24"/>
      <c r="D189" s="24"/>
      <c r="E189" s="24"/>
      <c r="F189" s="24"/>
      <c r="G189" s="24"/>
      <c r="H189" s="24"/>
    </row>
    <row r="190" spans="3:8" s="23" customFormat="1" x14ac:dyDescent="0.35">
      <c r="C190" s="24"/>
      <c r="D190" s="24"/>
      <c r="E190" s="24"/>
      <c r="F190" s="24"/>
      <c r="G190" s="24"/>
      <c r="H190" s="24"/>
    </row>
    <row r="191" spans="3:8" s="23" customFormat="1" x14ac:dyDescent="0.35">
      <c r="C191" s="24"/>
      <c r="D191" s="24"/>
      <c r="E191" s="24"/>
      <c r="F191" s="24"/>
      <c r="G191" s="24"/>
      <c r="H191" s="24"/>
    </row>
    <row r="192" spans="3:8" s="23" customFormat="1" x14ac:dyDescent="0.35">
      <c r="C192" s="24"/>
      <c r="D192" s="24"/>
      <c r="E192" s="24"/>
      <c r="F192" s="24"/>
      <c r="G192" s="24"/>
      <c r="H192" s="24"/>
    </row>
    <row r="193" spans="3:8" s="23" customFormat="1" x14ac:dyDescent="0.35">
      <c r="C193" s="24"/>
      <c r="D193" s="24"/>
      <c r="E193" s="24"/>
      <c r="F193" s="24"/>
      <c r="G193" s="24"/>
      <c r="H193" s="24"/>
    </row>
    <row r="194" spans="3:8" s="23" customFormat="1" x14ac:dyDescent="0.35">
      <c r="C194" s="24"/>
      <c r="D194" s="24"/>
      <c r="E194" s="24"/>
      <c r="F194" s="24"/>
      <c r="G194" s="24"/>
      <c r="H194" s="24"/>
    </row>
    <row r="195" spans="3:8" s="23" customFormat="1" x14ac:dyDescent="0.35">
      <c r="C195" s="24"/>
      <c r="D195" s="24"/>
      <c r="E195" s="24"/>
      <c r="F195" s="24"/>
      <c r="G195" s="24"/>
      <c r="H195" s="24"/>
    </row>
    <row r="196" spans="3:8" s="23" customFormat="1" x14ac:dyDescent="0.35">
      <c r="C196" s="24"/>
      <c r="D196" s="24"/>
      <c r="E196" s="24"/>
      <c r="F196" s="24"/>
      <c r="G196" s="24"/>
      <c r="H196" s="24"/>
    </row>
    <row r="197" spans="3:8" s="23" customFormat="1" x14ac:dyDescent="0.35">
      <c r="C197" s="24"/>
      <c r="D197" s="24"/>
      <c r="E197" s="24"/>
      <c r="F197" s="24"/>
      <c r="G197" s="24"/>
      <c r="H197" s="24"/>
    </row>
    <row r="198" spans="3:8" s="23" customFormat="1" x14ac:dyDescent="0.35">
      <c r="C198" s="24"/>
      <c r="D198" s="24"/>
      <c r="E198" s="24"/>
      <c r="F198" s="24"/>
      <c r="G198" s="24"/>
      <c r="H198" s="24"/>
    </row>
    <row r="199" spans="3:8" s="23" customFormat="1" x14ac:dyDescent="0.35">
      <c r="C199" s="24"/>
      <c r="D199" s="24"/>
      <c r="E199" s="24"/>
      <c r="F199" s="24"/>
      <c r="G199" s="24"/>
      <c r="H199" s="24"/>
    </row>
    <row r="200" spans="3:8" s="23" customFormat="1" x14ac:dyDescent="0.35">
      <c r="C200" s="24"/>
      <c r="D200" s="24"/>
      <c r="E200" s="24"/>
      <c r="F200" s="24"/>
      <c r="G200" s="24"/>
      <c r="H200" s="24"/>
    </row>
    <row r="201" spans="3:8" s="23" customFormat="1" x14ac:dyDescent="0.35">
      <c r="C201" s="24"/>
      <c r="D201" s="24"/>
      <c r="E201" s="24"/>
      <c r="F201" s="24"/>
      <c r="G201" s="24"/>
      <c r="H201" s="24"/>
    </row>
    <row r="202" spans="3:8" s="23" customFormat="1" x14ac:dyDescent="0.35">
      <c r="C202" s="24"/>
      <c r="D202" s="24"/>
      <c r="E202" s="24"/>
      <c r="F202" s="24"/>
      <c r="G202" s="24"/>
      <c r="H202" s="24"/>
    </row>
    <row r="203" spans="3:8" s="23" customFormat="1" x14ac:dyDescent="0.35">
      <c r="C203" s="24"/>
      <c r="D203" s="24"/>
      <c r="E203" s="24"/>
      <c r="F203" s="24"/>
      <c r="G203" s="24"/>
      <c r="H203" s="24"/>
    </row>
    <row r="204" spans="3:8" s="23" customFormat="1" x14ac:dyDescent="0.35">
      <c r="C204" s="24"/>
      <c r="D204" s="24"/>
      <c r="E204" s="24"/>
      <c r="F204" s="24"/>
      <c r="G204" s="24"/>
      <c r="H204" s="24"/>
    </row>
    <row r="205" spans="3:8" s="23" customFormat="1" x14ac:dyDescent="0.35">
      <c r="C205" s="24"/>
      <c r="D205" s="24"/>
      <c r="E205" s="24"/>
      <c r="F205" s="24"/>
      <c r="G205" s="24"/>
      <c r="H205" s="24"/>
    </row>
    <row r="206" spans="3:8" s="23" customFormat="1" x14ac:dyDescent="0.35">
      <c r="C206" s="24"/>
      <c r="D206" s="24"/>
      <c r="E206" s="24"/>
      <c r="F206" s="24"/>
      <c r="G206" s="24"/>
      <c r="H206" s="24"/>
    </row>
    <row r="207" spans="3:8" s="23" customFormat="1" x14ac:dyDescent="0.35">
      <c r="C207" s="24"/>
      <c r="D207" s="24"/>
      <c r="E207" s="24"/>
      <c r="F207" s="24"/>
      <c r="G207" s="24"/>
      <c r="H207" s="24"/>
    </row>
    <row r="208" spans="3:8" s="23" customFormat="1" x14ac:dyDescent="0.35">
      <c r="C208" s="24"/>
      <c r="D208" s="24"/>
      <c r="E208" s="24"/>
      <c r="F208" s="24"/>
      <c r="G208" s="24"/>
      <c r="H208" s="24"/>
    </row>
    <row r="209" spans="3:8" s="23" customFormat="1" x14ac:dyDescent="0.35">
      <c r="C209" s="24"/>
      <c r="D209" s="24"/>
      <c r="E209" s="24"/>
      <c r="F209" s="24"/>
      <c r="G209" s="24"/>
      <c r="H209" s="24"/>
    </row>
    <row r="210" spans="3:8" s="23" customFormat="1" x14ac:dyDescent="0.35">
      <c r="C210" s="24"/>
      <c r="D210" s="24"/>
      <c r="E210" s="24"/>
      <c r="F210" s="24"/>
      <c r="G210" s="24"/>
      <c r="H210" s="24"/>
    </row>
    <row r="211" spans="3:8" s="23" customFormat="1" x14ac:dyDescent="0.35">
      <c r="C211" s="24"/>
      <c r="D211" s="24"/>
      <c r="E211" s="24"/>
      <c r="F211" s="24"/>
      <c r="G211" s="24"/>
      <c r="H211" s="24"/>
    </row>
    <row r="212" spans="3:8" s="23" customFormat="1" x14ac:dyDescent="0.35">
      <c r="C212" s="24"/>
      <c r="D212" s="24"/>
      <c r="E212" s="24"/>
      <c r="F212" s="24"/>
      <c r="G212" s="24"/>
      <c r="H212" s="24"/>
    </row>
    <row r="213" spans="3:8" s="23" customFormat="1" x14ac:dyDescent="0.35">
      <c r="C213" s="24"/>
      <c r="D213" s="24"/>
      <c r="E213" s="24"/>
      <c r="F213" s="24"/>
      <c r="G213" s="24"/>
      <c r="H213" s="24"/>
    </row>
    <row r="214" spans="3:8" s="23" customFormat="1" x14ac:dyDescent="0.35">
      <c r="C214" s="24"/>
      <c r="D214" s="24"/>
      <c r="E214" s="24"/>
      <c r="F214" s="24"/>
      <c r="G214" s="24"/>
      <c r="H214" s="24"/>
    </row>
    <row r="215" spans="3:8" s="23" customFormat="1" x14ac:dyDescent="0.35">
      <c r="C215" s="24"/>
      <c r="D215" s="24"/>
      <c r="E215" s="24"/>
      <c r="F215" s="24"/>
      <c r="G215" s="24"/>
      <c r="H215" s="24"/>
    </row>
    <row r="216" spans="3:8" s="23" customFormat="1" x14ac:dyDescent="0.35">
      <c r="C216" s="24"/>
      <c r="D216" s="24"/>
      <c r="E216" s="24"/>
      <c r="F216" s="24"/>
      <c r="G216" s="24"/>
      <c r="H216" s="24"/>
    </row>
    <row r="217" spans="3:8" s="23" customFormat="1" x14ac:dyDescent="0.35">
      <c r="C217" s="24"/>
      <c r="D217" s="24"/>
      <c r="E217" s="24"/>
      <c r="F217" s="24"/>
      <c r="G217" s="24"/>
      <c r="H217" s="24"/>
    </row>
    <row r="218" spans="3:8" s="23" customFormat="1" x14ac:dyDescent="0.35">
      <c r="C218" s="24"/>
      <c r="D218" s="24"/>
      <c r="E218" s="24"/>
      <c r="F218" s="24"/>
      <c r="G218" s="24"/>
      <c r="H218" s="24"/>
    </row>
    <row r="219" spans="3:8" s="23" customFormat="1" x14ac:dyDescent="0.35">
      <c r="C219" s="24"/>
      <c r="D219" s="24"/>
      <c r="E219" s="24"/>
      <c r="F219" s="24"/>
      <c r="G219" s="24"/>
      <c r="H219" s="24"/>
    </row>
    <row r="220" spans="3:8" s="23" customFormat="1" x14ac:dyDescent="0.35">
      <c r="C220" s="24"/>
      <c r="D220" s="24"/>
      <c r="E220" s="24"/>
      <c r="F220" s="24"/>
      <c r="G220" s="24"/>
      <c r="H220" s="24"/>
    </row>
    <row r="221" spans="3:8" s="23" customFormat="1" x14ac:dyDescent="0.35">
      <c r="C221" s="24"/>
      <c r="D221" s="24"/>
      <c r="E221" s="24"/>
      <c r="F221" s="24"/>
      <c r="G221" s="24"/>
      <c r="H221" s="24"/>
    </row>
    <row r="222" spans="3:8" s="23" customFormat="1" x14ac:dyDescent="0.35">
      <c r="C222" s="24"/>
      <c r="D222" s="24"/>
      <c r="E222" s="24"/>
      <c r="F222" s="24"/>
      <c r="G222" s="24"/>
      <c r="H222" s="24"/>
    </row>
    <row r="223" spans="3:8" s="23" customFormat="1" x14ac:dyDescent="0.35">
      <c r="C223" s="24"/>
      <c r="D223" s="24"/>
      <c r="E223" s="24"/>
      <c r="F223" s="24"/>
      <c r="G223" s="24"/>
      <c r="H223" s="24"/>
    </row>
    <row r="224" spans="3:8" s="23" customFormat="1" x14ac:dyDescent="0.35">
      <c r="C224" s="24"/>
      <c r="D224" s="24"/>
      <c r="E224" s="24"/>
      <c r="F224" s="24"/>
      <c r="G224" s="24"/>
      <c r="H224" s="24"/>
    </row>
    <row r="225" spans="3:8" s="23" customFormat="1" x14ac:dyDescent="0.35">
      <c r="C225" s="24"/>
      <c r="D225" s="24"/>
      <c r="E225" s="24"/>
      <c r="F225" s="24"/>
      <c r="G225" s="24"/>
      <c r="H225" s="24"/>
    </row>
    <row r="226" spans="3:8" s="23" customFormat="1" x14ac:dyDescent="0.35">
      <c r="C226" s="24"/>
      <c r="D226" s="24"/>
      <c r="E226" s="24"/>
      <c r="F226" s="24"/>
      <c r="G226" s="24"/>
      <c r="H226" s="24"/>
    </row>
    <row r="227" spans="3:8" s="23" customFormat="1" x14ac:dyDescent="0.35">
      <c r="C227" s="24"/>
      <c r="D227" s="24"/>
      <c r="E227" s="24"/>
      <c r="F227" s="24"/>
      <c r="G227" s="24"/>
      <c r="H227" s="24"/>
    </row>
    <row r="228" spans="3:8" s="23" customFormat="1" x14ac:dyDescent="0.35">
      <c r="C228" s="24"/>
      <c r="D228" s="24"/>
      <c r="E228" s="24"/>
      <c r="F228" s="24"/>
      <c r="G228" s="24"/>
      <c r="H228" s="24"/>
    </row>
    <row r="229" spans="3:8" s="23" customFormat="1" x14ac:dyDescent="0.35">
      <c r="C229" s="24"/>
      <c r="D229" s="24"/>
      <c r="E229" s="24"/>
      <c r="F229" s="24"/>
      <c r="G229" s="24"/>
      <c r="H229" s="24"/>
    </row>
    <row r="230" spans="3:8" s="23" customFormat="1" x14ac:dyDescent="0.35">
      <c r="C230" s="24"/>
      <c r="D230" s="24"/>
      <c r="E230" s="24"/>
      <c r="F230" s="24"/>
      <c r="G230" s="24"/>
      <c r="H230" s="24"/>
    </row>
    <row r="231" spans="3:8" s="23" customFormat="1" x14ac:dyDescent="0.35">
      <c r="C231" s="24"/>
      <c r="D231" s="24"/>
      <c r="E231" s="24"/>
      <c r="F231" s="24"/>
      <c r="G231" s="24"/>
      <c r="H231" s="24"/>
    </row>
    <row r="232" spans="3:8" s="23" customFormat="1" x14ac:dyDescent="0.35">
      <c r="C232" s="24"/>
      <c r="D232" s="24"/>
      <c r="E232" s="24"/>
      <c r="F232" s="24"/>
      <c r="G232" s="24"/>
      <c r="H232" s="24"/>
    </row>
    <row r="233" spans="3:8" s="23" customFormat="1" x14ac:dyDescent="0.35">
      <c r="C233" s="24"/>
      <c r="D233" s="24"/>
      <c r="E233" s="24"/>
      <c r="F233" s="24"/>
      <c r="G233" s="24"/>
      <c r="H233" s="24"/>
    </row>
    <row r="234" spans="3:8" s="23" customFormat="1" x14ac:dyDescent="0.35">
      <c r="C234" s="24"/>
      <c r="D234" s="24"/>
      <c r="E234" s="24"/>
      <c r="F234" s="24"/>
      <c r="G234" s="24"/>
      <c r="H234" s="24"/>
    </row>
    <row r="235" spans="3:8" s="23" customFormat="1" x14ac:dyDescent="0.35">
      <c r="C235" s="24"/>
      <c r="D235" s="24"/>
      <c r="E235" s="24"/>
      <c r="F235" s="24"/>
      <c r="G235" s="24"/>
      <c r="H235" s="24"/>
    </row>
    <row r="236" spans="3:8" s="23" customFormat="1" x14ac:dyDescent="0.35">
      <c r="C236" s="24"/>
      <c r="D236" s="24"/>
      <c r="E236" s="24"/>
      <c r="F236" s="24"/>
      <c r="G236" s="24"/>
      <c r="H236" s="24"/>
    </row>
    <row r="237" spans="3:8" s="23" customFormat="1" x14ac:dyDescent="0.35">
      <c r="C237" s="24"/>
      <c r="D237" s="24"/>
      <c r="E237" s="24"/>
      <c r="F237" s="24"/>
      <c r="G237" s="24"/>
      <c r="H237" s="24"/>
    </row>
    <row r="238" spans="3:8" s="23" customFormat="1" x14ac:dyDescent="0.35">
      <c r="C238" s="24"/>
      <c r="D238" s="24"/>
      <c r="E238" s="24"/>
      <c r="F238" s="24"/>
      <c r="G238" s="24"/>
      <c r="H238" s="24"/>
    </row>
    <row r="239" spans="3:8" s="23" customFormat="1" x14ac:dyDescent="0.35">
      <c r="C239" s="24"/>
      <c r="D239" s="24"/>
      <c r="E239" s="24"/>
      <c r="F239" s="24"/>
      <c r="G239" s="24"/>
      <c r="H239" s="24"/>
    </row>
    <row r="240" spans="3:8" s="23" customFormat="1" x14ac:dyDescent="0.35">
      <c r="C240" s="24"/>
      <c r="D240" s="24"/>
      <c r="E240" s="24"/>
      <c r="F240" s="24"/>
      <c r="G240" s="24"/>
      <c r="H240" s="24"/>
    </row>
    <row r="241" spans="3:8" s="23" customFormat="1" x14ac:dyDescent="0.35">
      <c r="C241" s="24"/>
      <c r="D241" s="24"/>
      <c r="E241" s="24"/>
      <c r="F241" s="24"/>
      <c r="G241" s="24"/>
      <c r="H241" s="24"/>
    </row>
    <row r="242" spans="3:8" s="23" customFormat="1" x14ac:dyDescent="0.35">
      <c r="C242" s="24"/>
      <c r="D242" s="24"/>
      <c r="E242" s="24"/>
      <c r="F242" s="24"/>
      <c r="G242" s="24"/>
      <c r="H242" s="24"/>
    </row>
    <row r="243" spans="3:8" s="23" customFormat="1" x14ac:dyDescent="0.35">
      <c r="C243" s="24"/>
      <c r="D243" s="24"/>
      <c r="E243" s="24"/>
      <c r="F243" s="24"/>
      <c r="G243" s="24"/>
      <c r="H243" s="24"/>
    </row>
    <row r="244" spans="3:8" s="23" customFormat="1" x14ac:dyDescent="0.35">
      <c r="C244" s="24"/>
      <c r="D244" s="24"/>
      <c r="E244" s="24"/>
      <c r="F244" s="24"/>
      <c r="G244" s="24"/>
      <c r="H244" s="24"/>
    </row>
    <row r="245" spans="3:8" s="23" customFormat="1" x14ac:dyDescent="0.35">
      <c r="C245" s="24"/>
      <c r="D245" s="24"/>
      <c r="E245" s="24"/>
      <c r="F245" s="24"/>
      <c r="G245" s="24"/>
      <c r="H245" s="24"/>
    </row>
    <row r="246" spans="3:8" s="23" customFormat="1" x14ac:dyDescent="0.35">
      <c r="C246" s="24"/>
      <c r="D246" s="24"/>
      <c r="E246" s="24"/>
      <c r="F246" s="24"/>
      <c r="G246" s="24"/>
      <c r="H246" s="24"/>
    </row>
    <row r="247" spans="3:8" s="23" customFormat="1" x14ac:dyDescent="0.35">
      <c r="C247" s="24"/>
      <c r="D247" s="24"/>
      <c r="E247" s="24"/>
      <c r="F247" s="24"/>
      <c r="G247" s="24"/>
      <c r="H247" s="24"/>
    </row>
    <row r="248" spans="3:8" s="23" customFormat="1" x14ac:dyDescent="0.35">
      <c r="C248" s="24"/>
      <c r="D248" s="24"/>
      <c r="E248" s="24"/>
      <c r="F248" s="24"/>
      <c r="G248" s="24"/>
      <c r="H248" s="24"/>
    </row>
    <row r="249" spans="3:8" s="23" customFormat="1" x14ac:dyDescent="0.35">
      <c r="C249" s="24"/>
      <c r="D249" s="24"/>
      <c r="E249" s="24"/>
      <c r="F249" s="24"/>
      <c r="G249" s="24"/>
      <c r="H249" s="24"/>
    </row>
    <row r="250" spans="3:8" s="23" customFormat="1" x14ac:dyDescent="0.35">
      <c r="C250" s="24"/>
      <c r="D250" s="24"/>
      <c r="E250" s="24"/>
      <c r="F250" s="24"/>
      <c r="G250" s="24"/>
      <c r="H250" s="24"/>
    </row>
    <row r="251" spans="3:8" s="23" customFormat="1" x14ac:dyDescent="0.35">
      <c r="C251" s="24"/>
      <c r="D251" s="24"/>
      <c r="E251" s="24"/>
      <c r="F251" s="24"/>
      <c r="G251" s="24"/>
      <c r="H251" s="24"/>
    </row>
    <row r="252" spans="3:8" s="23" customFormat="1" x14ac:dyDescent="0.35">
      <c r="C252" s="24"/>
      <c r="D252" s="24"/>
      <c r="E252" s="24"/>
      <c r="F252" s="24"/>
      <c r="G252" s="24"/>
      <c r="H252" s="24"/>
    </row>
    <row r="253" spans="3:8" s="23" customFormat="1" x14ac:dyDescent="0.35">
      <c r="C253" s="24"/>
      <c r="D253" s="24"/>
      <c r="E253" s="24"/>
      <c r="F253" s="24"/>
      <c r="G253" s="24"/>
      <c r="H253" s="24"/>
    </row>
    <row r="254" spans="3:8" s="23" customFormat="1" x14ac:dyDescent="0.35">
      <c r="C254" s="24"/>
      <c r="D254" s="24"/>
      <c r="E254" s="24"/>
      <c r="F254" s="24"/>
      <c r="G254" s="24"/>
      <c r="H254" s="24"/>
    </row>
    <row r="255" spans="3:8" s="23" customFormat="1" x14ac:dyDescent="0.35">
      <c r="C255" s="24"/>
      <c r="D255" s="24"/>
      <c r="E255" s="24"/>
      <c r="F255" s="24"/>
      <c r="G255" s="24"/>
      <c r="H255" s="24"/>
    </row>
    <row r="256" spans="3:8" s="23" customFormat="1" x14ac:dyDescent="0.35">
      <c r="C256" s="24"/>
      <c r="D256" s="24"/>
      <c r="E256" s="24"/>
      <c r="F256" s="24"/>
      <c r="G256" s="24"/>
      <c r="H256" s="24"/>
    </row>
    <row r="257" spans="3:8" s="23" customFormat="1" x14ac:dyDescent="0.35">
      <c r="C257" s="24"/>
      <c r="D257" s="24"/>
      <c r="E257" s="24"/>
      <c r="F257" s="24"/>
      <c r="G257" s="24"/>
      <c r="H257" s="24"/>
    </row>
    <row r="258" spans="3:8" s="23" customFormat="1" x14ac:dyDescent="0.35">
      <c r="C258" s="24"/>
      <c r="D258" s="24"/>
      <c r="E258" s="24"/>
      <c r="F258" s="24"/>
      <c r="G258" s="24"/>
      <c r="H258" s="24"/>
    </row>
    <row r="259" spans="3:8" s="23" customFormat="1" x14ac:dyDescent="0.35">
      <c r="C259" s="24"/>
      <c r="D259" s="24"/>
      <c r="E259" s="24"/>
      <c r="F259" s="24"/>
      <c r="G259" s="24"/>
      <c r="H259" s="24"/>
    </row>
    <row r="260" spans="3:8" s="23" customFormat="1" x14ac:dyDescent="0.35">
      <c r="C260" s="24"/>
      <c r="D260" s="24"/>
      <c r="E260" s="24"/>
      <c r="F260" s="24"/>
      <c r="G260" s="24"/>
      <c r="H260" s="24"/>
    </row>
    <row r="261" spans="3:8" s="23" customFormat="1" x14ac:dyDescent="0.35">
      <c r="C261" s="24"/>
      <c r="D261" s="24"/>
      <c r="E261" s="24"/>
      <c r="F261" s="24"/>
      <c r="G261" s="24"/>
      <c r="H261" s="24"/>
    </row>
    <row r="262" spans="3:8" s="23" customFormat="1" x14ac:dyDescent="0.35">
      <c r="C262" s="24"/>
      <c r="D262" s="24"/>
      <c r="E262" s="24"/>
      <c r="F262" s="24"/>
      <c r="G262" s="24"/>
      <c r="H262" s="24"/>
    </row>
    <row r="263" spans="3:8" s="23" customFormat="1" x14ac:dyDescent="0.35">
      <c r="C263" s="24"/>
      <c r="D263" s="24"/>
      <c r="E263" s="24"/>
      <c r="F263" s="24"/>
      <c r="G263" s="24"/>
      <c r="H263" s="24"/>
    </row>
    <row r="264" spans="3:8" s="23" customFormat="1" x14ac:dyDescent="0.35">
      <c r="C264" s="24"/>
      <c r="D264" s="24"/>
      <c r="E264" s="24"/>
      <c r="F264" s="24"/>
      <c r="G264" s="24"/>
      <c r="H264" s="24"/>
    </row>
    <row r="265" spans="3:8" s="23" customFormat="1" x14ac:dyDescent="0.35">
      <c r="C265" s="24"/>
      <c r="D265" s="24"/>
      <c r="E265" s="24"/>
      <c r="F265" s="24"/>
      <c r="G265" s="24"/>
      <c r="H265" s="24"/>
    </row>
    <row r="266" spans="3:8" s="23" customFormat="1" x14ac:dyDescent="0.35">
      <c r="C266" s="24"/>
      <c r="D266" s="24"/>
      <c r="E266" s="24"/>
      <c r="F266" s="24"/>
      <c r="G266" s="24"/>
      <c r="H266" s="24"/>
    </row>
    <row r="267" spans="3:8" s="23" customFormat="1" x14ac:dyDescent="0.35">
      <c r="C267" s="24"/>
      <c r="D267" s="24"/>
      <c r="E267" s="24"/>
      <c r="F267" s="24"/>
      <c r="G267" s="24"/>
      <c r="H267" s="24"/>
    </row>
    <row r="268" spans="3:8" s="23" customFormat="1" x14ac:dyDescent="0.35">
      <c r="C268" s="24"/>
      <c r="D268" s="24"/>
      <c r="E268" s="24"/>
      <c r="F268" s="24"/>
      <c r="G268" s="24"/>
      <c r="H268" s="24"/>
    </row>
    <row r="269" spans="3:8" s="23" customFormat="1" x14ac:dyDescent="0.35">
      <c r="C269" s="24"/>
      <c r="D269" s="24"/>
      <c r="E269" s="24"/>
      <c r="F269" s="24"/>
      <c r="G269" s="24"/>
      <c r="H269" s="24"/>
    </row>
    <row r="270" spans="3:8" s="23" customFormat="1" x14ac:dyDescent="0.35">
      <c r="C270" s="24"/>
      <c r="D270" s="24"/>
      <c r="E270" s="24"/>
      <c r="F270" s="24"/>
      <c r="G270" s="24"/>
      <c r="H270" s="24"/>
    </row>
    <row r="271" spans="3:8" s="23" customFormat="1" x14ac:dyDescent="0.35">
      <c r="C271" s="24"/>
      <c r="D271" s="24"/>
      <c r="E271" s="24"/>
      <c r="F271" s="24"/>
      <c r="G271" s="24"/>
      <c r="H271" s="24"/>
    </row>
    <row r="272" spans="3:8" s="23" customFormat="1" x14ac:dyDescent="0.35">
      <c r="C272" s="24"/>
      <c r="D272" s="24"/>
      <c r="E272" s="24"/>
      <c r="F272" s="24"/>
      <c r="G272" s="24"/>
      <c r="H272" s="24"/>
    </row>
    <row r="273" spans="3:8" s="23" customFormat="1" x14ac:dyDescent="0.35">
      <c r="C273" s="24"/>
      <c r="D273" s="24"/>
      <c r="E273" s="24"/>
      <c r="F273" s="24"/>
      <c r="G273" s="24"/>
      <c r="H273" s="24"/>
    </row>
    <row r="274" spans="3:8" s="23" customFormat="1" x14ac:dyDescent="0.35">
      <c r="C274" s="24"/>
      <c r="D274" s="24"/>
      <c r="E274" s="24"/>
      <c r="F274" s="24"/>
      <c r="G274" s="24"/>
      <c r="H274" s="24"/>
    </row>
    <row r="275" spans="3:8" s="23" customFormat="1" x14ac:dyDescent="0.35">
      <c r="C275" s="24"/>
      <c r="D275" s="24"/>
      <c r="E275" s="24"/>
      <c r="F275" s="24"/>
      <c r="G275" s="24"/>
      <c r="H275" s="24"/>
    </row>
    <row r="276" spans="3:8" s="23" customFormat="1" x14ac:dyDescent="0.35">
      <c r="C276" s="24"/>
      <c r="D276" s="24"/>
      <c r="E276" s="24"/>
      <c r="F276" s="24"/>
      <c r="G276" s="24"/>
      <c r="H276" s="24"/>
    </row>
    <row r="277" spans="3:8" s="23" customFormat="1" x14ac:dyDescent="0.35">
      <c r="C277" s="24"/>
      <c r="D277" s="24"/>
      <c r="E277" s="24"/>
      <c r="F277" s="24"/>
      <c r="G277" s="24"/>
      <c r="H277" s="24"/>
    </row>
    <row r="278" spans="3:8" s="23" customFormat="1" x14ac:dyDescent="0.35">
      <c r="C278" s="24"/>
      <c r="D278" s="24"/>
      <c r="E278" s="24"/>
      <c r="F278" s="24"/>
      <c r="G278" s="24"/>
      <c r="H278" s="24"/>
    </row>
    <row r="279" spans="3:8" s="23" customFormat="1" x14ac:dyDescent="0.35">
      <c r="C279" s="24"/>
      <c r="D279" s="24"/>
      <c r="E279" s="24"/>
      <c r="F279" s="24"/>
      <c r="G279" s="24"/>
      <c r="H279" s="24"/>
    </row>
    <row r="280" spans="3:8" s="23" customFormat="1" x14ac:dyDescent="0.35">
      <c r="C280" s="24"/>
      <c r="D280" s="24"/>
      <c r="E280" s="24"/>
      <c r="F280" s="24"/>
      <c r="G280" s="24"/>
      <c r="H280" s="24"/>
    </row>
    <row r="281" spans="3:8" s="23" customFormat="1" x14ac:dyDescent="0.35">
      <c r="C281" s="24"/>
      <c r="D281" s="24"/>
      <c r="E281" s="24"/>
      <c r="F281" s="24"/>
      <c r="G281" s="24"/>
      <c r="H281" s="24"/>
    </row>
    <row r="282" spans="3:8" s="23" customFormat="1" x14ac:dyDescent="0.35">
      <c r="C282" s="24"/>
      <c r="D282" s="24"/>
      <c r="E282" s="24"/>
      <c r="F282" s="24"/>
      <c r="G282" s="24"/>
      <c r="H282" s="24"/>
    </row>
    <row r="283" spans="3:8" s="23" customFormat="1" x14ac:dyDescent="0.35">
      <c r="C283" s="24"/>
      <c r="D283" s="24"/>
      <c r="E283" s="24"/>
      <c r="F283" s="24"/>
      <c r="G283" s="24"/>
      <c r="H283" s="24"/>
    </row>
    <row r="284" spans="3:8" s="23" customFormat="1" x14ac:dyDescent="0.35">
      <c r="C284" s="24"/>
      <c r="D284" s="24"/>
      <c r="E284" s="24"/>
      <c r="F284" s="24"/>
      <c r="G284" s="24"/>
      <c r="H284" s="24"/>
    </row>
    <row r="285" spans="3:8" s="23" customFormat="1" x14ac:dyDescent="0.35">
      <c r="C285" s="24"/>
      <c r="D285" s="24"/>
      <c r="E285" s="24"/>
      <c r="F285" s="24"/>
      <c r="G285" s="24"/>
      <c r="H285" s="24"/>
    </row>
    <row r="286" spans="3:8" s="23" customFormat="1" x14ac:dyDescent="0.35">
      <c r="C286" s="24"/>
      <c r="D286" s="24"/>
      <c r="E286" s="24"/>
      <c r="F286" s="24"/>
      <c r="G286" s="24"/>
      <c r="H286" s="24"/>
    </row>
    <row r="287" spans="3:8" s="23" customFormat="1" x14ac:dyDescent="0.35">
      <c r="C287" s="24"/>
      <c r="D287" s="24"/>
      <c r="E287" s="24"/>
      <c r="F287" s="24"/>
      <c r="G287" s="24"/>
      <c r="H287" s="24"/>
    </row>
    <row r="288" spans="3:8" s="23" customFormat="1" x14ac:dyDescent="0.35">
      <c r="C288" s="24"/>
      <c r="D288" s="24"/>
      <c r="E288" s="24"/>
      <c r="F288" s="24"/>
      <c r="G288" s="24"/>
      <c r="H288" s="24"/>
    </row>
    <row r="289" spans="3:8" s="23" customFormat="1" x14ac:dyDescent="0.35">
      <c r="C289" s="24"/>
      <c r="D289" s="24"/>
      <c r="E289" s="24"/>
      <c r="F289" s="24"/>
      <c r="G289" s="24"/>
      <c r="H289" s="24"/>
    </row>
    <row r="290" spans="3:8" s="23" customFormat="1" x14ac:dyDescent="0.35">
      <c r="C290" s="24"/>
      <c r="D290" s="24"/>
      <c r="E290" s="24"/>
      <c r="F290" s="24"/>
      <c r="G290" s="24"/>
      <c r="H290" s="24"/>
    </row>
    <row r="291" spans="3:8" s="23" customFormat="1" x14ac:dyDescent="0.35">
      <c r="C291" s="24"/>
      <c r="D291" s="24"/>
      <c r="E291" s="24"/>
      <c r="F291" s="24"/>
      <c r="G291" s="24"/>
      <c r="H291" s="24"/>
    </row>
    <row r="292" spans="3:8" s="23" customFormat="1" x14ac:dyDescent="0.35">
      <c r="C292" s="24"/>
      <c r="D292" s="24"/>
      <c r="E292" s="24"/>
      <c r="F292" s="24"/>
      <c r="G292" s="24"/>
      <c r="H292" s="24"/>
    </row>
    <row r="293" spans="3:8" s="23" customFormat="1" x14ac:dyDescent="0.35">
      <c r="C293" s="24"/>
      <c r="D293" s="24"/>
      <c r="E293" s="24"/>
      <c r="F293" s="24"/>
      <c r="G293" s="24"/>
      <c r="H293" s="24"/>
    </row>
    <row r="294" spans="3:8" s="23" customFormat="1" x14ac:dyDescent="0.35">
      <c r="C294" s="24"/>
      <c r="D294" s="24"/>
      <c r="E294" s="24"/>
      <c r="F294" s="24"/>
      <c r="G294" s="24"/>
      <c r="H294" s="24"/>
    </row>
    <row r="295" spans="3:8" s="23" customFormat="1" x14ac:dyDescent="0.35">
      <c r="C295" s="24"/>
      <c r="D295" s="24"/>
      <c r="E295" s="24"/>
      <c r="F295" s="24"/>
      <c r="G295" s="24"/>
      <c r="H295" s="24"/>
    </row>
  </sheetData>
  <mergeCells count="1">
    <mergeCell ref="F3:R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zoomScale="58" workbookViewId="0">
      <pane xSplit="7" topLeftCell="H1" activePane="topRight" state="frozen"/>
      <selection activeCell="D5" sqref="D5"/>
      <selection pane="topRight" activeCell="S3" sqref="S3"/>
    </sheetView>
  </sheetViews>
  <sheetFormatPr defaultRowHeight="14.5" x14ac:dyDescent="0.35"/>
  <cols>
    <col min="1" max="1" width="38.26953125" customWidth="1"/>
    <col min="2" max="3" width="14.26953125" bestFit="1" customWidth="1"/>
    <col min="4" max="4" width="14.81640625" bestFit="1" customWidth="1"/>
    <col min="5" max="5" width="11.7265625" bestFit="1" customWidth="1"/>
    <col min="6" max="6" width="13.54296875" bestFit="1" customWidth="1"/>
    <col min="7" max="7" width="14.26953125" bestFit="1" customWidth="1"/>
    <col min="8" max="8" width="3.81640625" style="188" customWidth="1"/>
    <col min="9" max="9" width="11.54296875" bestFit="1" customWidth="1"/>
    <col min="10" max="10" width="11.54296875" style="56" bestFit="1" customWidth="1"/>
    <col min="11" max="18" width="10.54296875" style="56" bestFit="1" customWidth="1"/>
    <col min="19" max="20" width="11.54296875" style="56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x14ac:dyDescent="0.35">
      <c r="A1" s="964" t="s">
        <v>802</v>
      </c>
      <c r="B1" s="61"/>
      <c r="C1" s="61"/>
      <c r="D1" s="61"/>
      <c r="E1" s="61"/>
      <c r="F1" s="61"/>
      <c r="G1" s="175"/>
      <c r="H1" s="176"/>
      <c r="I1" s="183"/>
      <c r="J1" s="51"/>
    </row>
    <row r="3" spans="1:32" ht="18" x14ac:dyDescent="0.4">
      <c r="E3" s="1073" t="s">
        <v>801</v>
      </c>
      <c r="F3" s="1073"/>
      <c r="G3" s="1073"/>
      <c r="H3" s="1073"/>
      <c r="I3" s="1073"/>
      <c r="J3" s="1073"/>
      <c r="K3" s="1073"/>
      <c r="L3" s="1073"/>
      <c r="M3" s="1073"/>
      <c r="N3" s="1073"/>
      <c r="O3" s="1073"/>
      <c r="P3" s="1073"/>
      <c r="Q3" s="1073"/>
    </row>
    <row r="4" spans="1:32" ht="18.5" x14ac:dyDescent="0.45">
      <c r="A4" s="46" t="s">
        <v>52</v>
      </c>
      <c r="L4" s="51"/>
    </row>
    <row r="5" spans="1:32" ht="15.5" x14ac:dyDescent="0.35">
      <c r="A5" s="172" t="s">
        <v>792</v>
      </c>
      <c r="J5" s="51"/>
      <c r="K5" s="51"/>
      <c r="L5" s="51"/>
    </row>
    <row r="6" spans="1:32" ht="20" x14ac:dyDescent="0.4">
      <c r="A6" s="47" t="s">
        <v>527</v>
      </c>
      <c r="J6" s="51"/>
      <c r="K6" s="51"/>
      <c r="L6" s="51"/>
    </row>
    <row r="7" spans="1:32" ht="28.75" customHeight="1" x14ac:dyDescent="0.5">
      <c r="A7" s="74"/>
      <c r="J7" s="51"/>
      <c r="K7" s="51"/>
      <c r="L7" s="51"/>
    </row>
    <row r="9" spans="1:32" ht="15" thickBot="1" x14ac:dyDescent="0.4"/>
    <row r="10" spans="1:32" ht="29.5" thickBot="1" x14ac:dyDescent="0.4">
      <c r="A10" s="48" t="s">
        <v>451</v>
      </c>
      <c r="B10" s="778">
        <v>2025</v>
      </c>
      <c r="C10" s="778">
        <v>2026</v>
      </c>
      <c r="D10" s="778" t="s">
        <v>755</v>
      </c>
      <c r="E10" s="778" t="s">
        <v>756</v>
      </c>
      <c r="F10" s="361" t="s">
        <v>780</v>
      </c>
      <c r="G10" s="361" t="s">
        <v>781</v>
      </c>
      <c r="H10" s="544"/>
      <c r="I10" s="553">
        <v>45658</v>
      </c>
      <c r="J10" s="554">
        <v>45689</v>
      </c>
      <c r="K10" s="554">
        <v>45717</v>
      </c>
      <c r="L10" s="554">
        <v>45748</v>
      </c>
      <c r="M10" s="554">
        <v>45778</v>
      </c>
      <c r="N10" s="554">
        <v>45809</v>
      </c>
      <c r="O10" s="554">
        <v>45839</v>
      </c>
      <c r="P10" s="554">
        <v>45870</v>
      </c>
      <c r="Q10" s="554">
        <v>45901</v>
      </c>
      <c r="R10" s="554">
        <v>45931</v>
      </c>
      <c r="S10" s="554">
        <v>45962</v>
      </c>
      <c r="T10" s="554">
        <v>45992</v>
      </c>
      <c r="U10" s="553">
        <v>46023</v>
      </c>
      <c r="V10" s="554">
        <v>46054</v>
      </c>
      <c r="W10" s="554">
        <v>46082</v>
      </c>
      <c r="X10" s="554">
        <v>46113</v>
      </c>
      <c r="Y10" s="554">
        <v>46143</v>
      </c>
      <c r="Z10" s="554">
        <v>46174</v>
      </c>
      <c r="AA10" s="554">
        <v>46204</v>
      </c>
      <c r="AB10" s="554">
        <v>46235</v>
      </c>
      <c r="AC10" s="554">
        <v>46266</v>
      </c>
      <c r="AD10" s="554">
        <v>46296</v>
      </c>
      <c r="AE10" s="554">
        <v>46327</v>
      </c>
      <c r="AF10" s="555">
        <v>46357</v>
      </c>
    </row>
    <row r="11" spans="1:32" x14ac:dyDescent="0.35">
      <c r="A11" s="48" t="s">
        <v>159</v>
      </c>
      <c r="B11" s="935">
        <v>365</v>
      </c>
      <c r="C11" s="935">
        <v>365</v>
      </c>
      <c r="D11" s="935">
        <v>365</v>
      </c>
      <c r="E11" s="935">
        <v>365</v>
      </c>
      <c r="F11" s="935"/>
      <c r="G11" s="935"/>
      <c r="H11" s="334"/>
      <c r="I11" s="936">
        <v>31</v>
      </c>
      <c r="J11" s="937">
        <v>28</v>
      </c>
      <c r="K11" s="937">
        <v>31</v>
      </c>
      <c r="L11" s="937">
        <v>30</v>
      </c>
      <c r="M11" s="937">
        <v>31</v>
      </c>
      <c r="N11" s="937">
        <v>30</v>
      </c>
      <c r="O11" s="937">
        <v>31</v>
      </c>
      <c r="P11" s="937">
        <v>31</v>
      </c>
      <c r="Q11" s="937">
        <v>30</v>
      </c>
      <c r="R11" s="937">
        <v>31</v>
      </c>
      <c r="S11" s="937">
        <v>30</v>
      </c>
      <c r="T11" s="937">
        <v>31</v>
      </c>
      <c r="U11" s="936">
        <v>31</v>
      </c>
      <c r="V11" s="937">
        <v>28</v>
      </c>
      <c r="W11" s="937">
        <v>31</v>
      </c>
      <c r="X11" s="937">
        <v>30</v>
      </c>
      <c r="Y11" s="937">
        <v>31</v>
      </c>
      <c r="Z11" s="937">
        <v>30</v>
      </c>
      <c r="AA11" s="937">
        <v>31</v>
      </c>
      <c r="AB11" s="937">
        <v>31</v>
      </c>
      <c r="AC11" s="937">
        <v>30</v>
      </c>
      <c r="AD11" s="937">
        <v>31</v>
      </c>
      <c r="AE11" s="937">
        <v>30</v>
      </c>
      <c r="AF11" s="938">
        <v>31</v>
      </c>
    </row>
    <row r="12" spans="1:32" x14ac:dyDescent="0.35">
      <c r="A12" s="48" t="s">
        <v>504</v>
      </c>
      <c r="B12" s="939"/>
      <c r="C12" s="939"/>
      <c r="D12" s="939"/>
      <c r="E12" s="939"/>
      <c r="F12" s="939"/>
      <c r="G12" s="939"/>
      <c r="H12" s="940"/>
      <c r="I12" s="941">
        <v>2</v>
      </c>
      <c r="J12" s="57">
        <v>3</v>
      </c>
      <c r="K12" s="57">
        <v>6</v>
      </c>
      <c r="L12" s="57">
        <v>11</v>
      </c>
      <c r="M12" s="57">
        <v>12</v>
      </c>
      <c r="N12" s="57">
        <v>10</v>
      </c>
      <c r="O12" s="57">
        <v>6</v>
      </c>
      <c r="P12" s="57">
        <v>5</v>
      </c>
      <c r="Q12" s="57">
        <v>8</v>
      </c>
      <c r="R12" s="57">
        <v>9</v>
      </c>
      <c r="S12" s="57">
        <v>4</v>
      </c>
      <c r="T12" s="57">
        <v>1</v>
      </c>
      <c r="U12" s="941">
        <v>1</v>
      </c>
      <c r="V12" s="57">
        <v>3</v>
      </c>
      <c r="W12" s="57">
        <v>5</v>
      </c>
      <c r="X12" s="57">
        <v>11</v>
      </c>
      <c r="Y12" s="57">
        <v>12</v>
      </c>
      <c r="Z12" s="57">
        <v>10</v>
      </c>
      <c r="AA12" s="57">
        <v>7</v>
      </c>
      <c r="AB12" s="57">
        <v>6</v>
      </c>
      <c r="AC12" s="57">
        <v>8</v>
      </c>
      <c r="AD12" s="57">
        <v>9</v>
      </c>
      <c r="AE12" s="57">
        <v>4</v>
      </c>
      <c r="AF12" s="552">
        <v>2</v>
      </c>
    </row>
    <row r="13" spans="1:32" x14ac:dyDescent="0.35">
      <c r="A13" s="48" t="s">
        <v>505</v>
      </c>
      <c r="B13" s="942">
        <v>4.044999999999999</v>
      </c>
      <c r="C13" s="942">
        <v>4.2675000000000001</v>
      </c>
      <c r="D13" s="942">
        <v>4.6274999999999995</v>
      </c>
      <c r="E13" s="942">
        <v>4.4749999999999988</v>
      </c>
      <c r="F13" s="942">
        <v>-0.58250000000000046</v>
      </c>
      <c r="G13" s="942">
        <v>-0.20749999999999869</v>
      </c>
      <c r="H13" s="943"/>
      <c r="I13" s="944">
        <v>6.89</v>
      </c>
      <c r="J13" s="722">
        <v>5.76</v>
      </c>
      <c r="K13" s="722">
        <v>3.39</v>
      </c>
      <c r="L13" s="722">
        <v>2.64</v>
      </c>
      <c r="M13" s="722">
        <v>2.4300000000000002</v>
      </c>
      <c r="N13" s="722">
        <v>2.66</v>
      </c>
      <c r="O13" s="722">
        <v>3.39</v>
      </c>
      <c r="P13" s="722">
        <v>3.47</v>
      </c>
      <c r="Q13" s="722">
        <v>3.33</v>
      </c>
      <c r="R13" s="722">
        <v>2.98</v>
      </c>
      <c r="S13" s="722">
        <v>4.58</v>
      </c>
      <c r="T13" s="722">
        <v>7.02</v>
      </c>
      <c r="U13" s="944">
        <v>7.08</v>
      </c>
      <c r="V13" s="722">
        <v>6</v>
      </c>
      <c r="W13" s="722">
        <v>3.89</v>
      </c>
      <c r="X13" s="722">
        <v>2.75</v>
      </c>
      <c r="Y13" s="722">
        <v>2.71</v>
      </c>
      <c r="Z13" s="722">
        <v>2.87</v>
      </c>
      <c r="AA13" s="722">
        <v>3.67</v>
      </c>
      <c r="AB13" s="722">
        <v>3.7</v>
      </c>
      <c r="AC13" s="722">
        <v>3.64</v>
      </c>
      <c r="AD13" s="722">
        <v>3.22</v>
      </c>
      <c r="AE13" s="722">
        <v>4.88</v>
      </c>
      <c r="AF13" s="723">
        <v>6.8</v>
      </c>
    </row>
    <row r="14" spans="1:32" x14ac:dyDescent="0.35">
      <c r="B14" s="939"/>
      <c r="C14" s="939"/>
      <c r="D14" s="939"/>
      <c r="E14" s="939"/>
      <c r="F14" s="939"/>
      <c r="G14" s="939"/>
      <c r="H14" s="940"/>
      <c r="I14" s="941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941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52"/>
    </row>
    <row r="15" spans="1:32" x14ac:dyDescent="0.35">
      <c r="A15" s="48" t="s">
        <v>506</v>
      </c>
      <c r="B15" s="1034"/>
      <c r="C15" s="1034"/>
      <c r="D15" s="1034"/>
      <c r="E15" s="1034"/>
      <c r="F15" s="1034"/>
      <c r="G15" s="1034"/>
      <c r="H15" s="945"/>
      <c r="I15" s="1034"/>
      <c r="J15" s="1043"/>
      <c r="K15" s="1043"/>
      <c r="L15" s="1043"/>
      <c r="M15" s="1043"/>
      <c r="N15" s="1043"/>
      <c r="O15" s="1043"/>
      <c r="P15" s="1043"/>
      <c r="Q15" s="1043"/>
      <c r="R15" s="1043"/>
      <c r="S15" s="1043"/>
      <c r="T15" s="1043"/>
      <c r="U15" s="1034"/>
      <c r="V15" s="1043"/>
      <c r="W15" s="1043"/>
      <c r="X15" s="1043"/>
      <c r="Y15" s="1043"/>
      <c r="Z15" s="1043"/>
      <c r="AA15" s="1043"/>
      <c r="AB15" s="1043"/>
      <c r="AC15" s="1043"/>
      <c r="AD15" s="1043"/>
      <c r="AE15" s="1043"/>
      <c r="AF15" s="1043"/>
    </row>
    <row r="16" spans="1:32" x14ac:dyDescent="0.35">
      <c r="A16" s="48" t="s">
        <v>507</v>
      </c>
      <c r="B16" s="1034"/>
      <c r="C16" s="1034"/>
      <c r="D16" s="1034"/>
      <c r="E16" s="1034"/>
      <c r="F16" s="1034"/>
      <c r="G16" s="1034"/>
      <c r="H16" s="945"/>
      <c r="I16" s="1034"/>
      <c r="J16" s="1043"/>
      <c r="K16" s="1043"/>
      <c r="L16" s="1043"/>
      <c r="M16" s="1043"/>
      <c r="N16" s="1043"/>
      <c r="O16" s="1043"/>
      <c r="P16" s="1043"/>
      <c r="Q16" s="1043"/>
      <c r="R16" s="1043"/>
      <c r="S16" s="1043"/>
      <c r="T16" s="1043"/>
      <c r="U16" s="1034"/>
      <c r="V16" s="1043"/>
      <c r="W16" s="1043"/>
      <c r="X16" s="1043"/>
      <c r="Y16" s="1043"/>
      <c r="Z16" s="1043"/>
      <c r="AA16" s="1043"/>
      <c r="AB16" s="1043"/>
      <c r="AC16" s="1043"/>
      <c r="AD16" s="1043"/>
      <c r="AE16" s="1043"/>
      <c r="AF16" s="1043"/>
    </row>
    <row r="17" spans="1:32" x14ac:dyDescent="0.35">
      <c r="A17" s="48" t="s">
        <v>508</v>
      </c>
      <c r="B17" s="1034"/>
      <c r="C17" s="1034"/>
      <c r="D17" s="1034"/>
      <c r="E17" s="1034"/>
      <c r="F17" s="1034"/>
      <c r="G17" s="1034"/>
      <c r="H17" s="945"/>
      <c r="I17" s="1034"/>
      <c r="J17" s="1043"/>
      <c r="K17" s="1043"/>
      <c r="L17" s="1043"/>
      <c r="M17" s="1043"/>
      <c r="N17" s="1043"/>
      <c r="O17" s="1043"/>
      <c r="P17" s="1043"/>
      <c r="Q17" s="1043"/>
      <c r="R17" s="1043"/>
      <c r="S17" s="1043"/>
      <c r="T17" s="1043"/>
      <c r="U17" s="1034"/>
      <c r="V17" s="1043"/>
      <c r="W17" s="1043"/>
      <c r="X17" s="1043"/>
      <c r="Y17" s="1043"/>
      <c r="Z17" s="1043"/>
      <c r="AA17" s="1043"/>
      <c r="AB17" s="1043"/>
      <c r="AC17" s="1043"/>
      <c r="AD17" s="1043"/>
      <c r="AE17" s="1043"/>
      <c r="AF17" s="1043"/>
    </row>
    <row r="18" spans="1:32" x14ac:dyDescent="0.35">
      <c r="A18" s="48" t="s">
        <v>509</v>
      </c>
      <c r="B18" s="1034"/>
      <c r="C18" s="1034"/>
      <c r="D18" s="1034"/>
      <c r="E18" s="1034"/>
      <c r="F18" s="1034"/>
      <c r="G18" s="1034"/>
      <c r="H18" s="945"/>
      <c r="I18" s="1034"/>
      <c r="J18" s="1043"/>
      <c r="K18" s="1043"/>
      <c r="L18" s="1043"/>
      <c r="M18" s="1043"/>
      <c r="N18" s="1043"/>
      <c r="O18" s="1043"/>
      <c r="P18" s="1043"/>
      <c r="Q18" s="1043"/>
      <c r="R18" s="1043"/>
      <c r="S18" s="1043"/>
      <c r="T18" s="1043"/>
      <c r="U18" s="1034"/>
      <c r="V18" s="1043"/>
      <c r="W18" s="1043"/>
      <c r="X18" s="1043"/>
      <c r="Y18" s="1043"/>
      <c r="Z18" s="1043"/>
      <c r="AA18" s="1043"/>
      <c r="AB18" s="1043"/>
      <c r="AC18" s="1043"/>
      <c r="AD18" s="1043"/>
      <c r="AE18" s="1043"/>
      <c r="AF18" s="1043"/>
    </row>
    <row r="19" spans="1:32" x14ac:dyDescent="0.35">
      <c r="A19" s="48" t="s">
        <v>510</v>
      </c>
      <c r="B19" s="1034"/>
      <c r="C19" s="1034"/>
      <c r="D19" s="1034"/>
      <c r="E19" s="1034"/>
      <c r="F19" s="1034"/>
      <c r="G19" s="1034"/>
      <c r="H19" s="945"/>
      <c r="I19" s="1034"/>
      <c r="J19" s="1043"/>
      <c r="K19" s="1043"/>
      <c r="L19" s="1043"/>
      <c r="M19" s="1043"/>
      <c r="N19" s="1043"/>
      <c r="O19" s="1043"/>
      <c r="P19" s="1043"/>
      <c r="Q19" s="1043"/>
      <c r="R19" s="1043"/>
      <c r="S19" s="1043"/>
      <c r="T19" s="1043"/>
      <c r="U19" s="1034"/>
      <c r="V19" s="1043"/>
      <c r="W19" s="1043"/>
      <c r="X19" s="1043"/>
      <c r="Y19" s="1043"/>
      <c r="Z19" s="1043"/>
      <c r="AA19" s="1043"/>
      <c r="AB19" s="1043"/>
      <c r="AC19" s="1043"/>
      <c r="AD19" s="1043"/>
      <c r="AE19" s="1043"/>
      <c r="AF19" s="1043"/>
    </row>
    <row r="20" spans="1:32" x14ac:dyDescent="0.35">
      <c r="A20" s="48" t="s">
        <v>511</v>
      </c>
      <c r="B20" s="946">
        <v>1.7199864187851466E-2</v>
      </c>
      <c r="C20" s="946">
        <v>1.7199864187851466E-2</v>
      </c>
      <c r="D20" s="946">
        <v>1.7199864187851466E-2</v>
      </c>
      <c r="E20" s="946">
        <v>1.7199864187851466E-2</v>
      </c>
      <c r="F20" s="946">
        <v>0</v>
      </c>
      <c r="G20" s="946">
        <v>0</v>
      </c>
      <c r="H20" s="947"/>
      <c r="I20" s="1053">
        <v>8.5569002239823631E-3</v>
      </c>
      <c r="J20" s="947">
        <v>9.150380712816767E-3</v>
      </c>
      <c r="K20" s="947">
        <v>1.0254541695922322E-2</v>
      </c>
      <c r="L20" s="947">
        <v>2.1535850923718285E-2</v>
      </c>
      <c r="M20" s="947">
        <v>2.3645279311579691E-2</v>
      </c>
      <c r="N20" s="947">
        <v>2.5254229496923276E-2</v>
      </c>
      <c r="O20" s="947">
        <v>1.8250800446945919E-2</v>
      </c>
      <c r="P20" s="947">
        <v>2.146450677840555E-2</v>
      </c>
      <c r="Q20" s="947">
        <v>2.2284279500468795E-2</v>
      </c>
      <c r="R20" s="947">
        <v>1.9064480909341635E-2</v>
      </c>
      <c r="S20" s="540">
        <v>1.5779013453513409E-2</v>
      </c>
      <c r="T20" s="1054">
        <v>1.1158106800599605E-2</v>
      </c>
      <c r="U20" s="1053">
        <v>8.5569002239823631E-3</v>
      </c>
      <c r="V20" s="947">
        <v>9.150380712816767E-3</v>
      </c>
      <c r="W20" s="947">
        <v>1.0254541695922322E-2</v>
      </c>
      <c r="X20" s="947">
        <v>2.1535850923718285E-2</v>
      </c>
      <c r="Y20" s="947">
        <v>2.3645279311579691E-2</v>
      </c>
      <c r="Z20" s="947">
        <v>2.5254229496923276E-2</v>
      </c>
      <c r="AA20" s="947">
        <v>1.8250800446945919E-2</v>
      </c>
      <c r="AB20" s="947">
        <v>2.146450677840555E-2</v>
      </c>
      <c r="AC20" s="947">
        <v>2.2284279500468795E-2</v>
      </c>
      <c r="AD20" s="947">
        <v>1.9064480909341635E-2</v>
      </c>
      <c r="AE20" s="540">
        <v>1.5779013453513409E-2</v>
      </c>
      <c r="AF20" s="1055">
        <v>1.1158106800599605E-2</v>
      </c>
    </row>
    <row r="21" spans="1:32" x14ac:dyDescent="0.35">
      <c r="A21" s="48" t="s">
        <v>512</v>
      </c>
      <c r="B21" s="946">
        <v>1.7199864187851466E-2</v>
      </c>
      <c r="C21" s="946">
        <v>1.7199864187851466E-2</v>
      </c>
      <c r="D21" s="946">
        <v>1.7199864187851466E-2</v>
      </c>
      <c r="E21" s="946">
        <v>1.7199864187851466E-2</v>
      </c>
      <c r="F21" s="946">
        <v>0</v>
      </c>
      <c r="G21" s="946">
        <v>0</v>
      </c>
      <c r="H21" s="947"/>
      <c r="I21" s="1053">
        <v>8.5569002239823631E-3</v>
      </c>
      <c r="J21" s="947">
        <v>9.150380712816767E-3</v>
      </c>
      <c r="K21" s="947">
        <v>1.0254541695922322E-2</v>
      </c>
      <c r="L21" s="947">
        <v>2.1535850923718285E-2</v>
      </c>
      <c r="M21" s="947">
        <v>2.3645279311579691E-2</v>
      </c>
      <c r="N21" s="947">
        <v>2.5254229496923276E-2</v>
      </c>
      <c r="O21" s="947">
        <v>1.8250800446945919E-2</v>
      </c>
      <c r="P21" s="947">
        <v>2.146450677840555E-2</v>
      </c>
      <c r="Q21" s="947">
        <v>2.2284279500468795E-2</v>
      </c>
      <c r="R21" s="947">
        <v>1.9064480909341635E-2</v>
      </c>
      <c r="S21" s="540">
        <v>1.5779013453513409E-2</v>
      </c>
      <c r="T21" s="1054">
        <v>1.1158106800599605E-2</v>
      </c>
      <c r="U21" s="1053">
        <v>8.5569002239823631E-3</v>
      </c>
      <c r="V21" s="947">
        <v>9.150380712816767E-3</v>
      </c>
      <c r="W21" s="947">
        <v>1.0254541695922322E-2</v>
      </c>
      <c r="X21" s="947">
        <v>2.1535850923718285E-2</v>
      </c>
      <c r="Y21" s="947">
        <v>2.3645279311579691E-2</v>
      </c>
      <c r="Z21" s="947">
        <v>2.5254229496923276E-2</v>
      </c>
      <c r="AA21" s="947">
        <v>1.8250800446945919E-2</v>
      </c>
      <c r="AB21" s="947">
        <v>2.146450677840555E-2</v>
      </c>
      <c r="AC21" s="947">
        <v>2.2284279500468795E-2</v>
      </c>
      <c r="AD21" s="947">
        <v>1.9064480909341635E-2</v>
      </c>
      <c r="AE21" s="540">
        <v>1.5779013453513409E-2</v>
      </c>
      <c r="AF21" s="1055">
        <v>1.1158106800599605E-2</v>
      </c>
    </row>
    <row r="22" spans="1:32" x14ac:dyDescent="0.35">
      <c r="A22" s="535" t="s">
        <v>513</v>
      </c>
      <c r="B22" s="1034"/>
      <c r="C22" s="1034"/>
      <c r="D22" s="1034"/>
      <c r="E22" s="1034"/>
      <c r="F22" s="1034"/>
      <c r="G22" s="1034"/>
      <c r="H22" s="945"/>
      <c r="I22" s="1034"/>
      <c r="J22" s="1043"/>
      <c r="K22" s="1043"/>
      <c r="L22" s="1043"/>
      <c r="M22" s="1043"/>
      <c r="N22" s="1043"/>
      <c r="O22" s="1043"/>
      <c r="P22" s="1043"/>
      <c r="Q22" s="1043"/>
      <c r="R22" s="1043"/>
      <c r="S22" s="1043"/>
      <c r="T22" s="1043"/>
      <c r="U22" s="1034"/>
      <c r="V22" s="1043"/>
      <c r="W22" s="1043"/>
      <c r="X22" s="1043"/>
      <c r="Y22" s="1043"/>
      <c r="Z22" s="1043"/>
      <c r="AA22" s="1043"/>
      <c r="AB22" s="1043"/>
      <c r="AC22" s="1043"/>
      <c r="AD22" s="1043"/>
      <c r="AE22" s="1043"/>
      <c r="AF22" s="1043"/>
    </row>
    <row r="23" spans="1:32" x14ac:dyDescent="0.35">
      <c r="A23" s="535" t="s">
        <v>514</v>
      </c>
      <c r="B23" s="1034"/>
      <c r="C23" s="1034"/>
      <c r="D23" s="1034"/>
      <c r="E23" s="1034"/>
      <c r="F23" s="1034"/>
      <c r="G23" s="1034"/>
      <c r="H23" s="945"/>
      <c r="I23" s="1034"/>
      <c r="J23" s="1043"/>
      <c r="K23" s="1043"/>
      <c r="L23" s="1043"/>
      <c r="M23" s="1043"/>
      <c r="N23" s="1043"/>
      <c r="O23" s="1043"/>
      <c r="P23" s="1043"/>
      <c r="Q23" s="1043"/>
      <c r="R23" s="1043"/>
      <c r="S23" s="1043"/>
      <c r="T23" s="1043"/>
      <c r="U23" s="1034"/>
      <c r="V23" s="1043"/>
      <c r="W23" s="1043"/>
      <c r="X23" s="1043"/>
      <c r="Y23" s="1043"/>
      <c r="Z23" s="1043"/>
      <c r="AA23" s="1043"/>
      <c r="AB23" s="1043"/>
      <c r="AC23" s="1043"/>
      <c r="AD23" s="1043"/>
      <c r="AE23" s="1043"/>
      <c r="AF23" s="1043"/>
    </row>
    <row r="24" spans="1:32" x14ac:dyDescent="0.35">
      <c r="A24" s="535" t="s">
        <v>515</v>
      </c>
      <c r="B24" s="1034"/>
      <c r="C24" s="1034"/>
      <c r="D24" s="1034"/>
      <c r="E24" s="1034"/>
      <c r="F24" s="1034"/>
      <c r="G24" s="1034"/>
      <c r="H24" s="945"/>
      <c r="I24" s="1034"/>
      <c r="J24" s="1043"/>
      <c r="K24" s="1043"/>
      <c r="L24" s="1043"/>
      <c r="M24" s="1043"/>
      <c r="N24" s="1043"/>
      <c r="O24" s="1043"/>
      <c r="P24" s="1043"/>
      <c r="Q24" s="1043"/>
      <c r="R24" s="1043"/>
      <c r="S24" s="1043"/>
      <c r="T24" s="1043"/>
      <c r="U24" s="1034"/>
      <c r="V24" s="1043"/>
      <c r="W24" s="1043"/>
      <c r="X24" s="1043"/>
      <c r="Y24" s="1043"/>
      <c r="Z24" s="1043"/>
      <c r="AA24" s="1043"/>
      <c r="AB24" s="1043"/>
      <c r="AC24" s="1043"/>
      <c r="AD24" s="1043"/>
      <c r="AE24" s="1043"/>
      <c r="AF24" s="1043"/>
    </row>
    <row r="25" spans="1:32" x14ac:dyDescent="0.35">
      <c r="B25" s="939"/>
      <c r="C25" s="939"/>
      <c r="D25" s="939"/>
      <c r="E25" s="939"/>
      <c r="F25" s="939"/>
      <c r="G25" s="939"/>
      <c r="H25" s="940"/>
      <c r="I25" s="941"/>
      <c r="T25" s="57"/>
      <c r="U25" s="941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52"/>
    </row>
    <row r="26" spans="1:32" x14ac:dyDescent="0.35">
      <c r="A26" s="48" t="s">
        <v>516</v>
      </c>
      <c r="B26" s="1034"/>
      <c r="C26" s="1034"/>
      <c r="D26" s="1034"/>
      <c r="E26" s="1034"/>
      <c r="F26" s="1034"/>
      <c r="G26" s="1034"/>
      <c r="H26" s="945"/>
      <c r="I26" s="1034"/>
      <c r="J26" s="1043"/>
      <c r="K26" s="1043"/>
      <c r="L26" s="1043"/>
      <c r="M26" s="1043"/>
      <c r="N26" s="1043"/>
      <c r="O26" s="1043"/>
      <c r="P26" s="1043"/>
      <c r="Q26" s="1043"/>
      <c r="R26" s="1043"/>
      <c r="S26" s="1043"/>
      <c r="T26" s="1043"/>
      <c r="U26" s="1034"/>
      <c r="V26" s="1043"/>
      <c r="W26" s="1043"/>
      <c r="X26" s="1043"/>
      <c r="Y26" s="1043"/>
      <c r="Z26" s="1043"/>
      <c r="AA26" s="1043"/>
      <c r="AB26" s="1043"/>
      <c r="AC26" s="1043"/>
      <c r="AD26" s="1043"/>
      <c r="AE26" s="1043"/>
      <c r="AF26" s="1043"/>
    </row>
    <row r="27" spans="1:32" x14ac:dyDescent="0.35">
      <c r="A27" s="48" t="s">
        <v>517</v>
      </c>
      <c r="B27" s="1034"/>
      <c r="C27" s="1034"/>
      <c r="D27" s="1034"/>
      <c r="E27" s="1034"/>
      <c r="F27" s="1034"/>
      <c r="G27" s="1034"/>
      <c r="H27" s="945"/>
      <c r="I27" s="1034"/>
      <c r="J27" s="1043"/>
      <c r="K27" s="1043"/>
      <c r="L27" s="1043"/>
      <c r="M27" s="1043"/>
      <c r="N27" s="1043"/>
      <c r="O27" s="1043"/>
      <c r="P27" s="1043"/>
      <c r="Q27" s="1043"/>
      <c r="R27" s="1043"/>
      <c r="S27" s="1043"/>
      <c r="T27" s="1043"/>
      <c r="U27" s="1034"/>
      <c r="V27" s="1043"/>
      <c r="W27" s="1043"/>
      <c r="X27" s="1043"/>
      <c r="Y27" s="1043"/>
      <c r="Z27" s="1043"/>
      <c r="AA27" s="1043"/>
      <c r="AB27" s="1043"/>
      <c r="AC27" s="1043"/>
      <c r="AD27" s="1043"/>
      <c r="AE27" s="1043"/>
      <c r="AF27" s="1043"/>
    </row>
    <row r="28" spans="1:32" x14ac:dyDescent="0.35">
      <c r="A28" s="535" t="s">
        <v>518</v>
      </c>
      <c r="B28" s="948"/>
      <c r="C28" s="948"/>
      <c r="D28" s="948"/>
      <c r="E28" s="948"/>
      <c r="F28" s="948"/>
      <c r="G28" s="948"/>
      <c r="H28" s="949"/>
      <c r="I28" s="1056" t="s">
        <v>803</v>
      </c>
      <c r="J28" s="541" t="s">
        <v>803</v>
      </c>
      <c r="K28" s="541" t="s">
        <v>803</v>
      </c>
      <c r="L28" s="541" t="s">
        <v>803</v>
      </c>
      <c r="M28" s="541" t="s">
        <v>803</v>
      </c>
      <c r="N28" s="541" t="s">
        <v>803</v>
      </c>
      <c r="O28" s="541" t="s">
        <v>803</v>
      </c>
      <c r="P28" s="541" t="s">
        <v>803</v>
      </c>
      <c r="Q28" s="541" t="s">
        <v>803</v>
      </c>
      <c r="R28" s="541" t="s">
        <v>803</v>
      </c>
      <c r="S28" s="541" t="s">
        <v>803</v>
      </c>
      <c r="T28" s="1057" t="s">
        <v>803</v>
      </c>
      <c r="U28" s="1056" t="s">
        <v>803</v>
      </c>
      <c r="V28" s="541" t="s">
        <v>803</v>
      </c>
      <c r="W28" s="541" t="s">
        <v>803</v>
      </c>
      <c r="X28" s="541" t="s">
        <v>803</v>
      </c>
      <c r="Y28" s="541" t="s">
        <v>803</v>
      </c>
      <c r="Z28" s="541" t="s">
        <v>803</v>
      </c>
      <c r="AA28" s="541" t="s">
        <v>803</v>
      </c>
      <c r="AB28" s="541" t="s">
        <v>803</v>
      </c>
      <c r="AC28" s="541" t="s">
        <v>803</v>
      </c>
      <c r="AD28" s="541" t="s">
        <v>803</v>
      </c>
      <c r="AE28" s="541" t="s">
        <v>803</v>
      </c>
      <c r="AF28" s="1058" t="s">
        <v>803</v>
      </c>
    </row>
    <row r="29" spans="1:32" x14ac:dyDescent="0.35">
      <c r="A29" s="535"/>
      <c r="B29" s="948"/>
      <c r="C29" s="948"/>
      <c r="D29" s="948"/>
      <c r="E29" s="948"/>
      <c r="F29" s="948"/>
      <c r="G29" s="948"/>
      <c r="H29" s="949"/>
      <c r="I29" s="1056"/>
      <c r="J29" s="541"/>
      <c r="K29" s="541"/>
      <c r="L29" s="541"/>
      <c r="M29" s="541"/>
      <c r="N29" s="541"/>
      <c r="O29" s="541"/>
      <c r="P29" s="541"/>
      <c r="Q29" s="541"/>
      <c r="R29" s="541"/>
      <c r="S29" s="541"/>
      <c r="T29" s="1057"/>
      <c r="U29" s="1056"/>
      <c r="V29" s="541"/>
      <c r="W29" s="541"/>
      <c r="X29" s="541"/>
      <c r="Y29" s="541"/>
      <c r="Z29" s="541"/>
      <c r="AA29" s="541"/>
      <c r="AB29" s="541"/>
      <c r="AC29" s="541"/>
      <c r="AD29" s="541"/>
      <c r="AE29" s="541"/>
      <c r="AF29" s="1058"/>
    </row>
    <row r="30" spans="1:32" s="934" customFormat="1" x14ac:dyDescent="0.35">
      <c r="A30" s="933" t="s">
        <v>519</v>
      </c>
      <c r="B30" s="1051"/>
      <c r="C30" s="1051"/>
      <c r="D30" s="1051"/>
      <c r="E30" s="1051"/>
      <c r="F30" s="1051"/>
      <c r="G30" s="1051"/>
      <c r="H30" s="950"/>
      <c r="I30" s="1051"/>
      <c r="J30" s="1051"/>
      <c r="K30" s="1051"/>
      <c r="L30" s="1051"/>
      <c r="M30" s="1051"/>
      <c r="N30" s="1051"/>
      <c r="O30" s="1051"/>
      <c r="P30" s="1051"/>
      <c r="Q30" s="1051"/>
      <c r="R30" s="1051"/>
      <c r="S30" s="1051"/>
      <c r="T30" s="1051"/>
      <c r="U30" s="1051"/>
      <c r="V30" s="1051"/>
      <c r="W30" s="1051"/>
      <c r="X30" s="1051"/>
      <c r="Y30" s="1051"/>
      <c r="Z30" s="1051"/>
      <c r="AA30" s="1051"/>
      <c r="AB30" s="1051"/>
      <c r="AC30" s="1051"/>
      <c r="AD30" s="1051"/>
      <c r="AE30" s="1051"/>
      <c r="AF30" s="1051"/>
    </row>
    <row r="31" spans="1:32" s="934" customFormat="1" x14ac:dyDescent="0.35">
      <c r="A31" s="933" t="s">
        <v>520</v>
      </c>
      <c r="B31" s="1051"/>
      <c r="C31" s="1051"/>
      <c r="D31" s="1051"/>
      <c r="E31" s="1051"/>
      <c r="F31" s="1051"/>
      <c r="G31" s="1051"/>
      <c r="H31" s="950"/>
      <c r="I31" s="1051"/>
      <c r="J31" s="1051"/>
      <c r="K31" s="1051"/>
      <c r="L31" s="1051"/>
      <c r="M31" s="1051"/>
      <c r="N31" s="1051"/>
      <c r="O31" s="1051"/>
      <c r="P31" s="1051"/>
      <c r="Q31" s="1051"/>
      <c r="R31" s="1051"/>
      <c r="S31" s="1051"/>
      <c r="T31" s="1051"/>
      <c r="U31" s="1051"/>
      <c r="V31" s="1051"/>
      <c r="W31" s="1051"/>
      <c r="X31" s="1051"/>
      <c r="Y31" s="1051"/>
      <c r="Z31" s="1051"/>
      <c r="AA31" s="1051"/>
      <c r="AB31" s="1051"/>
      <c r="AC31" s="1051"/>
      <c r="AD31" s="1051"/>
      <c r="AE31" s="1051"/>
      <c r="AF31" s="1051"/>
    </row>
    <row r="32" spans="1:32" x14ac:dyDescent="0.35">
      <c r="A32" s="535" t="s">
        <v>521</v>
      </c>
      <c r="B32" s="1052"/>
      <c r="C32" s="1052"/>
      <c r="D32" s="1052"/>
      <c r="E32" s="1052"/>
      <c r="F32" s="1052"/>
      <c r="G32" s="1052"/>
      <c r="H32" s="951"/>
      <c r="I32" s="1052"/>
      <c r="J32" s="1052"/>
      <c r="K32" s="1052"/>
      <c r="L32" s="1052"/>
      <c r="M32" s="1052"/>
      <c r="N32" s="1052"/>
      <c r="O32" s="1052"/>
      <c r="P32" s="1052"/>
      <c r="Q32" s="1052"/>
      <c r="R32" s="1052"/>
      <c r="S32" s="1052"/>
      <c r="T32" s="1052"/>
      <c r="U32" s="1052"/>
      <c r="V32" s="1052"/>
      <c r="W32" s="1052"/>
      <c r="X32" s="1052"/>
      <c r="Y32" s="1052"/>
      <c r="Z32" s="1052"/>
      <c r="AA32" s="1052"/>
      <c r="AB32" s="1052"/>
      <c r="AC32" s="1052"/>
      <c r="AD32" s="1052"/>
      <c r="AE32" s="1052"/>
      <c r="AF32" s="1052"/>
    </row>
    <row r="33" spans="1:32" x14ac:dyDescent="0.35">
      <c r="A33" s="535" t="s">
        <v>522</v>
      </c>
      <c r="B33" s="1052"/>
      <c r="C33" s="1052"/>
      <c r="D33" s="1052"/>
      <c r="E33" s="1052"/>
      <c r="F33" s="1052"/>
      <c r="G33" s="1052"/>
      <c r="H33" s="951"/>
      <c r="I33" s="1052"/>
      <c r="J33" s="1052"/>
      <c r="K33" s="1052"/>
      <c r="L33" s="1052"/>
      <c r="M33" s="1052"/>
      <c r="N33" s="1052"/>
      <c r="O33" s="1052"/>
      <c r="P33" s="1052"/>
      <c r="Q33" s="1052"/>
      <c r="R33" s="1052"/>
      <c r="S33" s="1052"/>
      <c r="T33" s="1052"/>
      <c r="U33" s="1052"/>
      <c r="V33" s="1052"/>
      <c r="W33" s="1052"/>
      <c r="X33" s="1052"/>
      <c r="Y33" s="1052"/>
      <c r="Z33" s="1052"/>
      <c r="AA33" s="1052"/>
      <c r="AB33" s="1052"/>
      <c r="AC33" s="1052"/>
      <c r="AD33" s="1052"/>
      <c r="AE33" s="1052"/>
      <c r="AF33" s="1052"/>
    </row>
    <row r="34" spans="1:32" x14ac:dyDescent="0.35">
      <c r="A34" s="535" t="s">
        <v>523</v>
      </c>
      <c r="B34" s="1059"/>
      <c r="C34" s="1059"/>
      <c r="D34" s="1059"/>
      <c r="E34" s="1059"/>
      <c r="F34" s="1059"/>
      <c r="G34" s="1059"/>
      <c r="H34" s="724"/>
      <c r="I34" s="1059"/>
      <c r="J34" s="1059"/>
      <c r="K34" s="1059"/>
      <c r="L34" s="1059"/>
      <c r="M34" s="1059"/>
      <c r="N34" s="1059"/>
      <c r="O34" s="1059"/>
      <c r="P34" s="1059"/>
      <c r="Q34" s="1059"/>
      <c r="R34" s="1059"/>
      <c r="S34" s="1059"/>
      <c r="T34" s="1059"/>
      <c r="U34" s="1059"/>
      <c r="V34" s="1059"/>
      <c r="W34" s="1059"/>
      <c r="X34" s="1059"/>
      <c r="Y34" s="1059"/>
      <c r="Z34" s="1059"/>
      <c r="AA34" s="1059"/>
      <c r="AB34" s="1059"/>
      <c r="AC34" s="1059"/>
      <c r="AD34" s="1059"/>
      <c r="AE34" s="1059"/>
      <c r="AF34" s="1059"/>
    </row>
    <row r="36" spans="1:32" ht="15" thickBot="1" x14ac:dyDescent="0.4">
      <c r="B36" s="211"/>
      <c r="C36" s="211"/>
      <c r="D36" s="211"/>
      <c r="E36" s="211"/>
      <c r="F36" s="211"/>
      <c r="G36" s="211"/>
      <c r="H36" s="543"/>
      <c r="I36" s="211"/>
    </row>
    <row r="37" spans="1:32" x14ac:dyDescent="0.35">
      <c r="A37" s="545" t="s">
        <v>524</v>
      </c>
      <c r="B37" s="546">
        <v>5000</v>
      </c>
      <c r="C37" s="546">
        <v>5000</v>
      </c>
      <c r="D37" s="546">
        <v>5000</v>
      </c>
      <c r="E37" s="546">
        <v>5000</v>
      </c>
      <c r="F37" s="546">
        <v>0</v>
      </c>
      <c r="G37" s="546">
        <v>0</v>
      </c>
    </row>
    <row r="38" spans="1:32" x14ac:dyDescent="0.35">
      <c r="A38" s="547" t="s">
        <v>525</v>
      </c>
      <c r="B38" s="548">
        <v>10000</v>
      </c>
      <c r="C38" s="548">
        <v>10000</v>
      </c>
      <c r="D38" s="548">
        <v>10000</v>
      </c>
      <c r="E38" s="548">
        <v>10000</v>
      </c>
      <c r="F38" s="548">
        <v>0</v>
      </c>
      <c r="G38" s="548">
        <v>0</v>
      </c>
    </row>
    <row r="39" spans="1:32" ht="15" thickBot="1" x14ac:dyDescent="0.4">
      <c r="A39" s="549" t="s">
        <v>526</v>
      </c>
      <c r="B39" s="550">
        <v>1</v>
      </c>
      <c r="C39" s="550">
        <v>1</v>
      </c>
      <c r="D39" s="550">
        <v>1</v>
      </c>
      <c r="E39" s="550">
        <v>1</v>
      </c>
      <c r="F39" s="550">
        <v>0</v>
      </c>
      <c r="G39" s="550">
        <v>0</v>
      </c>
    </row>
  </sheetData>
  <mergeCells count="1">
    <mergeCell ref="E3:Q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opLeftCell="A18" zoomScale="70" zoomScaleNormal="70" workbookViewId="0">
      <selection activeCell="G48" sqref="G48"/>
    </sheetView>
  </sheetViews>
  <sheetFormatPr defaultColWidth="8.81640625" defaultRowHeight="14.5" x14ac:dyDescent="0.35"/>
  <cols>
    <col min="1" max="1" width="46.7265625" style="23" bestFit="1" customWidth="1"/>
    <col min="2" max="3" width="14.26953125" style="23" bestFit="1" customWidth="1"/>
    <col min="4" max="5" width="12.81640625" style="23" bestFit="1" customWidth="1"/>
    <col min="6" max="7" width="14.26953125" style="23" bestFit="1" customWidth="1"/>
    <col min="8" max="8" width="6.26953125" style="23" customWidth="1"/>
    <col min="9" max="32" width="11.81640625" style="23" bestFit="1" customWidth="1"/>
    <col min="33" max="16384" width="8.81640625" style="23"/>
  </cols>
  <sheetData>
    <row r="1" spans="1:32" x14ac:dyDescent="0.35">
      <c r="A1" s="964" t="s">
        <v>802</v>
      </c>
      <c r="B1" s="61"/>
      <c r="C1" s="61"/>
      <c r="D1" s="61"/>
      <c r="E1" s="61"/>
      <c r="F1" s="61"/>
      <c r="G1" s="175"/>
      <c r="H1" s="176"/>
      <c r="I1" s="183"/>
      <c r="J1" s="51"/>
    </row>
    <row r="3" spans="1:32" ht="18" x14ac:dyDescent="0.4">
      <c r="G3" s="1073" t="s">
        <v>801</v>
      </c>
      <c r="H3" s="1073"/>
      <c r="I3" s="1073"/>
      <c r="J3" s="1073"/>
      <c r="K3" s="1073"/>
      <c r="L3" s="1073"/>
      <c r="M3" s="1073"/>
      <c r="N3" s="1073"/>
      <c r="O3" s="1073"/>
      <c r="P3" s="1073"/>
      <c r="Q3" s="1073"/>
      <c r="R3" s="1073"/>
      <c r="S3" s="1073"/>
    </row>
    <row r="4" spans="1:32" ht="18.5" x14ac:dyDescent="0.45">
      <c r="A4" s="2" t="s">
        <v>52</v>
      </c>
    </row>
    <row r="5" spans="1:32" s="33" customFormat="1" ht="15.5" x14ac:dyDescent="0.35">
      <c r="A5" s="172" t="s">
        <v>793</v>
      </c>
      <c r="B5" s="32"/>
      <c r="C5" s="32"/>
      <c r="D5" s="32"/>
      <c r="E5" s="32"/>
      <c r="F5" s="32"/>
      <c r="G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 spans="1:32" ht="21" x14ac:dyDescent="0.5">
      <c r="A6" s="3" t="s">
        <v>88</v>
      </c>
    </row>
    <row r="7" spans="1:32" ht="15.5" x14ac:dyDescent="0.35">
      <c r="A7" s="4"/>
    </row>
    <row r="8" spans="1:32" s="478" customFormat="1" ht="15" customHeight="1" thickBot="1" x14ac:dyDescent="0.35">
      <c r="I8" s="476">
        <f t="shared" ref="I8:S8" si="0">J9-I9</f>
        <v>31</v>
      </c>
      <c r="J8" s="476">
        <f t="shared" si="0"/>
        <v>28</v>
      </c>
      <c r="K8" s="476">
        <f t="shared" si="0"/>
        <v>31</v>
      </c>
      <c r="L8" s="476">
        <f t="shared" si="0"/>
        <v>30</v>
      </c>
      <c r="M8" s="476">
        <f t="shared" si="0"/>
        <v>31</v>
      </c>
      <c r="N8" s="476">
        <f t="shared" si="0"/>
        <v>30</v>
      </c>
      <c r="O8" s="476">
        <f t="shared" si="0"/>
        <v>31</v>
      </c>
      <c r="P8" s="476">
        <f t="shared" si="0"/>
        <v>31</v>
      </c>
      <c r="Q8" s="476">
        <f t="shared" si="0"/>
        <v>30</v>
      </c>
      <c r="R8" s="476">
        <f t="shared" si="0"/>
        <v>31</v>
      </c>
      <c r="S8" s="476">
        <f t="shared" si="0"/>
        <v>30</v>
      </c>
      <c r="T8" s="476">
        <f t="shared" ref="T8:U8" si="1">U9-T9</f>
        <v>31</v>
      </c>
      <c r="U8" s="476">
        <f t="shared" si="1"/>
        <v>31</v>
      </c>
      <c r="V8" s="476">
        <f t="shared" ref="V8" si="2">W9-V9</f>
        <v>28</v>
      </c>
      <c r="W8" s="476">
        <f t="shared" ref="W8" si="3">X9-W9</f>
        <v>31</v>
      </c>
      <c r="X8" s="476">
        <f t="shared" ref="X8" si="4">Y9-X9</f>
        <v>30</v>
      </c>
      <c r="Y8" s="476">
        <f t="shared" ref="Y8" si="5">Z9-Y9</f>
        <v>31</v>
      </c>
      <c r="Z8" s="476">
        <f t="shared" ref="Z8" si="6">AA9-Z9</f>
        <v>30</v>
      </c>
      <c r="AA8" s="476">
        <f t="shared" ref="AA8" si="7">AB9-AA9</f>
        <v>31</v>
      </c>
      <c r="AB8" s="476">
        <f t="shared" ref="AB8" si="8">AC9-AB9</f>
        <v>31</v>
      </c>
      <c r="AC8" s="476">
        <f t="shared" ref="AC8" si="9">AD9-AC9</f>
        <v>30</v>
      </c>
      <c r="AD8" s="476">
        <f t="shared" ref="AD8" si="10">AE9-AD9</f>
        <v>31</v>
      </c>
      <c r="AE8" s="476">
        <f t="shared" ref="AE8" si="11">AF9-AE9</f>
        <v>30</v>
      </c>
      <c r="AF8" s="476">
        <v>31</v>
      </c>
    </row>
    <row r="9" spans="1:32" ht="29" x14ac:dyDescent="0.35">
      <c r="A9" s="439"/>
      <c r="B9" s="776">
        <v>2025</v>
      </c>
      <c r="C9" s="776">
        <v>2026</v>
      </c>
      <c r="D9" s="776" t="s">
        <v>755</v>
      </c>
      <c r="E9" s="776" t="s">
        <v>756</v>
      </c>
      <c r="F9" s="776" t="s">
        <v>780</v>
      </c>
      <c r="G9" s="776" t="s">
        <v>781</v>
      </c>
      <c r="I9" s="189">
        <v>45658</v>
      </c>
      <c r="J9" s="190">
        <v>45689</v>
      </c>
      <c r="K9" s="190">
        <v>45717</v>
      </c>
      <c r="L9" s="190">
        <v>45748</v>
      </c>
      <c r="M9" s="190">
        <v>45778</v>
      </c>
      <c r="N9" s="190">
        <v>45809</v>
      </c>
      <c r="O9" s="190">
        <v>45839</v>
      </c>
      <c r="P9" s="190">
        <v>45870</v>
      </c>
      <c r="Q9" s="190">
        <v>45901</v>
      </c>
      <c r="R9" s="190">
        <v>45931</v>
      </c>
      <c r="S9" s="190">
        <v>45962</v>
      </c>
      <c r="T9" s="190">
        <v>45992</v>
      </c>
      <c r="U9" s="189">
        <v>46023</v>
      </c>
      <c r="V9" s="190">
        <v>46054</v>
      </c>
      <c r="W9" s="190">
        <v>46082</v>
      </c>
      <c r="X9" s="190">
        <v>46113</v>
      </c>
      <c r="Y9" s="190">
        <v>46143</v>
      </c>
      <c r="Z9" s="190">
        <v>46174</v>
      </c>
      <c r="AA9" s="190">
        <v>46204</v>
      </c>
      <c r="AB9" s="190">
        <v>46235</v>
      </c>
      <c r="AC9" s="190">
        <v>46266</v>
      </c>
      <c r="AD9" s="190">
        <v>46296</v>
      </c>
      <c r="AE9" s="190">
        <v>46327</v>
      </c>
      <c r="AF9" s="191">
        <v>46357</v>
      </c>
    </row>
    <row r="10" spans="1:32" x14ac:dyDescent="0.35">
      <c r="A10" s="35" t="s">
        <v>89</v>
      </c>
      <c r="B10" s="36"/>
      <c r="C10" s="36"/>
      <c r="D10" s="36"/>
      <c r="E10" s="36"/>
      <c r="F10" s="36"/>
      <c r="G10" s="36"/>
      <c r="I10" s="241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241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437"/>
    </row>
    <row r="11" spans="1:32" x14ac:dyDescent="0.35">
      <c r="A11" s="24" t="s">
        <v>90</v>
      </c>
      <c r="B11" s="967"/>
      <c r="C11" s="967"/>
      <c r="D11" s="967"/>
      <c r="E11" s="967"/>
      <c r="F11" s="967"/>
      <c r="G11" s="967"/>
      <c r="I11" s="967"/>
      <c r="J11" s="967"/>
      <c r="K11" s="967"/>
      <c r="L11" s="967"/>
      <c r="M11" s="967"/>
      <c r="N11" s="967"/>
      <c r="O11" s="967"/>
      <c r="P11" s="967"/>
      <c r="Q11" s="967"/>
      <c r="R11" s="967"/>
      <c r="S11" s="967"/>
      <c r="T11" s="967"/>
      <c r="U11" s="967"/>
      <c r="V11" s="967"/>
      <c r="W11" s="967"/>
      <c r="X11" s="967"/>
      <c r="Y11" s="967"/>
      <c r="Z11" s="967"/>
      <c r="AA11" s="967"/>
      <c r="AB11" s="967"/>
      <c r="AC11" s="967"/>
      <c r="AD11" s="967"/>
      <c r="AE11" s="967"/>
      <c r="AF11" s="967"/>
    </row>
    <row r="12" spans="1:32" x14ac:dyDescent="0.35">
      <c r="A12" s="24" t="s">
        <v>91</v>
      </c>
      <c r="B12" s="967"/>
      <c r="C12" s="967"/>
      <c r="D12" s="967"/>
      <c r="E12" s="967"/>
      <c r="F12" s="967"/>
      <c r="G12" s="967"/>
      <c r="I12" s="967"/>
      <c r="J12" s="967"/>
      <c r="K12" s="967"/>
      <c r="L12" s="967"/>
      <c r="M12" s="967"/>
      <c r="N12" s="967"/>
      <c r="O12" s="967"/>
      <c r="P12" s="967"/>
      <c r="Q12" s="967"/>
      <c r="R12" s="967"/>
      <c r="S12" s="967"/>
      <c r="T12" s="967"/>
      <c r="U12" s="967"/>
      <c r="V12" s="967"/>
      <c r="W12" s="967"/>
      <c r="X12" s="967"/>
      <c r="Y12" s="967"/>
      <c r="Z12" s="967"/>
      <c r="AA12" s="967"/>
      <c r="AB12" s="967"/>
      <c r="AC12" s="967"/>
      <c r="AD12" s="967"/>
      <c r="AE12" s="967"/>
      <c r="AF12" s="967"/>
    </row>
    <row r="13" spans="1:32" x14ac:dyDescent="0.35">
      <c r="A13" s="24" t="s">
        <v>92</v>
      </c>
      <c r="B13" s="967"/>
      <c r="C13" s="967"/>
      <c r="D13" s="967"/>
      <c r="E13" s="967"/>
      <c r="F13" s="967"/>
      <c r="G13" s="967"/>
      <c r="I13" s="967"/>
      <c r="J13" s="967"/>
      <c r="K13" s="967"/>
      <c r="L13" s="967"/>
      <c r="M13" s="967"/>
      <c r="N13" s="967"/>
      <c r="O13" s="967"/>
      <c r="P13" s="967"/>
      <c r="Q13" s="967"/>
      <c r="R13" s="967"/>
      <c r="S13" s="967"/>
      <c r="T13" s="967"/>
      <c r="U13" s="967"/>
      <c r="V13" s="967"/>
      <c r="W13" s="967"/>
      <c r="X13" s="967"/>
      <c r="Y13" s="967"/>
      <c r="Z13" s="967"/>
      <c r="AA13" s="967"/>
      <c r="AB13" s="967"/>
      <c r="AC13" s="967"/>
      <c r="AD13" s="967"/>
      <c r="AE13" s="967"/>
      <c r="AF13" s="967"/>
    </row>
    <row r="14" spans="1:32" x14ac:dyDescent="0.35">
      <c r="A14" s="37" t="s">
        <v>93</v>
      </c>
      <c r="B14" s="971"/>
      <c r="C14" s="971"/>
      <c r="D14" s="971"/>
      <c r="E14" s="971"/>
      <c r="F14" s="971"/>
      <c r="G14" s="971"/>
      <c r="I14" s="971"/>
      <c r="J14" s="971"/>
      <c r="K14" s="971"/>
      <c r="L14" s="971"/>
      <c r="M14" s="971"/>
      <c r="N14" s="971"/>
      <c r="O14" s="971"/>
      <c r="P14" s="971"/>
      <c r="Q14" s="971"/>
      <c r="R14" s="971"/>
      <c r="S14" s="971"/>
      <c r="T14" s="971"/>
      <c r="U14" s="971"/>
      <c r="V14" s="971"/>
      <c r="W14" s="971"/>
      <c r="X14" s="971"/>
      <c r="Y14" s="971"/>
      <c r="Z14" s="971"/>
      <c r="AA14" s="971"/>
      <c r="AB14" s="971"/>
      <c r="AC14" s="971"/>
      <c r="AD14" s="971"/>
      <c r="AE14" s="971"/>
      <c r="AF14" s="971"/>
    </row>
    <row r="15" spans="1:32" x14ac:dyDescent="0.35">
      <c r="A15" s="35" t="s">
        <v>94</v>
      </c>
      <c r="B15" s="36"/>
      <c r="C15" s="36"/>
      <c r="D15" s="36"/>
      <c r="E15" s="36"/>
      <c r="F15" s="36"/>
      <c r="G15" s="36"/>
      <c r="I15" s="228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228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71"/>
    </row>
    <row r="16" spans="1:32" x14ac:dyDescent="0.35">
      <c r="A16" s="24" t="s">
        <v>90</v>
      </c>
      <c r="B16" s="967"/>
      <c r="C16" s="967"/>
      <c r="D16" s="967"/>
      <c r="E16" s="967"/>
      <c r="F16" s="967"/>
      <c r="G16" s="967"/>
      <c r="I16" s="967"/>
      <c r="J16" s="967"/>
      <c r="K16" s="967"/>
      <c r="L16" s="967"/>
      <c r="M16" s="967"/>
      <c r="N16" s="967"/>
      <c r="O16" s="967"/>
      <c r="P16" s="967"/>
      <c r="Q16" s="967"/>
      <c r="R16" s="967"/>
      <c r="S16" s="967"/>
      <c r="T16" s="967"/>
      <c r="U16" s="967"/>
      <c r="V16" s="967"/>
      <c r="W16" s="967"/>
      <c r="X16" s="967"/>
      <c r="Y16" s="967"/>
      <c r="Z16" s="967"/>
      <c r="AA16" s="967"/>
      <c r="AB16" s="967"/>
      <c r="AC16" s="967"/>
      <c r="AD16" s="967"/>
      <c r="AE16" s="967"/>
      <c r="AF16" s="967"/>
    </row>
    <row r="17" spans="1:32" x14ac:dyDescent="0.35">
      <c r="A17" s="24" t="s">
        <v>91</v>
      </c>
      <c r="B17" s="967"/>
      <c r="C17" s="967"/>
      <c r="D17" s="967"/>
      <c r="E17" s="967"/>
      <c r="F17" s="967"/>
      <c r="G17" s="967"/>
      <c r="I17" s="967"/>
      <c r="J17" s="967"/>
      <c r="K17" s="967"/>
      <c r="L17" s="967"/>
      <c r="M17" s="967"/>
      <c r="N17" s="967"/>
      <c r="O17" s="967"/>
      <c r="P17" s="967"/>
      <c r="Q17" s="967"/>
      <c r="R17" s="967"/>
      <c r="S17" s="967"/>
      <c r="T17" s="967"/>
      <c r="U17" s="967"/>
      <c r="V17" s="967"/>
      <c r="W17" s="967"/>
      <c r="X17" s="967"/>
      <c r="Y17" s="967"/>
      <c r="Z17" s="967"/>
      <c r="AA17" s="967"/>
      <c r="AB17" s="967"/>
      <c r="AC17" s="967"/>
      <c r="AD17" s="967"/>
      <c r="AE17" s="967"/>
      <c r="AF17" s="967"/>
    </row>
    <row r="18" spans="1:32" x14ac:dyDescent="0.35">
      <c r="A18" s="24" t="s">
        <v>92</v>
      </c>
      <c r="B18" s="967"/>
      <c r="C18" s="967"/>
      <c r="D18" s="967"/>
      <c r="E18" s="967"/>
      <c r="F18" s="967"/>
      <c r="G18" s="967"/>
      <c r="I18" s="967"/>
      <c r="J18" s="967"/>
      <c r="K18" s="967"/>
      <c r="L18" s="967"/>
      <c r="M18" s="967"/>
      <c r="N18" s="967"/>
      <c r="O18" s="967"/>
      <c r="P18" s="967"/>
      <c r="Q18" s="967"/>
      <c r="R18" s="967"/>
      <c r="S18" s="967"/>
      <c r="T18" s="967"/>
      <c r="U18" s="967"/>
      <c r="V18" s="967"/>
      <c r="W18" s="967"/>
      <c r="X18" s="967"/>
      <c r="Y18" s="967"/>
      <c r="Z18" s="967"/>
      <c r="AA18" s="967"/>
      <c r="AB18" s="967"/>
      <c r="AC18" s="967"/>
      <c r="AD18" s="967"/>
      <c r="AE18" s="967"/>
      <c r="AF18" s="967"/>
    </row>
    <row r="19" spans="1:32" x14ac:dyDescent="0.35">
      <c r="A19" s="37" t="s">
        <v>95</v>
      </c>
      <c r="B19" s="971"/>
      <c r="C19" s="971"/>
      <c r="D19" s="971"/>
      <c r="E19" s="971"/>
      <c r="F19" s="971"/>
      <c r="G19" s="971"/>
      <c r="I19" s="971"/>
      <c r="J19" s="971"/>
      <c r="K19" s="971"/>
      <c r="L19" s="971"/>
      <c r="M19" s="971"/>
      <c r="N19" s="971"/>
      <c r="O19" s="971"/>
      <c r="P19" s="971"/>
      <c r="Q19" s="971"/>
      <c r="R19" s="971"/>
      <c r="S19" s="971"/>
      <c r="T19" s="971"/>
      <c r="U19" s="971"/>
      <c r="V19" s="971"/>
      <c r="W19" s="971"/>
      <c r="X19" s="971"/>
      <c r="Y19" s="971"/>
      <c r="Z19" s="971"/>
      <c r="AA19" s="971"/>
      <c r="AB19" s="971"/>
      <c r="AC19" s="971"/>
      <c r="AD19" s="971"/>
      <c r="AE19" s="971"/>
      <c r="AF19" s="971"/>
    </row>
    <row r="20" spans="1:32" x14ac:dyDescent="0.35">
      <c r="A20" s="22"/>
      <c r="B20" s="36"/>
      <c r="C20" s="36"/>
      <c r="D20" s="36"/>
      <c r="E20" s="36"/>
      <c r="F20" s="36"/>
      <c r="G20" s="36"/>
      <c r="I20" s="228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228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71"/>
    </row>
    <row r="21" spans="1:32" x14ac:dyDescent="0.35">
      <c r="A21" s="132" t="s">
        <v>699</v>
      </c>
      <c r="B21" s="1060"/>
      <c r="C21" s="1060"/>
      <c r="D21" s="1060"/>
      <c r="E21" s="1060"/>
      <c r="F21" s="1060"/>
      <c r="G21" s="1060"/>
      <c r="I21" s="1060"/>
      <c r="J21" s="1060"/>
      <c r="K21" s="1060"/>
      <c r="L21" s="1060"/>
      <c r="M21" s="1060"/>
      <c r="N21" s="1060"/>
      <c r="O21" s="1060"/>
      <c r="P21" s="1060"/>
      <c r="Q21" s="1060"/>
      <c r="R21" s="1060"/>
      <c r="S21" s="1060"/>
      <c r="T21" s="1060"/>
      <c r="U21" s="1060"/>
      <c r="V21" s="1060"/>
      <c r="W21" s="1060"/>
      <c r="X21" s="1060"/>
      <c r="Y21" s="1060"/>
      <c r="Z21" s="1060"/>
      <c r="AA21" s="1060"/>
      <c r="AB21" s="1060"/>
      <c r="AC21" s="1060"/>
      <c r="AD21" s="1060"/>
      <c r="AE21" s="1060"/>
      <c r="AF21" s="1060"/>
    </row>
    <row r="22" spans="1:32" x14ac:dyDescent="0.35">
      <c r="A22" s="132" t="s">
        <v>401</v>
      </c>
      <c r="B22" s="1060"/>
      <c r="C22" s="1060"/>
      <c r="D22" s="1060"/>
      <c r="E22" s="1060"/>
      <c r="F22" s="1060"/>
      <c r="G22" s="1060"/>
      <c r="I22" s="1060"/>
      <c r="J22" s="1060"/>
      <c r="K22" s="1060"/>
      <c r="L22" s="1060"/>
      <c r="M22" s="1060"/>
      <c r="N22" s="1060"/>
      <c r="O22" s="1060"/>
      <c r="P22" s="1060"/>
      <c r="Q22" s="1060"/>
      <c r="R22" s="1060"/>
      <c r="S22" s="1060"/>
      <c r="T22" s="1060"/>
      <c r="U22" s="1060"/>
      <c r="V22" s="1060"/>
      <c r="W22" s="1060"/>
      <c r="X22" s="1060"/>
      <c r="Y22" s="1060"/>
      <c r="Z22" s="1060"/>
      <c r="AA22" s="1060"/>
      <c r="AB22" s="1060"/>
      <c r="AC22" s="1060"/>
      <c r="AD22" s="1060"/>
      <c r="AE22" s="1060"/>
      <c r="AF22" s="1060"/>
    </row>
    <row r="23" spans="1:32" x14ac:dyDescent="0.35">
      <c r="A23" s="132" t="s">
        <v>700</v>
      </c>
      <c r="B23" s="1060"/>
      <c r="C23" s="1060"/>
      <c r="D23" s="1060"/>
      <c r="E23" s="1060"/>
      <c r="F23" s="1060"/>
      <c r="G23" s="1060"/>
      <c r="I23" s="1060"/>
      <c r="J23" s="1060"/>
      <c r="K23" s="1060"/>
      <c r="L23" s="1060"/>
      <c r="M23" s="1060"/>
      <c r="N23" s="1060"/>
      <c r="O23" s="1060"/>
      <c r="P23" s="1060"/>
      <c r="Q23" s="1060"/>
      <c r="R23" s="1060"/>
      <c r="S23" s="1060"/>
      <c r="T23" s="1060"/>
      <c r="U23" s="1060"/>
      <c r="V23" s="1060"/>
      <c r="W23" s="1060"/>
      <c r="X23" s="1060"/>
      <c r="Y23" s="1060"/>
      <c r="Z23" s="1060"/>
      <c r="AA23" s="1060"/>
      <c r="AB23" s="1060"/>
      <c r="AC23" s="1060"/>
      <c r="AD23" s="1060"/>
      <c r="AE23" s="1060"/>
      <c r="AF23" s="1060"/>
    </row>
    <row r="24" spans="1:32" x14ac:dyDescent="0.35">
      <c r="A24" s="22"/>
      <c r="B24" s="587"/>
      <c r="C24" s="587"/>
      <c r="D24" s="587"/>
      <c r="E24" s="587"/>
      <c r="F24" s="587"/>
      <c r="G24" s="587"/>
      <c r="I24" s="69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608"/>
      <c r="U24" s="69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698"/>
    </row>
    <row r="25" spans="1:32" x14ac:dyDescent="0.35">
      <c r="A25" s="35" t="s">
        <v>96</v>
      </c>
      <c r="B25" s="585"/>
      <c r="C25" s="585"/>
      <c r="D25" s="585"/>
      <c r="E25" s="585"/>
      <c r="F25" s="585"/>
      <c r="G25" s="585"/>
      <c r="I25" s="22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41"/>
      <c r="U25" s="22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471"/>
    </row>
    <row r="26" spans="1:32" x14ac:dyDescent="0.35">
      <c r="A26" s="23" t="s">
        <v>701</v>
      </c>
      <c r="B26" s="1016"/>
      <c r="C26" s="1016"/>
      <c r="D26" s="967"/>
      <c r="E26" s="967"/>
      <c r="F26" s="967"/>
      <c r="G26" s="967"/>
      <c r="I26" s="1016"/>
      <c r="J26" s="1016"/>
      <c r="K26" s="967"/>
      <c r="L26" s="967"/>
      <c r="M26" s="967"/>
      <c r="N26" s="967"/>
      <c r="O26" s="967"/>
      <c r="P26" s="967"/>
      <c r="Q26" s="967"/>
      <c r="R26" s="967"/>
      <c r="S26" s="967"/>
      <c r="T26" s="967"/>
      <c r="U26" s="1016"/>
      <c r="V26" s="1016"/>
      <c r="W26" s="967"/>
      <c r="X26" s="967"/>
      <c r="Y26" s="967"/>
      <c r="Z26" s="967"/>
      <c r="AA26" s="967"/>
      <c r="AB26" s="967"/>
      <c r="AC26" s="967"/>
      <c r="AD26" s="967"/>
      <c r="AE26" s="967"/>
      <c r="AF26" s="967"/>
    </row>
    <row r="27" spans="1:32" x14ac:dyDescent="0.35">
      <c r="A27" s="23" t="s">
        <v>702</v>
      </c>
      <c r="B27" s="967"/>
      <c r="C27" s="967"/>
      <c r="D27" s="967"/>
      <c r="E27" s="967"/>
      <c r="F27" s="967"/>
      <c r="G27" s="967"/>
      <c r="I27" s="967"/>
      <c r="J27" s="967"/>
      <c r="K27" s="967"/>
      <c r="L27" s="967"/>
      <c r="M27" s="967"/>
      <c r="N27" s="967"/>
      <c r="O27" s="967"/>
      <c r="P27" s="967"/>
      <c r="Q27" s="967"/>
      <c r="R27" s="967"/>
      <c r="S27" s="967"/>
      <c r="T27" s="967"/>
      <c r="U27" s="967"/>
      <c r="V27" s="967"/>
      <c r="W27" s="967"/>
      <c r="X27" s="967"/>
      <c r="Y27" s="967"/>
      <c r="Z27" s="967"/>
      <c r="AA27" s="967"/>
      <c r="AB27" s="967"/>
      <c r="AC27" s="967"/>
      <c r="AD27" s="967"/>
      <c r="AE27" s="967"/>
      <c r="AF27" s="967"/>
    </row>
    <row r="28" spans="1:32" x14ac:dyDescent="0.35">
      <c r="A28" s="23" t="s">
        <v>703</v>
      </c>
      <c r="B28" s="967"/>
      <c r="C28" s="967"/>
      <c r="D28" s="967"/>
      <c r="E28" s="967"/>
      <c r="F28" s="967"/>
      <c r="G28" s="967"/>
      <c r="I28" s="967"/>
      <c r="J28" s="967"/>
      <c r="K28" s="967"/>
      <c r="L28" s="967"/>
      <c r="M28" s="967"/>
      <c r="N28" s="967"/>
      <c r="O28" s="967"/>
      <c r="P28" s="967"/>
      <c r="Q28" s="967"/>
      <c r="R28" s="967"/>
      <c r="S28" s="967"/>
      <c r="T28" s="967"/>
      <c r="U28" s="967"/>
      <c r="V28" s="967"/>
      <c r="W28" s="967"/>
      <c r="X28" s="967"/>
      <c r="Y28" s="967"/>
      <c r="Z28" s="967"/>
      <c r="AA28" s="967"/>
      <c r="AB28" s="967"/>
      <c r="AC28" s="967"/>
      <c r="AD28" s="967"/>
      <c r="AE28" s="967"/>
      <c r="AF28" s="967"/>
    </row>
    <row r="29" spans="1:32" x14ac:dyDescent="0.35">
      <c r="A29" s="885" t="s">
        <v>97</v>
      </c>
      <c r="B29" s="967"/>
      <c r="C29" s="967"/>
      <c r="D29" s="967"/>
      <c r="E29" s="967"/>
      <c r="F29" s="967"/>
      <c r="G29" s="967"/>
      <c r="I29" s="967"/>
      <c r="J29" s="967"/>
      <c r="K29" s="967"/>
      <c r="L29" s="967"/>
      <c r="M29" s="967"/>
      <c r="N29" s="967"/>
      <c r="O29" s="967"/>
      <c r="P29" s="967"/>
      <c r="Q29" s="967"/>
      <c r="R29" s="967"/>
      <c r="S29" s="967"/>
      <c r="T29" s="967"/>
      <c r="U29" s="967"/>
      <c r="V29" s="967"/>
      <c r="W29" s="967"/>
      <c r="X29" s="967"/>
      <c r="Y29" s="967"/>
      <c r="Z29" s="967"/>
      <c r="AA29" s="967"/>
      <c r="AB29" s="967"/>
      <c r="AC29" s="967"/>
      <c r="AD29" s="967"/>
      <c r="AE29" s="967"/>
      <c r="AF29" s="967"/>
    </row>
    <row r="30" spans="1:32" x14ac:dyDescent="0.35">
      <c r="A30" s="23" t="s">
        <v>98</v>
      </c>
      <c r="B30" s="967"/>
      <c r="C30" s="967"/>
      <c r="D30" s="967"/>
      <c r="E30" s="967"/>
      <c r="F30" s="967"/>
      <c r="G30" s="967"/>
      <c r="I30" s="967"/>
      <c r="J30" s="967"/>
      <c r="K30" s="967"/>
      <c r="L30" s="967"/>
      <c r="M30" s="967"/>
      <c r="N30" s="967"/>
      <c r="O30" s="967"/>
      <c r="P30" s="967"/>
      <c r="Q30" s="967"/>
      <c r="R30" s="967"/>
      <c r="S30" s="967"/>
      <c r="T30" s="967"/>
      <c r="U30" s="967"/>
      <c r="V30" s="967"/>
      <c r="W30" s="967"/>
      <c r="X30" s="967"/>
      <c r="Y30" s="967"/>
      <c r="Z30" s="967"/>
      <c r="AA30" s="967"/>
      <c r="AB30" s="967"/>
      <c r="AC30" s="967"/>
      <c r="AD30" s="967"/>
      <c r="AE30" s="967"/>
      <c r="AF30" s="967"/>
    </row>
    <row r="31" spans="1:32" x14ac:dyDescent="0.35">
      <c r="A31" s="22"/>
      <c r="B31" s="587"/>
      <c r="C31" s="587"/>
      <c r="D31" s="587"/>
      <c r="E31" s="587"/>
      <c r="F31" s="587"/>
      <c r="G31" s="587"/>
      <c r="I31" s="69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608"/>
      <c r="U31" s="69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698"/>
    </row>
    <row r="32" spans="1:32" x14ac:dyDescent="0.35">
      <c r="A32" s="40" t="s">
        <v>99</v>
      </c>
      <c r="B32" s="967"/>
      <c r="C32" s="967"/>
      <c r="D32" s="967"/>
      <c r="E32" s="967"/>
      <c r="F32" s="967"/>
      <c r="G32" s="967"/>
      <c r="I32" s="967"/>
      <c r="J32" s="967"/>
      <c r="K32" s="967"/>
      <c r="L32" s="967"/>
      <c r="M32" s="967"/>
      <c r="N32" s="967"/>
      <c r="O32" s="967"/>
      <c r="P32" s="967"/>
      <c r="Q32" s="967"/>
      <c r="R32" s="967"/>
      <c r="S32" s="967"/>
      <c r="T32" s="967"/>
      <c r="U32" s="967"/>
      <c r="V32" s="967"/>
      <c r="W32" s="967"/>
      <c r="X32" s="967"/>
      <c r="Y32" s="967"/>
      <c r="Z32" s="967"/>
      <c r="AA32" s="967"/>
      <c r="AB32" s="967"/>
      <c r="AC32" s="967"/>
      <c r="AD32" s="967"/>
      <c r="AE32" s="967"/>
      <c r="AF32" s="967"/>
    </row>
    <row r="33" spans="1:32" x14ac:dyDescent="0.35">
      <c r="A33" s="26" t="s">
        <v>100</v>
      </c>
      <c r="B33" s="971"/>
      <c r="C33" s="971"/>
      <c r="D33" s="971"/>
      <c r="E33" s="971"/>
      <c r="F33" s="971"/>
      <c r="G33" s="971"/>
      <c r="I33" s="971"/>
      <c r="J33" s="971"/>
      <c r="K33" s="971"/>
      <c r="L33" s="971"/>
      <c r="M33" s="971"/>
      <c r="N33" s="971"/>
      <c r="O33" s="971"/>
      <c r="P33" s="971"/>
      <c r="Q33" s="971"/>
      <c r="R33" s="971"/>
      <c r="S33" s="971"/>
      <c r="T33" s="971"/>
      <c r="U33" s="971"/>
      <c r="V33" s="971"/>
      <c r="W33" s="971"/>
      <c r="X33" s="971"/>
      <c r="Y33" s="971"/>
      <c r="Z33" s="971"/>
      <c r="AA33" s="971"/>
      <c r="AB33" s="971"/>
      <c r="AC33" s="971"/>
      <c r="AD33" s="971"/>
      <c r="AE33" s="971"/>
      <c r="AF33" s="971"/>
    </row>
    <row r="34" spans="1:32" x14ac:dyDescent="0.35">
      <c r="A34" s="21"/>
      <c r="B34" s="587"/>
      <c r="C34" s="587"/>
      <c r="D34" s="587"/>
      <c r="E34" s="587"/>
      <c r="F34" s="587"/>
      <c r="G34" s="587"/>
      <c r="I34" s="69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608"/>
      <c r="U34" s="69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698"/>
    </row>
    <row r="35" spans="1:32" x14ac:dyDescent="0.35">
      <c r="A35" s="35" t="s">
        <v>101</v>
      </c>
      <c r="B35" s="585"/>
      <c r="C35" s="585"/>
      <c r="D35" s="585"/>
      <c r="E35" s="585"/>
      <c r="F35" s="585"/>
      <c r="G35" s="585"/>
      <c r="I35" s="22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41"/>
      <c r="U35" s="22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471"/>
    </row>
    <row r="36" spans="1:32" x14ac:dyDescent="0.35">
      <c r="A36" s="24" t="s">
        <v>102</v>
      </c>
      <c r="B36" s="967"/>
      <c r="C36" s="967"/>
      <c r="D36" s="967"/>
      <c r="E36" s="967"/>
      <c r="F36" s="967"/>
      <c r="G36" s="967"/>
      <c r="I36" s="967"/>
      <c r="J36" s="967"/>
      <c r="K36" s="967"/>
      <c r="L36" s="967"/>
      <c r="M36" s="967"/>
      <c r="N36" s="967"/>
      <c r="O36" s="967"/>
      <c r="P36" s="967"/>
      <c r="Q36" s="967"/>
      <c r="R36" s="967"/>
      <c r="S36" s="967"/>
      <c r="T36" s="967"/>
      <c r="U36" s="967"/>
      <c r="V36" s="967"/>
      <c r="W36" s="967"/>
      <c r="X36" s="967"/>
      <c r="Y36" s="967"/>
      <c r="Z36" s="967"/>
      <c r="AA36" s="967"/>
      <c r="AB36" s="967"/>
      <c r="AC36" s="967"/>
      <c r="AD36" s="967"/>
      <c r="AE36" s="967"/>
      <c r="AF36" s="967"/>
    </row>
    <row r="37" spans="1:32" x14ac:dyDescent="0.35">
      <c r="A37" s="40" t="s">
        <v>103</v>
      </c>
      <c r="B37" s="967"/>
      <c r="C37" s="967"/>
      <c r="D37" s="967"/>
      <c r="E37" s="967"/>
      <c r="F37" s="967"/>
      <c r="G37" s="967"/>
      <c r="I37" s="967"/>
      <c r="J37" s="967"/>
      <c r="K37" s="967"/>
      <c r="L37" s="967"/>
      <c r="M37" s="967"/>
      <c r="N37" s="967"/>
      <c r="O37" s="967"/>
      <c r="P37" s="967"/>
      <c r="Q37" s="967"/>
      <c r="R37" s="967"/>
      <c r="S37" s="967"/>
      <c r="T37" s="967"/>
      <c r="U37" s="967"/>
      <c r="V37" s="967"/>
      <c r="W37" s="967"/>
      <c r="X37" s="967"/>
      <c r="Y37" s="967"/>
      <c r="Z37" s="967"/>
      <c r="AA37" s="967"/>
      <c r="AB37" s="967"/>
      <c r="AC37" s="967"/>
      <c r="AD37" s="967"/>
      <c r="AE37" s="967"/>
      <c r="AF37" s="967"/>
    </row>
    <row r="38" spans="1:32" x14ac:dyDescent="0.35">
      <c r="A38" s="23" t="s">
        <v>104</v>
      </c>
      <c r="B38" s="967"/>
      <c r="C38" s="967"/>
      <c r="D38" s="967"/>
      <c r="E38" s="967"/>
      <c r="F38" s="967"/>
      <c r="G38" s="967"/>
      <c r="I38" s="967"/>
      <c r="J38" s="967"/>
      <c r="K38" s="967"/>
      <c r="L38" s="967"/>
      <c r="M38" s="967"/>
      <c r="N38" s="967"/>
      <c r="O38" s="967"/>
      <c r="P38" s="967"/>
      <c r="Q38" s="967"/>
      <c r="R38" s="967"/>
      <c r="S38" s="967"/>
      <c r="T38" s="967"/>
      <c r="U38" s="967"/>
      <c r="V38" s="967"/>
      <c r="W38" s="967"/>
      <c r="X38" s="967"/>
      <c r="Y38" s="967"/>
      <c r="Z38" s="967"/>
      <c r="AA38" s="967"/>
      <c r="AB38" s="967"/>
      <c r="AC38" s="967"/>
      <c r="AD38" s="967"/>
      <c r="AE38" s="967"/>
      <c r="AF38" s="967"/>
    </row>
    <row r="39" spans="1:32" x14ac:dyDescent="0.35">
      <c r="A39" s="23" t="s">
        <v>105</v>
      </c>
      <c r="B39" s="967"/>
      <c r="C39" s="967"/>
      <c r="D39" s="967"/>
      <c r="E39" s="967"/>
      <c r="F39" s="967"/>
      <c r="G39" s="967"/>
      <c r="I39" s="967"/>
      <c r="J39" s="967"/>
      <c r="K39" s="967"/>
      <c r="L39" s="967"/>
      <c r="M39" s="967"/>
      <c r="N39" s="967"/>
      <c r="O39" s="967"/>
      <c r="P39" s="967"/>
      <c r="Q39" s="967"/>
      <c r="R39" s="967"/>
      <c r="S39" s="967"/>
      <c r="T39" s="967"/>
      <c r="U39" s="967"/>
      <c r="V39" s="967"/>
      <c r="W39" s="967"/>
      <c r="X39" s="967"/>
      <c r="Y39" s="967"/>
      <c r="Z39" s="967"/>
      <c r="AA39" s="967"/>
      <c r="AB39" s="967"/>
      <c r="AC39" s="967"/>
      <c r="AD39" s="967"/>
      <c r="AE39" s="967"/>
      <c r="AF39" s="967"/>
    </row>
    <row r="40" spans="1:32" x14ac:dyDescent="0.35">
      <c r="A40" s="24" t="s">
        <v>106</v>
      </c>
      <c r="B40" s="967"/>
      <c r="C40" s="967"/>
      <c r="D40" s="967"/>
      <c r="E40" s="967"/>
      <c r="F40" s="967"/>
      <c r="G40" s="967"/>
      <c r="I40" s="967"/>
      <c r="J40" s="967"/>
      <c r="K40" s="967"/>
      <c r="L40" s="967"/>
      <c r="M40" s="967"/>
      <c r="N40" s="967"/>
      <c r="O40" s="967"/>
      <c r="P40" s="967"/>
      <c r="Q40" s="967"/>
      <c r="R40" s="967"/>
      <c r="S40" s="967"/>
      <c r="T40" s="967"/>
      <c r="U40" s="967"/>
      <c r="V40" s="967"/>
      <c r="W40" s="967"/>
      <c r="X40" s="967"/>
      <c r="Y40" s="967"/>
      <c r="Z40" s="967"/>
      <c r="AA40" s="967"/>
      <c r="AB40" s="967"/>
      <c r="AC40" s="967"/>
      <c r="AD40" s="967"/>
      <c r="AE40" s="967"/>
      <c r="AF40" s="967"/>
    </row>
    <row r="41" spans="1:32" x14ac:dyDescent="0.35">
      <c r="A41" s="24" t="s">
        <v>704</v>
      </c>
      <c r="B41" s="967"/>
      <c r="C41" s="967"/>
      <c r="D41" s="967"/>
      <c r="E41" s="967"/>
      <c r="F41" s="967"/>
      <c r="G41" s="967"/>
      <c r="I41" s="967"/>
      <c r="J41" s="967"/>
      <c r="K41" s="967"/>
      <c r="L41" s="967"/>
      <c r="M41" s="967"/>
      <c r="N41" s="967"/>
      <c r="O41" s="967"/>
      <c r="P41" s="967"/>
      <c r="Q41" s="967"/>
      <c r="R41" s="967"/>
      <c r="S41" s="967"/>
      <c r="T41" s="967"/>
      <c r="U41" s="967"/>
      <c r="V41" s="967"/>
      <c r="W41" s="967"/>
      <c r="X41" s="967"/>
      <c r="Y41" s="967"/>
      <c r="Z41" s="967"/>
      <c r="AA41" s="967"/>
      <c r="AB41" s="967"/>
      <c r="AC41" s="967"/>
      <c r="AD41" s="967"/>
      <c r="AE41" s="967"/>
      <c r="AF41" s="967"/>
    </row>
    <row r="42" spans="1:32" s="21" customFormat="1" x14ac:dyDescent="0.35">
      <c r="A42" s="42" t="s">
        <v>107</v>
      </c>
      <c r="B42" s="971"/>
      <c r="C42" s="971"/>
      <c r="D42" s="971"/>
      <c r="E42" s="971"/>
      <c r="F42" s="971"/>
      <c r="G42" s="971"/>
      <c r="I42" s="971"/>
      <c r="J42" s="971"/>
      <c r="K42" s="971"/>
      <c r="L42" s="971"/>
      <c r="M42" s="971"/>
      <c r="N42" s="971"/>
      <c r="O42" s="971"/>
      <c r="P42" s="971"/>
      <c r="Q42" s="971"/>
      <c r="R42" s="971"/>
      <c r="S42" s="971"/>
      <c r="T42" s="971"/>
      <c r="U42" s="971"/>
      <c r="V42" s="971"/>
      <c r="W42" s="971"/>
      <c r="X42" s="971"/>
      <c r="Y42" s="971"/>
      <c r="Z42" s="971"/>
      <c r="AA42" s="971"/>
      <c r="AB42" s="971"/>
      <c r="AC42" s="971"/>
      <c r="AD42" s="971"/>
      <c r="AE42" s="971"/>
      <c r="AF42" s="971"/>
    </row>
    <row r="43" spans="1:32" x14ac:dyDescent="0.35">
      <c r="B43" s="36"/>
      <c r="C43" s="36"/>
      <c r="D43" s="36"/>
      <c r="E43" s="36"/>
      <c r="F43" s="36"/>
      <c r="G43" s="36"/>
      <c r="I43" s="22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41"/>
      <c r="U43" s="22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471"/>
    </row>
    <row r="44" spans="1:32" x14ac:dyDescent="0.35">
      <c r="A44" s="37" t="s">
        <v>623</v>
      </c>
      <c r="B44" s="971"/>
      <c r="C44" s="971"/>
      <c r="D44" s="971"/>
      <c r="E44" s="971"/>
      <c r="F44" s="971"/>
      <c r="G44" s="971"/>
      <c r="I44" s="971"/>
      <c r="J44" s="971"/>
      <c r="K44" s="971"/>
      <c r="L44" s="971"/>
      <c r="M44" s="971"/>
      <c r="N44" s="971"/>
      <c r="O44" s="971"/>
      <c r="P44" s="971"/>
      <c r="Q44" s="971"/>
      <c r="R44" s="971"/>
      <c r="S44" s="971"/>
      <c r="T44" s="971"/>
      <c r="U44" s="971"/>
      <c r="V44" s="971"/>
      <c r="W44" s="971"/>
      <c r="X44" s="971"/>
      <c r="Y44" s="971"/>
      <c r="Z44" s="971"/>
      <c r="AA44" s="971"/>
      <c r="AB44" s="971"/>
      <c r="AC44" s="971"/>
      <c r="AD44" s="971"/>
      <c r="AE44" s="971"/>
      <c r="AF44" s="971"/>
    </row>
    <row r="45" spans="1:32" x14ac:dyDescent="0.35">
      <c r="B45" s="36"/>
      <c r="C45" s="36"/>
      <c r="D45" s="36"/>
      <c r="E45" s="36"/>
      <c r="F45" s="36"/>
      <c r="G45" s="36"/>
      <c r="I45" s="22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41"/>
      <c r="U45" s="22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471"/>
    </row>
    <row r="46" spans="1:32" x14ac:dyDescent="0.35">
      <c r="A46" s="37" t="s">
        <v>64</v>
      </c>
      <c r="B46" s="971"/>
      <c r="C46" s="971"/>
      <c r="D46" s="971"/>
      <c r="E46" s="971"/>
      <c r="F46" s="971"/>
      <c r="G46" s="971"/>
      <c r="I46" s="971"/>
      <c r="J46" s="971"/>
      <c r="K46" s="971"/>
      <c r="L46" s="971"/>
      <c r="M46" s="971"/>
      <c r="N46" s="971"/>
      <c r="O46" s="971"/>
      <c r="P46" s="971"/>
      <c r="Q46" s="971"/>
      <c r="R46" s="971"/>
      <c r="S46" s="971"/>
      <c r="T46" s="971"/>
      <c r="U46" s="971"/>
      <c r="V46" s="971"/>
      <c r="W46" s="971"/>
      <c r="X46" s="971"/>
      <c r="Y46" s="971"/>
      <c r="Z46" s="971"/>
      <c r="AA46" s="971"/>
      <c r="AB46" s="971"/>
      <c r="AC46" s="971"/>
      <c r="AD46" s="971"/>
      <c r="AE46" s="971"/>
      <c r="AF46" s="971"/>
    </row>
    <row r="48" spans="1:32" x14ac:dyDescent="0.35">
      <c r="A48" s="312" t="str">
        <f>'26C Energy prices (R)'!A52</f>
        <v>Rate year: January 2025 through December 2026</v>
      </c>
    </row>
    <row r="49" spans="1:1" x14ac:dyDescent="0.35">
      <c r="A49" s="15"/>
    </row>
  </sheetData>
  <mergeCells count="1">
    <mergeCell ref="G3:S3"/>
  </mergeCells>
  <conditionalFormatting sqref="A48">
    <cfRule type="cellIs" dxfId="27" priority="1" operator="equal">
      <formula>"Jennifer"</formula>
    </cfRule>
    <cfRule type="cellIs" dxfId="26" priority="2" operator="equal">
      <formula>"Kacee"</formula>
    </cfRule>
    <cfRule type="cellIs" dxfId="25" priority="3" operator="equal">
      <formula>"Tricia"</formula>
    </cfRule>
    <cfRule type="cellIs" dxfId="24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H26" sqref="H26"/>
    </sheetView>
  </sheetViews>
  <sheetFormatPr defaultRowHeight="14.5" x14ac:dyDescent="0.35"/>
  <cols>
    <col min="1" max="1" width="9" customWidth="1"/>
    <col min="2" max="2" width="43.81640625" customWidth="1"/>
    <col min="3" max="5" width="11.81640625" customWidth="1"/>
    <col min="6" max="6" width="11.7265625" bestFit="1" customWidth="1"/>
    <col min="7" max="8" width="14.26953125" bestFit="1" customWidth="1"/>
  </cols>
  <sheetData>
    <row r="1" spans="1:17" x14ac:dyDescent="0.35">
      <c r="A1" s="964" t="s">
        <v>802</v>
      </c>
      <c r="B1" s="61"/>
      <c r="C1" s="61"/>
      <c r="D1" s="61"/>
      <c r="E1" s="61"/>
      <c r="F1" s="61"/>
      <c r="G1" s="175"/>
      <c r="H1" s="176"/>
      <c r="I1" s="183"/>
      <c r="J1" s="51"/>
    </row>
    <row r="3" spans="1:17" ht="18" x14ac:dyDescent="0.4">
      <c r="E3" s="1073" t="s">
        <v>801</v>
      </c>
      <c r="F3" s="1073"/>
      <c r="G3" s="1073"/>
      <c r="H3" s="1073"/>
      <c r="I3" s="1073"/>
      <c r="J3" s="1073"/>
      <c r="K3" s="1073"/>
      <c r="L3" s="1073"/>
      <c r="M3" s="1073"/>
      <c r="N3" s="1073"/>
      <c r="O3" s="1073"/>
      <c r="P3" s="1073"/>
      <c r="Q3" s="1073"/>
    </row>
    <row r="4" spans="1:17" ht="18.5" x14ac:dyDescent="0.45">
      <c r="A4" s="2" t="s">
        <v>52</v>
      </c>
      <c r="B4" s="23"/>
    </row>
    <row r="5" spans="1:17" ht="15.5" x14ac:dyDescent="0.35">
      <c r="A5" s="172" t="s">
        <v>794</v>
      </c>
      <c r="B5" s="32"/>
      <c r="C5" s="32"/>
      <c r="D5" s="32"/>
      <c r="E5" s="32"/>
      <c r="F5" s="32"/>
      <c r="G5" s="32"/>
      <c r="H5" s="32"/>
    </row>
    <row r="6" spans="1:17" ht="21" x14ac:dyDescent="0.5">
      <c r="A6" s="3" t="s">
        <v>795</v>
      </c>
      <c r="B6" s="23"/>
      <c r="C6" s="24"/>
      <c r="D6" s="24"/>
      <c r="E6" s="24"/>
      <c r="F6" s="24"/>
      <c r="G6" s="23"/>
      <c r="H6" s="23"/>
    </row>
    <row r="7" spans="1:17" ht="15.5" x14ac:dyDescent="0.35">
      <c r="A7" s="4"/>
      <c r="B7" s="23"/>
      <c r="C7" s="24"/>
      <c r="D7" s="24"/>
      <c r="E7" s="24"/>
      <c r="F7" s="24"/>
      <c r="G7" s="23"/>
      <c r="H7" s="23"/>
    </row>
    <row r="8" spans="1:17" x14ac:dyDescent="0.35">
      <c r="A8" s="43"/>
      <c r="B8" s="43"/>
      <c r="C8" s="44"/>
      <c r="D8" s="44"/>
      <c r="E8" s="44"/>
      <c r="F8" s="44"/>
      <c r="G8" s="43"/>
      <c r="H8" s="43"/>
    </row>
    <row r="9" spans="1:17" ht="15" thickBot="1" x14ac:dyDescent="0.4">
      <c r="A9" s="350" t="s">
        <v>108</v>
      </c>
      <c r="B9" s="351"/>
      <c r="C9" s="352"/>
      <c r="D9" s="352"/>
      <c r="E9" s="352"/>
      <c r="F9" s="352"/>
      <c r="G9" s="353"/>
      <c r="H9" s="353"/>
      <c r="I9" s="23"/>
      <c r="J9" s="23"/>
      <c r="K9" s="23"/>
      <c r="L9" s="23"/>
      <c r="M9" s="23"/>
    </row>
    <row r="10" spans="1:17" s="593" customFormat="1" ht="29.5" thickBot="1" x14ac:dyDescent="0.4">
      <c r="A10" s="595" t="s">
        <v>498</v>
      </c>
      <c r="B10" s="596"/>
      <c r="C10" s="597">
        <v>2025</v>
      </c>
      <c r="D10" s="597">
        <v>2026</v>
      </c>
      <c r="E10" s="597" t="s">
        <v>755</v>
      </c>
      <c r="F10" s="597" t="s">
        <v>756</v>
      </c>
      <c r="G10" s="776" t="s">
        <v>780</v>
      </c>
      <c r="H10" s="776" t="s">
        <v>781</v>
      </c>
      <c r="I10" s="483"/>
      <c r="J10" s="483"/>
      <c r="K10" s="483"/>
      <c r="L10" s="483"/>
      <c r="M10" s="483"/>
    </row>
    <row r="11" spans="1:17" x14ac:dyDescent="0.35">
      <c r="A11" s="598"/>
      <c r="B11" s="918" t="s">
        <v>503</v>
      </c>
      <c r="C11" s="919">
        <v>12</v>
      </c>
      <c r="D11" s="919">
        <v>12</v>
      </c>
      <c r="E11" s="920">
        <v>12</v>
      </c>
      <c r="F11" s="920">
        <v>12</v>
      </c>
      <c r="G11" s="921"/>
      <c r="H11" s="922"/>
      <c r="I11" s="23"/>
      <c r="J11" s="23"/>
      <c r="K11" s="23"/>
      <c r="L11" s="23"/>
      <c r="M11" s="23"/>
    </row>
    <row r="12" spans="1:17" x14ac:dyDescent="0.35">
      <c r="A12" s="599"/>
      <c r="B12" s="600" t="s">
        <v>109</v>
      </c>
      <c r="C12" s="594"/>
      <c r="D12" s="594"/>
      <c r="E12" s="594"/>
      <c r="F12" s="594"/>
      <c r="G12" s="780"/>
      <c r="H12" s="779"/>
      <c r="I12" s="23"/>
      <c r="J12" s="23"/>
      <c r="K12" s="23"/>
      <c r="L12" s="23"/>
      <c r="M12" s="23"/>
    </row>
    <row r="13" spans="1:17" x14ac:dyDescent="0.35">
      <c r="A13" s="599"/>
      <c r="B13" s="601" t="s">
        <v>110</v>
      </c>
      <c r="C13" s="594"/>
      <c r="D13" s="594"/>
      <c r="E13" s="594"/>
      <c r="F13" s="594"/>
      <c r="G13" s="780"/>
      <c r="H13" s="779"/>
      <c r="I13" s="23"/>
      <c r="J13" s="23"/>
      <c r="K13" s="23"/>
      <c r="L13" s="23"/>
      <c r="M13" s="23"/>
    </row>
    <row r="14" spans="1:17" x14ac:dyDescent="0.35">
      <c r="A14" s="602"/>
      <c r="B14" s="603" t="s">
        <v>111</v>
      </c>
      <c r="C14" s="1061"/>
      <c r="D14" s="1061"/>
      <c r="E14" s="1061"/>
      <c r="F14" s="1061"/>
      <c r="G14" s="1061"/>
      <c r="H14" s="1061"/>
      <c r="I14" s="23"/>
      <c r="J14" s="23"/>
      <c r="K14" s="23"/>
      <c r="L14" s="23"/>
      <c r="M14" s="23"/>
    </row>
    <row r="15" spans="1:17" x14ac:dyDescent="0.35">
      <c r="A15" s="602"/>
      <c r="B15" s="603" t="s">
        <v>112</v>
      </c>
      <c r="C15" s="1061"/>
      <c r="D15" s="1061"/>
      <c r="E15" s="1061"/>
      <c r="F15" s="1061"/>
      <c r="G15" s="1061"/>
      <c r="H15" s="1061"/>
      <c r="I15" s="23"/>
      <c r="J15" s="23"/>
      <c r="K15" s="23"/>
      <c r="L15" s="23"/>
      <c r="M15" s="23"/>
    </row>
    <row r="16" spans="1:17" x14ac:dyDescent="0.35">
      <c r="A16" s="602"/>
      <c r="B16" s="603" t="s">
        <v>113</v>
      </c>
      <c r="C16" s="1061"/>
      <c r="D16" s="1061"/>
      <c r="E16" s="1061"/>
      <c r="F16" s="1061"/>
      <c r="G16" s="1061"/>
      <c r="H16" s="1061"/>
      <c r="I16" s="23"/>
      <c r="J16" s="23"/>
      <c r="K16" s="23"/>
      <c r="L16" s="23"/>
      <c r="M16" s="23"/>
    </row>
    <row r="17" spans="1:13" x14ac:dyDescent="0.35">
      <c r="A17" s="602"/>
      <c r="B17" s="354" t="s">
        <v>114</v>
      </c>
      <c r="C17" s="1061"/>
      <c r="D17" s="1061"/>
      <c r="E17" s="1061"/>
      <c r="F17" s="1061"/>
      <c r="G17" s="1061"/>
      <c r="H17" s="1061"/>
      <c r="I17" s="23"/>
      <c r="J17" s="23"/>
      <c r="K17" s="23"/>
      <c r="L17" s="23"/>
      <c r="M17" s="23"/>
    </row>
    <row r="18" spans="1:13" x14ac:dyDescent="0.35">
      <c r="A18" s="602"/>
      <c r="B18" s="604" t="s">
        <v>115</v>
      </c>
      <c r="C18" s="1061"/>
      <c r="D18" s="1061"/>
      <c r="E18" s="1061"/>
      <c r="F18" s="1061"/>
      <c r="G18" s="1061"/>
      <c r="H18" s="1061"/>
      <c r="I18" s="23"/>
      <c r="J18" s="23"/>
      <c r="K18" s="23"/>
      <c r="L18" s="23"/>
      <c r="M18" s="23"/>
    </row>
    <row r="19" spans="1:13" x14ac:dyDescent="0.35">
      <c r="A19" s="602"/>
      <c r="B19" s="601" t="s">
        <v>116</v>
      </c>
      <c r="C19" s="1062"/>
      <c r="D19" s="1062"/>
      <c r="E19" s="1062"/>
      <c r="F19" s="1062"/>
      <c r="G19" s="1061"/>
      <c r="H19" s="1061"/>
      <c r="I19" s="23"/>
      <c r="J19" s="23"/>
      <c r="K19" s="23"/>
      <c r="L19" s="23"/>
      <c r="M19" s="23"/>
    </row>
    <row r="20" spans="1:13" x14ac:dyDescent="0.35">
      <c r="A20" s="602"/>
      <c r="B20" s="354" t="s">
        <v>117</v>
      </c>
      <c r="C20" s="1061"/>
      <c r="D20" s="1061"/>
      <c r="E20" s="1061"/>
      <c r="F20" s="1061"/>
      <c r="G20" s="1061"/>
      <c r="H20" s="1061"/>
      <c r="I20" s="23"/>
      <c r="J20" s="23"/>
      <c r="K20" s="23"/>
      <c r="L20" s="23"/>
      <c r="M20" s="23"/>
    </row>
    <row r="21" spans="1:13" x14ac:dyDescent="0.35">
      <c r="A21" s="602"/>
      <c r="B21" s="32" t="s">
        <v>118</v>
      </c>
      <c r="C21" s="1061"/>
      <c r="D21" s="1061"/>
      <c r="E21" s="1061"/>
      <c r="F21" s="1061"/>
      <c r="G21" s="1061"/>
      <c r="H21" s="1061"/>
      <c r="I21" s="23"/>
      <c r="J21" s="23"/>
      <c r="K21" s="23"/>
      <c r="L21" s="23"/>
      <c r="M21" s="23"/>
    </row>
    <row r="22" spans="1:13" x14ac:dyDescent="0.35">
      <c r="A22" s="602"/>
      <c r="B22" s="32"/>
      <c r="C22" s="1061"/>
      <c r="D22" s="1061"/>
      <c r="E22" s="1061"/>
      <c r="F22" s="1061"/>
      <c r="G22" s="1061"/>
      <c r="H22" s="1061"/>
      <c r="I22" s="23"/>
      <c r="J22" s="23"/>
      <c r="K22" s="23"/>
      <c r="L22" s="23"/>
      <c r="M22" s="23"/>
    </row>
    <row r="23" spans="1:13" ht="15" thickBot="1" x14ac:dyDescent="0.4">
      <c r="A23" s="602"/>
      <c r="B23" s="355" t="s">
        <v>119</v>
      </c>
      <c r="C23" s="1063"/>
      <c r="D23" s="1063"/>
      <c r="E23" s="1063"/>
      <c r="F23" s="1063"/>
      <c r="G23" s="1063"/>
      <c r="H23" s="1063"/>
      <c r="I23" s="23"/>
      <c r="J23" s="23"/>
      <c r="K23" s="23"/>
      <c r="L23" s="23"/>
      <c r="M23" s="23"/>
    </row>
    <row r="24" spans="1:13" ht="15.5" thickTop="1" thickBot="1" x14ac:dyDescent="0.4">
      <c r="A24" s="605"/>
      <c r="B24" s="606" t="s">
        <v>120</v>
      </c>
      <c r="C24" s="1063"/>
      <c r="D24" s="1063"/>
      <c r="E24" s="1063"/>
      <c r="F24" s="1063"/>
      <c r="G24" s="1063"/>
      <c r="H24" s="1063"/>
      <c r="I24" s="23"/>
      <c r="J24" s="23"/>
      <c r="K24" s="23"/>
      <c r="L24" s="23"/>
      <c r="M24" s="23"/>
    </row>
    <row r="25" spans="1:13" x14ac:dyDescent="0.35">
      <c r="A25" s="24"/>
      <c r="B25" s="285"/>
      <c r="C25" s="356"/>
      <c r="D25" s="356"/>
      <c r="E25" s="356"/>
      <c r="F25" s="356"/>
      <c r="G25" s="24"/>
      <c r="H25" s="24"/>
      <c r="I25" s="23"/>
      <c r="J25" s="23"/>
      <c r="K25" s="23"/>
      <c r="L25" s="23"/>
      <c r="M25" s="23"/>
    </row>
    <row r="26" spans="1:13" x14ac:dyDescent="0.35">
      <c r="A26" s="312" t="s">
        <v>622</v>
      </c>
      <c r="B26" s="23"/>
      <c r="C26" s="24"/>
      <c r="D26" s="24"/>
      <c r="E26" s="24"/>
      <c r="F26" s="24"/>
      <c r="G26" s="23"/>
      <c r="H26" s="23"/>
      <c r="I26" s="23"/>
      <c r="J26" s="23"/>
      <c r="K26" s="23"/>
      <c r="L26" s="23"/>
      <c r="M26" s="23"/>
    </row>
    <row r="27" spans="1:13" x14ac:dyDescent="0.3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3" x14ac:dyDescent="0.3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 x14ac:dyDescent="0.3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</sheetData>
  <mergeCells count="1">
    <mergeCell ref="E3:Q3"/>
  </mergeCells>
  <conditionalFormatting sqref="A26">
    <cfRule type="cellIs" dxfId="23" priority="1" operator="equal">
      <formula>"Jennifer"</formula>
    </cfRule>
    <cfRule type="cellIs" dxfId="22" priority="2" operator="equal">
      <formula>"Kacee"</formula>
    </cfRule>
    <cfRule type="cellIs" dxfId="21" priority="3" operator="equal">
      <formula>"Tricia"</formula>
    </cfRule>
    <cfRule type="cellIs" dxfId="20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="75" zoomScaleNormal="75" workbookViewId="0">
      <selection activeCell="Q16" sqref="Q16"/>
    </sheetView>
  </sheetViews>
  <sheetFormatPr defaultRowHeight="14.5" x14ac:dyDescent="0.35"/>
  <cols>
    <col min="1" max="1" width="22.7265625" bestFit="1" customWidth="1"/>
    <col min="2" max="2" width="13.81640625" bestFit="1" customWidth="1"/>
    <col min="5" max="5" width="9.7265625" bestFit="1" customWidth="1"/>
    <col min="6" max="6" width="12.26953125" bestFit="1" customWidth="1"/>
    <col min="7" max="7" width="5.81640625" bestFit="1" customWidth="1"/>
    <col min="8" max="8" width="11" bestFit="1" customWidth="1"/>
    <col min="9" max="9" width="11.54296875" bestFit="1" customWidth="1"/>
    <col min="10" max="10" width="10.81640625" style="878" bestFit="1" customWidth="1"/>
    <col min="11" max="11" width="5.81640625" bestFit="1" customWidth="1"/>
  </cols>
  <sheetData>
    <row r="1" spans="1:18" x14ac:dyDescent="0.35">
      <c r="A1" s="964" t="s">
        <v>802</v>
      </c>
      <c r="B1" s="61"/>
      <c r="C1" s="61"/>
      <c r="D1" s="61"/>
      <c r="E1" s="61"/>
      <c r="F1" s="61"/>
      <c r="G1" s="175"/>
      <c r="H1" s="176"/>
      <c r="I1" s="183"/>
      <c r="J1" s="51"/>
    </row>
    <row r="3" spans="1:18" ht="18" x14ac:dyDescent="0.4">
      <c r="F3" s="1073" t="s">
        <v>801</v>
      </c>
      <c r="G3" s="1073"/>
      <c r="H3" s="1073"/>
      <c r="I3" s="1073"/>
      <c r="J3" s="1073"/>
      <c r="K3" s="1073"/>
      <c r="L3" s="1073"/>
      <c r="M3" s="1073"/>
      <c r="N3" s="1073"/>
      <c r="O3" s="1073"/>
      <c r="P3" s="1073"/>
      <c r="Q3" s="1073"/>
      <c r="R3" s="1073"/>
    </row>
    <row r="4" spans="1:18" ht="18.5" x14ac:dyDescent="0.45">
      <c r="A4" s="2" t="s">
        <v>52</v>
      </c>
      <c r="B4" s="20"/>
    </row>
    <row r="5" spans="1:18" ht="15.5" x14ac:dyDescent="0.35">
      <c r="A5" s="172" t="s">
        <v>796</v>
      </c>
      <c r="B5" s="21"/>
      <c r="J5"/>
    </row>
    <row r="6" spans="1:18" ht="21" x14ac:dyDescent="0.5">
      <c r="A6" s="3" t="s">
        <v>762</v>
      </c>
      <c r="B6" s="22"/>
      <c r="J6"/>
    </row>
    <row r="7" spans="1:18" s="23" customFormat="1" x14ac:dyDescent="0.35">
      <c r="A7" s="321"/>
      <c r="B7" s="22"/>
      <c r="E7" s="877" t="s">
        <v>763</v>
      </c>
    </row>
    <row r="8" spans="1:18" s="21" customFormat="1" x14ac:dyDescent="0.35">
      <c r="A8" s="875" t="s">
        <v>551</v>
      </c>
      <c r="B8" s="876">
        <v>2025</v>
      </c>
      <c r="E8" s="21" t="s">
        <v>666</v>
      </c>
      <c r="F8" s="21" t="s">
        <v>667</v>
      </c>
      <c r="G8" s="21" t="s">
        <v>668</v>
      </c>
      <c r="H8" s="21" t="s">
        <v>669</v>
      </c>
      <c r="I8" s="21" t="s">
        <v>670</v>
      </c>
      <c r="J8" s="879" t="s">
        <v>451</v>
      </c>
      <c r="K8" s="21" t="s">
        <v>450</v>
      </c>
    </row>
    <row r="9" spans="1:18" x14ac:dyDescent="0.35">
      <c r="A9" t="s">
        <v>651</v>
      </c>
      <c r="B9" s="1020"/>
      <c r="E9" t="s">
        <v>0</v>
      </c>
      <c r="F9" t="s">
        <v>594</v>
      </c>
      <c r="G9">
        <v>6675</v>
      </c>
      <c r="H9" t="s">
        <v>671</v>
      </c>
      <c r="I9" s="991"/>
      <c r="J9" s="878">
        <v>45658</v>
      </c>
      <c r="K9">
        <v>2025</v>
      </c>
    </row>
    <row r="10" spans="1:18" x14ac:dyDescent="0.35">
      <c r="E10" t="s">
        <v>0</v>
      </c>
      <c r="F10" t="s">
        <v>594</v>
      </c>
      <c r="G10">
        <v>6676</v>
      </c>
      <c r="H10" t="s">
        <v>672</v>
      </c>
      <c r="I10" s="991"/>
      <c r="J10" s="878">
        <v>45658</v>
      </c>
      <c r="K10">
        <v>2025</v>
      </c>
    </row>
    <row r="11" spans="1:18" x14ac:dyDescent="0.35">
      <c r="A11" t="s">
        <v>652</v>
      </c>
      <c r="B11" s="1020"/>
      <c r="E11" t="s">
        <v>0</v>
      </c>
      <c r="F11" t="s">
        <v>595</v>
      </c>
      <c r="G11">
        <v>6675</v>
      </c>
      <c r="H11" t="s">
        <v>671</v>
      </c>
      <c r="I11" s="991"/>
      <c r="J11" s="878">
        <v>45689</v>
      </c>
      <c r="K11">
        <v>2025</v>
      </c>
    </row>
    <row r="12" spans="1:18" x14ac:dyDescent="0.35">
      <c r="A12" t="s">
        <v>653</v>
      </c>
      <c r="B12" s="1020"/>
      <c r="E12" t="s">
        <v>0</v>
      </c>
      <c r="F12" t="s">
        <v>595</v>
      </c>
      <c r="G12">
        <v>6676</v>
      </c>
      <c r="H12" t="s">
        <v>672</v>
      </c>
      <c r="I12" s="991"/>
      <c r="J12" s="878">
        <v>45689</v>
      </c>
      <c r="K12">
        <v>2025</v>
      </c>
    </row>
    <row r="13" spans="1:18" x14ac:dyDescent="0.35">
      <c r="E13" t="s">
        <v>0</v>
      </c>
      <c r="F13" t="s">
        <v>596</v>
      </c>
      <c r="G13">
        <v>6675</v>
      </c>
      <c r="H13" t="s">
        <v>671</v>
      </c>
      <c r="I13" s="991"/>
      <c r="J13" s="878">
        <v>45717</v>
      </c>
      <c r="K13">
        <v>2025</v>
      </c>
    </row>
    <row r="14" spans="1:18" x14ac:dyDescent="0.35">
      <c r="A14" t="s">
        <v>654</v>
      </c>
      <c r="B14" s="1064"/>
      <c r="E14" t="s">
        <v>0</v>
      </c>
      <c r="F14" t="s">
        <v>596</v>
      </c>
      <c r="G14">
        <v>6676</v>
      </c>
      <c r="H14" t="s">
        <v>672</v>
      </c>
      <c r="I14" s="991"/>
      <c r="J14" s="878">
        <v>45717</v>
      </c>
      <c r="K14">
        <v>2025</v>
      </c>
    </row>
    <row r="15" spans="1:18" x14ac:dyDescent="0.35">
      <c r="A15" t="s">
        <v>655</v>
      </c>
      <c r="B15" s="1041"/>
      <c r="E15" t="s">
        <v>0</v>
      </c>
      <c r="F15" t="s">
        <v>597</v>
      </c>
      <c r="G15">
        <v>6675</v>
      </c>
      <c r="H15" t="s">
        <v>671</v>
      </c>
      <c r="I15" s="991"/>
      <c r="J15" s="878">
        <v>45748</v>
      </c>
      <c r="K15">
        <v>2025</v>
      </c>
    </row>
    <row r="16" spans="1:18" x14ac:dyDescent="0.35">
      <c r="E16" t="s">
        <v>0</v>
      </c>
      <c r="F16" t="s">
        <v>597</v>
      </c>
      <c r="G16">
        <v>6676</v>
      </c>
      <c r="H16" t="s">
        <v>672</v>
      </c>
      <c r="I16" s="991"/>
      <c r="J16" s="878">
        <v>45748</v>
      </c>
      <c r="K16">
        <v>2025</v>
      </c>
    </row>
    <row r="17" spans="1:11" x14ac:dyDescent="0.35">
      <c r="A17" s="877" t="s">
        <v>656</v>
      </c>
      <c r="E17" t="s">
        <v>0</v>
      </c>
      <c r="F17" t="s">
        <v>598</v>
      </c>
      <c r="G17">
        <v>6675</v>
      </c>
      <c r="H17" t="s">
        <v>671</v>
      </c>
      <c r="I17" s="991"/>
      <c r="J17" s="878">
        <v>45778</v>
      </c>
      <c r="K17">
        <v>2025</v>
      </c>
    </row>
    <row r="18" spans="1:11" x14ac:dyDescent="0.35">
      <c r="A18" t="s">
        <v>657</v>
      </c>
      <c r="B18" s="1041"/>
      <c r="E18" t="s">
        <v>0</v>
      </c>
      <c r="F18" t="s">
        <v>598</v>
      </c>
      <c r="G18">
        <v>6676</v>
      </c>
      <c r="H18" t="s">
        <v>672</v>
      </c>
      <c r="I18" s="991"/>
      <c r="J18" s="878">
        <v>45778</v>
      </c>
      <c r="K18">
        <v>2025</v>
      </c>
    </row>
    <row r="19" spans="1:11" x14ac:dyDescent="0.35">
      <c r="A19" t="s">
        <v>658</v>
      </c>
      <c r="B19" s="1020"/>
      <c r="E19" t="s">
        <v>0</v>
      </c>
      <c r="F19" t="s">
        <v>599</v>
      </c>
      <c r="G19">
        <v>6675</v>
      </c>
      <c r="H19" t="s">
        <v>671</v>
      </c>
      <c r="I19" s="991"/>
      <c r="J19" s="878">
        <v>45809</v>
      </c>
      <c r="K19">
        <v>2025</v>
      </c>
    </row>
    <row r="20" spans="1:11" x14ac:dyDescent="0.35">
      <c r="A20" t="s">
        <v>659</v>
      </c>
      <c r="B20" s="1064"/>
      <c r="E20" t="s">
        <v>0</v>
      </c>
      <c r="F20" t="s">
        <v>599</v>
      </c>
      <c r="G20">
        <v>6676</v>
      </c>
      <c r="H20" t="s">
        <v>672</v>
      </c>
      <c r="I20" s="991"/>
      <c r="J20" s="878">
        <v>45809</v>
      </c>
      <c r="K20">
        <v>2025</v>
      </c>
    </row>
    <row r="21" spans="1:11" x14ac:dyDescent="0.35">
      <c r="E21" t="s">
        <v>0</v>
      </c>
      <c r="F21" t="s">
        <v>600</v>
      </c>
      <c r="G21">
        <v>6675</v>
      </c>
      <c r="H21" t="s">
        <v>671</v>
      </c>
      <c r="I21" s="991"/>
      <c r="J21" s="878">
        <v>45839</v>
      </c>
      <c r="K21">
        <v>2025</v>
      </c>
    </row>
    <row r="22" spans="1:11" x14ac:dyDescent="0.35">
      <c r="A22" t="s">
        <v>660</v>
      </c>
      <c r="B22" s="1041"/>
      <c r="E22" t="s">
        <v>0</v>
      </c>
      <c r="F22" t="s">
        <v>600</v>
      </c>
      <c r="G22">
        <v>6676</v>
      </c>
      <c r="H22" t="s">
        <v>672</v>
      </c>
      <c r="I22" s="991"/>
      <c r="J22" s="878">
        <v>45839</v>
      </c>
      <c r="K22">
        <v>2025</v>
      </c>
    </row>
    <row r="23" spans="1:11" x14ac:dyDescent="0.35">
      <c r="A23" t="s">
        <v>661</v>
      </c>
      <c r="B23" s="1020"/>
      <c r="E23" t="s">
        <v>0</v>
      </c>
      <c r="F23" t="s">
        <v>601</v>
      </c>
      <c r="G23">
        <v>6675</v>
      </c>
      <c r="H23" t="s">
        <v>671</v>
      </c>
      <c r="I23" s="991"/>
      <c r="J23" s="878">
        <v>45870</v>
      </c>
      <c r="K23">
        <v>2025</v>
      </c>
    </row>
    <row r="24" spans="1:11" x14ac:dyDescent="0.35">
      <c r="A24" t="s">
        <v>662</v>
      </c>
      <c r="B24" s="1064"/>
      <c r="E24" t="s">
        <v>0</v>
      </c>
      <c r="F24" t="s">
        <v>601</v>
      </c>
      <c r="G24">
        <v>6676</v>
      </c>
      <c r="H24" t="s">
        <v>672</v>
      </c>
      <c r="I24" s="991"/>
      <c r="J24" s="878">
        <v>45870</v>
      </c>
      <c r="K24">
        <v>2025</v>
      </c>
    </row>
    <row r="25" spans="1:11" x14ac:dyDescent="0.35">
      <c r="B25" s="1020"/>
      <c r="E25" t="s">
        <v>0</v>
      </c>
      <c r="F25" t="s">
        <v>602</v>
      </c>
      <c r="G25">
        <v>6675</v>
      </c>
      <c r="H25" t="s">
        <v>671</v>
      </c>
      <c r="I25" s="991"/>
      <c r="J25" s="878">
        <v>45901</v>
      </c>
      <c r="K25">
        <v>2025</v>
      </c>
    </row>
    <row r="26" spans="1:11" x14ac:dyDescent="0.35">
      <c r="A26" t="s">
        <v>674</v>
      </c>
      <c r="B26" s="1020"/>
      <c r="E26" t="s">
        <v>0</v>
      </c>
      <c r="F26" t="s">
        <v>602</v>
      </c>
      <c r="G26">
        <v>6676</v>
      </c>
      <c r="H26" t="s">
        <v>672</v>
      </c>
      <c r="I26" s="991"/>
      <c r="J26" s="878">
        <v>45901</v>
      </c>
      <c r="K26">
        <v>2025</v>
      </c>
    </row>
    <row r="27" spans="1:11" x14ac:dyDescent="0.35">
      <c r="A27" t="s">
        <v>675</v>
      </c>
      <c r="B27" s="1020"/>
      <c r="E27" t="s">
        <v>0</v>
      </c>
      <c r="F27" t="s">
        <v>603</v>
      </c>
      <c r="G27">
        <v>6675</v>
      </c>
      <c r="H27" t="s">
        <v>671</v>
      </c>
      <c r="I27" s="991"/>
      <c r="J27" s="878">
        <v>45931</v>
      </c>
      <c r="K27">
        <v>2025</v>
      </c>
    </row>
    <row r="28" spans="1:11" x14ac:dyDescent="0.35">
      <c r="A28" t="s">
        <v>676</v>
      </c>
      <c r="B28" s="1020"/>
      <c r="E28" t="s">
        <v>0</v>
      </c>
      <c r="F28" t="s">
        <v>603</v>
      </c>
      <c r="G28">
        <v>6676</v>
      </c>
      <c r="H28" t="s">
        <v>672</v>
      </c>
      <c r="I28" s="991"/>
      <c r="J28" s="878">
        <v>45931</v>
      </c>
      <c r="K28">
        <v>2025</v>
      </c>
    </row>
    <row r="29" spans="1:11" x14ac:dyDescent="0.35">
      <c r="A29" t="s">
        <v>677</v>
      </c>
      <c r="B29" s="1064"/>
      <c r="E29" t="s">
        <v>0</v>
      </c>
      <c r="F29" t="s">
        <v>604</v>
      </c>
      <c r="G29">
        <v>6675</v>
      </c>
      <c r="H29" t="s">
        <v>671</v>
      </c>
      <c r="I29" s="991"/>
      <c r="J29" s="878">
        <v>45962</v>
      </c>
      <c r="K29">
        <v>2025</v>
      </c>
    </row>
    <row r="30" spans="1:11" x14ac:dyDescent="0.35">
      <c r="E30" t="s">
        <v>0</v>
      </c>
      <c r="F30" t="s">
        <v>604</v>
      </c>
      <c r="G30">
        <v>6676</v>
      </c>
      <c r="H30" t="s">
        <v>672</v>
      </c>
      <c r="I30" s="991"/>
      <c r="J30" s="878">
        <v>45962</v>
      </c>
      <c r="K30">
        <v>2025</v>
      </c>
    </row>
    <row r="31" spans="1:11" x14ac:dyDescent="0.35">
      <c r="A31" t="s">
        <v>663</v>
      </c>
      <c r="B31" s="1064"/>
      <c r="E31" t="s">
        <v>0</v>
      </c>
      <c r="F31" t="s">
        <v>605</v>
      </c>
      <c r="G31">
        <v>6675</v>
      </c>
      <c r="H31" t="s">
        <v>671</v>
      </c>
      <c r="I31" s="991"/>
      <c r="J31" s="878">
        <v>45992</v>
      </c>
      <c r="K31">
        <v>2025</v>
      </c>
    </row>
    <row r="32" spans="1:11" x14ac:dyDescent="0.35">
      <c r="A32" t="s">
        <v>664</v>
      </c>
      <c r="B32" s="1041"/>
      <c r="E32" t="s">
        <v>0</v>
      </c>
      <c r="F32" t="s">
        <v>605</v>
      </c>
      <c r="G32">
        <v>6676</v>
      </c>
      <c r="H32" t="s">
        <v>672</v>
      </c>
      <c r="I32" s="991"/>
      <c r="J32" s="878">
        <v>45992</v>
      </c>
      <c r="K32">
        <v>2025</v>
      </c>
    </row>
    <row r="34" spans="1:2" x14ac:dyDescent="0.35">
      <c r="A34" s="21" t="s">
        <v>665</v>
      </c>
      <c r="B34" s="1060"/>
    </row>
  </sheetData>
  <mergeCells count="1">
    <mergeCell ref="F3:R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pane ySplit="5" topLeftCell="A6" activePane="bottomLeft" state="frozen"/>
      <selection pane="bottomLeft" activeCell="C1" sqref="C1"/>
    </sheetView>
  </sheetViews>
  <sheetFormatPr defaultRowHeight="14.5" x14ac:dyDescent="0.35"/>
  <cols>
    <col min="1" max="1" width="50.1796875" style="23" bestFit="1" customWidth="1"/>
    <col min="2" max="2" width="18" style="23" bestFit="1" customWidth="1"/>
    <col min="3" max="3" width="18" style="23" customWidth="1"/>
    <col min="4" max="5" width="18" style="23" bestFit="1" customWidth="1"/>
    <col min="6" max="7" width="14.26953125" style="23" bestFit="1" customWidth="1"/>
    <col min="12" max="12" width="10.81640625" bestFit="1" customWidth="1"/>
  </cols>
  <sheetData>
    <row r="1" spans="1:7" ht="18.5" x14ac:dyDescent="0.45">
      <c r="A1" s="97" t="s">
        <v>52</v>
      </c>
      <c r="B1" s="97"/>
      <c r="C1" s="97"/>
      <c r="D1" s="97"/>
      <c r="E1" s="97"/>
      <c r="F1" s="97"/>
      <c r="G1" s="97"/>
    </row>
    <row r="2" spans="1:7" ht="21" x14ac:dyDescent="0.5">
      <c r="A2" s="172" t="s">
        <v>798</v>
      </c>
      <c r="B2" s="98"/>
      <c r="C2" s="98"/>
      <c r="D2" s="98"/>
      <c r="E2" s="98"/>
      <c r="F2" s="98"/>
      <c r="G2" s="98"/>
    </row>
    <row r="3" spans="1:7" ht="21.5" thickBot="1" x14ac:dyDescent="0.55000000000000004">
      <c r="A3" s="98" t="s">
        <v>376</v>
      </c>
      <c r="B3" s="34"/>
      <c r="C3" s="34"/>
      <c r="D3" s="34"/>
      <c r="E3" s="34"/>
      <c r="F3" s="34"/>
      <c r="G3" s="34"/>
    </row>
    <row r="4" spans="1:7" s="23" customFormat="1" ht="29.5" thickBot="1" x14ac:dyDescent="0.4">
      <c r="A4" s="439"/>
      <c r="B4" s="521">
        <v>2025</v>
      </c>
      <c r="C4" s="521">
        <v>2026</v>
      </c>
      <c r="D4" s="521" t="s">
        <v>755</v>
      </c>
      <c r="E4" s="521" t="s">
        <v>756</v>
      </c>
      <c r="F4" s="776" t="s">
        <v>780</v>
      </c>
      <c r="G4" s="776" t="s">
        <v>781</v>
      </c>
    </row>
    <row r="5" spans="1:7" s="23" customFormat="1" x14ac:dyDescent="0.35">
      <c r="B5" s="522" t="s">
        <v>592</v>
      </c>
      <c r="C5" s="522" t="s">
        <v>593</v>
      </c>
      <c r="D5" s="522" t="s">
        <v>592</v>
      </c>
      <c r="E5" s="522" t="s">
        <v>593</v>
      </c>
      <c r="F5" s="523"/>
      <c r="G5" s="523"/>
    </row>
    <row r="6" spans="1:7" s="23" customFormat="1" x14ac:dyDescent="0.35">
      <c r="A6" s="524" t="s">
        <v>386</v>
      </c>
      <c r="B6" s="748">
        <v>658372.2296208312</v>
      </c>
      <c r="C6" s="748">
        <v>674195.87010301801</v>
      </c>
      <c r="D6" s="748">
        <v>658372.2296208312</v>
      </c>
      <c r="E6" s="748">
        <v>674195.87010301801</v>
      </c>
      <c r="F6" s="749">
        <f>B6-D6</f>
        <v>0</v>
      </c>
      <c r="G6" s="749">
        <f t="shared" ref="G6:G26" si="0">C6-E6</f>
        <v>0</v>
      </c>
    </row>
    <row r="7" spans="1:7" s="23" customFormat="1" x14ac:dyDescent="0.35">
      <c r="A7" s="524" t="s">
        <v>631</v>
      </c>
      <c r="B7" s="748">
        <v>80895.937769482101</v>
      </c>
      <c r="C7" s="748">
        <v>82840.230341589602</v>
      </c>
      <c r="D7" s="748">
        <v>80895.937769482101</v>
      </c>
      <c r="E7" s="748">
        <v>82840.230341589602</v>
      </c>
      <c r="F7" s="749">
        <f t="shared" ref="F7:F26" si="1">B7-D7</f>
        <v>0</v>
      </c>
      <c r="G7" s="749">
        <f t="shared" si="0"/>
        <v>0</v>
      </c>
    </row>
    <row r="8" spans="1:7" s="23" customFormat="1" x14ac:dyDescent="0.35">
      <c r="A8" s="524" t="s">
        <v>388</v>
      </c>
      <c r="B8" s="748">
        <v>1702.3198992734074</v>
      </c>
      <c r="C8" s="748">
        <v>1743.2342891274391</v>
      </c>
      <c r="D8" s="748">
        <v>1702.3198992734074</v>
      </c>
      <c r="E8" s="748">
        <v>1743.2342891274391</v>
      </c>
      <c r="F8" s="749">
        <f t="shared" si="1"/>
        <v>0</v>
      </c>
      <c r="G8" s="749">
        <f t="shared" si="0"/>
        <v>0</v>
      </c>
    </row>
    <row r="9" spans="1:7" s="23" customFormat="1" x14ac:dyDescent="0.35">
      <c r="A9" s="524" t="s">
        <v>639</v>
      </c>
      <c r="B9" s="748">
        <v>24191.665241063292</v>
      </c>
      <c r="C9" s="748">
        <v>24773.099566840461</v>
      </c>
      <c r="D9" s="748">
        <v>24191.665241063292</v>
      </c>
      <c r="E9" s="748">
        <v>24773.099566840461</v>
      </c>
      <c r="F9" s="749">
        <f t="shared" si="1"/>
        <v>0</v>
      </c>
      <c r="G9" s="749">
        <f t="shared" si="0"/>
        <v>0</v>
      </c>
    </row>
    <row r="10" spans="1:7" s="23" customFormat="1" x14ac:dyDescent="0.35">
      <c r="A10" s="524" t="s">
        <v>381</v>
      </c>
      <c r="B10" s="748">
        <v>1644959.3497689276</v>
      </c>
      <c r="C10" s="748">
        <v>1684495.1080944967</v>
      </c>
      <c r="D10" s="748">
        <v>1644959.3497689276</v>
      </c>
      <c r="E10" s="748">
        <v>1684495.1080944967</v>
      </c>
      <c r="F10" s="749">
        <f t="shared" si="1"/>
        <v>0</v>
      </c>
      <c r="G10" s="749">
        <f t="shared" si="0"/>
        <v>0</v>
      </c>
    </row>
    <row r="11" spans="1:7" s="23" customFormat="1" x14ac:dyDescent="0.35">
      <c r="A11" s="524" t="s">
        <v>797</v>
      </c>
      <c r="B11" s="748">
        <v>5257922.8431531508</v>
      </c>
      <c r="C11" s="748">
        <v>5384294.3348563304</v>
      </c>
      <c r="D11" s="748">
        <v>5257922.8431531508</v>
      </c>
      <c r="E11" s="748">
        <v>5384294.3348563304</v>
      </c>
      <c r="F11" s="749">
        <f t="shared" si="1"/>
        <v>0</v>
      </c>
      <c r="G11" s="749">
        <f t="shared" si="0"/>
        <v>0</v>
      </c>
    </row>
    <row r="12" spans="1:7" s="23" customFormat="1" x14ac:dyDescent="0.35">
      <c r="A12" s="524" t="s">
        <v>387</v>
      </c>
      <c r="B12" s="748">
        <v>261850.00774814497</v>
      </c>
      <c r="C12" s="748">
        <v>268143.43902675575</v>
      </c>
      <c r="D12" s="748">
        <v>261850.00774814497</v>
      </c>
      <c r="E12" s="748">
        <v>268143.43902675575</v>
      </c>
      <c r="F12" s="749">
        <f t="shared" si="1"/>
        <v>0</v>
      </c>
      <c r="G12" s="749">
        <f t="shared" si="0"/>
        <v>0</v>
      </c>
    </row>
    <row r="13" spans="1:7" s="23" customFormat="1" x14ac:dyDescent="0.35">
      <c r="A13" s="524" t="s">
        <v>637</v>
      </c>
      <c r="B13" s="748">
        <v>406112.54777309019</v>
      </c>
      <c r="C13" s="748">
        <v>415873.25556443678</v>
      </c>
      <c r="D13" s="748">
        <v>406112.54777309019</v>
      </c>
      <c r="E13" s="748">
        <v>415873.25556443678</v>
      </c>
      <c r="F13" s="749">
        <f t="shared" si="1"/>
        <v>0</v>
      </c>
      <c r="G13" s="749">
        <f t="shared" si="0"/>
        <v>0</v>
      </c>
    </row>
    <row r="14" spans="1:7" s="23" customFormat="1" x14ac:dyDescent="0.35">
      <c r="A14" s="524" t="s">
        <v>389</v>
      </c>
      <c r="B14" s="748">
        <v>139055.35708501522</v>
      </c>
      <c r="C14" s="748">
        <v>142397.48161372234</v>
      </c>
      <c r="D14" s="748">
        <v>139055.35708501522</v>
      </c>
      <c r="E14" s="748">
        <v>142397.48161372234</v>
      </c>
      <c r="F14" s="749">
        <f t="shared" si="1"/>
        <v>0</v>
      </c>
      <c r="G14" s="749">
        <f t="shared" si="0"/>
        <v>0</v>
      </c>
    </row>
    <row r="15" spans="1:7" s="23" customFormat="1" x14ac:dyDescent="0.35">
      <c r="A15" s="524" t="s">
        <v>383</v>
      </c>
      <c r="B15" s="748">
        <v>3307254.4843475479</v>
      </c>
      <c r="C15" s="748">
        <v>3386742.6577377818</v>
      </c>
      <c r="D15" s="748">
        <v>3307254.4843475479</v>
      </c>
      <c r="E15" s="748">
        <v>3386742.6577377818</v>
      </c>
      <c r="F15" s="749">
        <f t="shared" si="1"/>
        <v>0</v>
      </c>
      <c r="G15" s="749">
        <f t="shared" si="0"/>
        <v>0</v>
      </c>
    </row>
    <row r="16" spans="1:7" s="23" customFormat="1" x14ac:dyDescent="0.35">
      <c r="A16" s="524" t="s">
        <v>632</v>
      </c>
      <c r="B16" s="748">
        <v>136489.00625721479</v>
      </c>
      <c r="C16" s="748">
        <v>139769.44985373304</v>
      </c>
      <c r="D16" s="748">
        <v>136489.00625721479</v>
      </c>
      <c r="E16" s="748">
        <v>139769.44985373304</v>
      </c>
      <c r="F16" s="749">
        <f t="shared" si="1"/>
        <v>0</v>
      </c>
      <c r="G16" s="749">
        <f t="shared" si="0"/>
        <v>0</v>
      </c>
    </row>
    <row r="17" spans="1:12" s="23" customFormat="1" x14ac:dyDescent="0.35">
      <c r="A17" s="524" t="s">
        <v>377</v>
      </c>
      <c r="B17" s="748">
        <v>781505.36815972638</v>
      </c>
      <c r="C17" s="748">
        <v>800288.45077513449</v>
      </c>
      <c r="D17" s="748">
        <v>781505.36815972638</v>
      </c>
      <c r="E17" s="748">
        <v>800288.45077513449</v>
      </c>
      <c r="F17" s="749">
        <f t="shared" si="1"/>
        <v>0</v>
      </c>
      <c r="G17" s="749">
        <f t="shared" si="0"/>
        <v>0</v>
      </c>
    </row>
    <row r="18" spans="1:12" s="23" customFormat="1" x14ac:dyDescent="0.35">
      <c r="A18" s="524" t="s">
        <v>384</v>
      </c>
      <c r="B18" s="748">
        <v>1121961.6974725353</v>
      </c>
      <c r="C18" s="748">
        <v>1148927.4741818809</v>
      </c>
      <c r="D18" s="748">
        <v>1121961.6974725353</v>
      </c>
      <c r="E18" s="748">
        <v>1148927.4741818809</v>
      </c>
      <c r="F18" s="749">
        <f t="shared" si="1"/>
        <v>0</v>
      </c>
      <c r="G18" s="749">
        <f t="shared" si="0"/>
        <v>0</v>
      </c>
    </row>
    <row r="19" spans="1:12" s="23" customFormat="1" x14ac:dyDescent="0.35">
      <c r="A19" s="524" t="s">
        <v>382</v>
      </c>
      <c r="B19" s="748">
        <v>1174500.3242839405</v>
      </c>
      <c r="C19" s="748">
        <v>1202728.8400711028</v>
      </c>
      <c r="D19" s="748">
        <v>1174500.3242839405</v>
      </c>
      <c r="E19" s="748">
        <v>1202728.8400711028</v>
      </c>
      <c r="F19" s="749">
        <f t="shared" si="1"/>
        <v>0</v>
      </c>
      <c r="G19" s="749">
        <f t="shared" si="0"/>
        <v>0</v>
      </c>
    </row>
    <row r="20" spans="1:12" s="23" customFormat="1" x14ac:dyDescent="0.35">
      <c r="A20" s="524" t="s">
        <v>385</v>
      </c>
      <c r="B20" s="748">
        <v>2176548.2746935645</v>
      </c>
      <c r="C20" s="748">
        <v>2228860.501487684</v>
      </c>
      <c r="D20" s="748">
        <v>2176548.2746935645</v>
      </c>
      <c r="E20" s="748">
        <v>2228860.501487684</v>
      </c>
      <c r="F20" s="749">
        <f t="shared" si="1"/>
        <v>0</v>
      </c>
      <c r="G20" s="749">
        <f t="shared" si="0"/>
        <v>0</v>
      </c>
      <c r="L20" s="38"/>
    </row>
    <row r="21" spans="1:12" s="23" customFormat="1" x14ac:dyDescent="0.35">
      <c r="A21" s="524" t="s">
        <v>379</v>
      </c>
      <c r="B21" s="748">
        <v>634263.47383952315</v>
      </c>
      <c r="C21" s="748">
        <v>649507.67268247798</v>
      </c>
      <c r="D21" s="748">
        <v>634263.47383952315</v>
      </c>
      <c r="E21" s="748">
        <v>649507.67268247798</v>
      </c>
      <c r="F21" s="749">
        <f t="shared" si="1"/>
        <v>0</v>
      </c>
      <c r="G21" s="749">
        <f t="shared" si="0"/>
        <v>0</v>
      </c>
      <c r="L21" s="38"/>
    </row>
    <row r="22" spans="1:12" s="23" customFormat="1" x14ac:dyDescent="0.35">
      <c r="A22" s="524" t="s">
        <v>380</v>
      </c>
      <c r="B22" s="748">
        <v>2013642.5763185646</v>
      </c>
      <c r="C22" s="748">
        <v>2062039.4478051397</v>
      </c>
      <c r="D22" s="748">
        <v>2013642.5763185646</v>
      </c>
      <c r="E22" s="748">
        <v>2062039.4478051397</v>
      </c>
      <c r="F22" s="749">
        <f t="shared" si="1"/>
        <v>0</v>
      </c>
      <c r="G22" s="749">
        <f t="shared" si="0"/>
        <v>0</v>
      </c>
    </row>
    <row r="23" spans="1:12" s="23" customFormat="1" x14ac:dyDescent="0.35">
      <c r="A23" s="524" t="s">
        <v>638</v>
      </c>
      <c r="B23" s="748">
        <v>1364442.3643543925</v>
      </c>
      <c r="C23" s="748">
        <v>1970380.0401214326</v>
      </c>
      <c r="D23" s="748">
        <v>1364442.3643543925</v>
      </c>
      <c r="E23" s="748">
        <v>1970380.0401214326</v>
      </c>
      <c r="F23" s="749">
        <f t="shared" si="1"/>
        <v>0</v>
      </c>
      <c r="G23" s="749">
        <f t="shared" si="0"/>
        <v>0</v>
      </c>
    </row>
    <row r="24" spans="1:12" s="23" customFormat="1" x14ac:dyDescent="0.35">
      <c r="A24" s="861" t="s">
        <v>640</v>
      </c>
      <c r="B24" s="862">
        <v>1129956.7195735821</v>
      </c>
      <c r="C24" s="862">
        <v>1157114.652558181</v>
      </c>
      <c r="D24" s="748">
        <v>1129956.7195735821</v>
      </c>
      <c r="E24" s="748">
        <v>1157114.652558181</v>
      </c>
      <c r="F24" s="749">
        <f t="shared" si="1"/>
        <v>0</v>
      </c>
      <c r="G24" s="749">
        <f t="shared" si="0"/>
        <v>0</v>
      </c>
    </row>
    <row r="25" spans="1:12" s="23" customFormat="1" x14ac:dyDescent="0.35">
      <c r="A25" s="524" t="s">
        <v>633</v>
      </c>
      <c r="B25" s="748">
        <v>231726.72529727762</v>
      </c>
      <c r="C25" s="748">
        <v>237296.15885818333</v>
      </c>
      <c r="D25" s="748">
        <v>231726.72529727762</v>
      </c>
      <c r="E25" s="748">
        <v>237296.15885818333</v>
      </c>
      <c r="F25" s="749">
        <f t="shared" si="1"/>
        <v>0</v>
      </c>
      <c r="G25" s="749">
        <f t="shared" si="0"/>
        <v>0</v>
      </c>
    </row>
    <row r="26" spans="1:12" s="23" customFormat="1" x14ac:dyDescent="0.35">
      <c r="A26" s="861" t="s">
        <v>378</v>
      </c>
      <c r="B26" s="862">
        <v>4296408.4470623098</v>
      </c>
      <c r="C26" s="862">
        <v>4399670.4310468072</v>
      </c>
      <c r="D26" s="748">
        <v>4296408.4470623098</v>
      </c>
      <c r="E26" s="748">
        <v>4399670.4310468072</v>
      </c>
      <c r="F26" s="749">
        <f t="shared" si="1"/>
        <v>0</v>
      </c>
      <c r="G26" s="749">
        <f t="shared" si="0"/>
        <v>0</v>
      </c>
    </row>
    <row r="27" spans="1:12" s="23" customFormat="1" x14ac:dyDescent="0.35">
      <c r="A27" s="525" t="s">
        <v>390</v>
      </c>
      <c r="B27" s="863">
        <f>SUM(B6:B26)</f>
        <v>26843761.71971916</v>
      </c>
      <c r="C27" s="863">
        <f t="shared" ref="C27:G27" si="2">SUM(C6:C26)</f>
        <v>28062081.830635857</v>
      </c>
      <c r="D27" s="863">
        <f t="shared" si="2"/>
        <v>26843761.71971916</v>
      </c>
      <c r="E27" s="863">
        <f t="shared" si="2"/>
        <v>28062081.830635857</v>
      </c>
      <c r="F27" s="863">
        <f t="shared" si="2"/>
        <v>0</v>
      </c>
      <c r="G27" s="864">
        <f t="shared" si="2"/>
        <v>0</v>
      </c>
    </row>
    <row r="28" spans="1:12" s="23" customFormat="1" x14ac:dyDescent="0.35">
      <c r="A28" s="316" t="s">
        <v>391</v>
      </c>
      <c r="B28" s="748"/>
      <c r="C28" s="748"/>
      <c r="D28" s="748"/>
      <c r="E28" s="748"/>
      <c r="F28" s="749"/>
      <c r="G28" s="749"/>
    </row>
    <row r="29" spans="1:12" s="23" customFormat="1" x14ac:dyDescent="0.35">
      <c r="A29" s="526" t="s">
        <v>392</v>
      </c>
      <c r="B29" s="750">
        <f>SUM(B6:B26)</f>
        <v>26843761.71971916</v>
      </c>
      <c r="C29" s="750">
        <f t="shared" ref="C29:G29" si="3">SUM(C6:C26)</f>
        <v>28062081.830635857</v>
      </c>
      <c r="D29" s="750">
        <f t="shared" si="3"/>
        <v>26843761.71971916</v>
      </c>
      <c r="E29" s="750">
        <f t="shared" si="3"/>
        <v>28062081.830635857</v>
      </c>
      <c r="F29" s="750">
        <f t="shared" si="3"/>
        <v>0</v>
      </c>
      <c r="G29" s="751">
        <f t="shared" si="3"/>
        <v>0</v>
      </c>
    </row>
    <row r="30" spans="1:12" s="23" customFormat="1" x14ac:dyDescent="0.35">
      <c r="A30" s="316" t="s">
        <v>393</v>
      </c>
      <c r="B30" s="752"/>
      <c r="C30" s="752"/>
      <c r="D30" s="752"/>
      <c r="E30" s="752"/>
      <c r="F30" s="753"/>
      <c r="G30" s="753"/>
    </row>
    <row r="31" spans="1:12" s="23" customFormat="1" x14ac:dyDescent="0.35">
      <c r="A31" s="316" t="s">
        <v>394</v>
      </c>
      <c r="B31" s="752"/>
      <c r="C31" s="752"/>
      <c r="D31" s="752"/>
      <c r="E31" s="752"/>
      <c r="F31" s="753"/>
      <c r="G31" s="753"/>
    </row>
    <row r="32" spans="1:12" s="23" customFormat="1" x14ac:dyDescent="0.35">
      <c r="A32" s="316" t="s">
        <v>395</v>
      </c>
      <c r="B32" s="752">
        <f>-B26</f>
        <v>-4296408.4470623098</v>
      </c>
      <c r="C32" s="752">
        <f t="shared" ref="C32:G32" si="4">-C26</f>
        <v>-4399670.4310468072</v>
      </c>
      <c r="D32" s="752">
        <f t="shared" si="4"/>
        <v>-4296408.4470623098</v>
      </c>
      <c r="E32" s="752">
        <f t="shared" si="4"/>
        <v>-4399670.4310468072</v>
      </c>
      <c r="F32" s="752">
        <f t="shared" si="4"/>
        <v>0</v>
      </c>
      <c r="G32" s="753">
        <f t="shared" si="4"/>
        <v>0</v>
      </c>
    </row>
    <row r="33" spans="1:7" s="23" customFormat="1" x14ac:dyDescent="0.35">
      <c r="A33" s="358" t="s">
        <v>396</v>
      </c>
      <c r="B33" s="754"/>
      <c r="C33" s="754"/>
      <c r="D33" s="754"/>
      <c r="E33" s="754"/>
      <c r="F33" s="755"/>
      <c r="G33" s="755"/>
    </row>
    <row r="34" spans="1:7" s="23" customFormat="1" ht="15" thickBot="1" x14ac:dyDescent="0.4">
      <c r="A34" s="527" t="s">
        <v>397</v>
      </c>
      <c r="B34" s="756">
        <f>SUM(B29:B33)</f>
        <v>22547353.272656851</v>
      </c>
      <c r="C34" s="756">
        <f t="shared" ref="C34:G34" si="5">SUM(C29:C33)</f>
        <v>23662411.399589051</v>
      </c>
      <c r="D34" s="756">
        <f t="shared" si="5"/>
        <v>22547353.272656851</v>
      </c>
      <c r="E34" s="756">
        <f t="shared" si="5"/>
        <v>23662411.399589051</v>
      </c>
      <c r="F34" s="756">
        <f t="shared" si="5"/>
        <v>0</v>
      </c>
      <c r="G34" s="757">
        <f t="shared" si="5"/>
        <v>0</v>
      </c>
    </row>
    <row r="35" spans="1:7" s="23" customFormat="1" x14ac:dyDescent="0.35">
      <c r="F35" s="843"/>
      <c r="G35" s="843"/>
    </row>
    <row r="36" spans="1:7" s="23" customFormat="1" x14ac:dyDescent="0.35">
      <c r="A36" s="312" t="str">
        <f>'26C Energy prices (R)'!A52</f>
        <v>Rate year: January 2025 through December 2026</v>
      </c>
      <c r="B36" s="142"/>
      <c r="C36" s="142"/>
      <c r="D36" s="142"/>
      <c r="E36" s="142"/>
      <c r="F36" s="142"/>
      <c r="G36" s="142"/>
    </row>
  </sheetData>
  <conditionalFormatting sqref="A36:C36">
    <cfRule type="cellIs" dxfId="19" priority="13" operator="equal">
      <formula>"Jennifer"</formula>
    </cfRule>
    <cfRule type="cellIs" dxfId="18" priority="14" operator="equal">
      <formula>"Kacee"</formula>
    </cfRule>
    <cfRule type="cellIs" dxfId="17" priority="15" operator="equal">
      <formula>"Tricia"</formula>
    </cfRule>
    <cfRule type="cellIs" dxfId="16" priority="16" operator="equal">
      <formula>"Henry"</formula>
    </cfRule>
  </conditionalFormatting>
  <conditionalFormatting sqref="D36:F36">
    <cfRule type="cellIs" dxfId="15" priority="5" operator="equal">
      <formula>"Jennifer"</formula>
    </cfRule>
    <cfRule type="cellIs" dxfId="14" priority="6" operator="equal">
      <formula>"Kacee"</formula>
    </cfRule>
    <cfRule type="cellIs" dxfId="13" priority="7" operator="equal">
      <formula>"Tricia"</formula>
    </cfRule>
    <cfRule type="cellIs" dxfId="12" priority="8" operator="equal">
      <formula>"Henry"</formula>
    </cfRule>
  </conditionalFormatting>
  <conditionalFormatting sqref="G36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zoomScale="51" zoomScaleNormal="100" workbookViewId="0">
      <selection activeCell="N16" sqref="N16"/>
    </sheetView>
  </sheetViews>
  <sheetFormatPr defaultRowHeight="14.5" x14ac:dyDescent="0.35"/>
  <cols>
    <col min="1" max="1" width="12" style="23" customWidth="1"/>
    <col min="2" max="2" width="27" style="23" customWidth="1"/>
    <col min="3" max="4" width="12.54296875" style="101" customWidth="1"/>
    <col min="5" max="5" width="13.54296875" style="101" customWidth="1"/>
    <col min="6" max="6" width="13.453125" style="101" customWidth="1"/>
    <col min="7" max="7" width="9.54296875" style="23" bestFit="1" customWidth="1"/>
    <col min="8" max="9" width="17.453125" style="23" bestFit="1" customWidth="1"/>
    <col min="10" max="10" width="8.1796875" style="23" customWidth="1"/>
    <col min="11" max="11" width="3.453125" style="23" customWidth="1"/>
    <col min="12" max="12" width="10.81640625" style="101" bestFit="1" customWidth="1"/>
    <col min="13" max="14" width="11.1796875" style="101" bestFit="1" customWidth="1"/>
    <col min="15" max="15" width="10.81640625" style="101" bestFit="1" customWidth="1"/>
    <col min="16" max="16" width="11.26953125" style="101" bestFit="1" customWidth="1"/>
    <col min="17" max="22" width="10.81640625" style="101" bestFit="1" customWidth="1"/>
    <col min="23" max="23" width="11.1796875" style="101" bestFit="1" customWidth="1"/>
    <col min="24" max="35" width="11.1796875" bestFit="1" customWidth="1"/>
  </cols>
  <sheetData>
    <row r="1" spans="1:35" x14ac:dyDescent="0.35">
      <c r="A1" s="962" t="s">
        <v>802</v>
      </c>
    </row>
    <row r="3" spans="1:35" ht="18" x14ac:dyDescent="0.4">
      <c r="B3" s="1073" t="s">
        <v>801</v>
      </c>
      <c r="C3" s="1073"/>
      <c r="D3" s="1073"/>
      <c r="E3" s="1073"/>
      <c r="F3" s="1073"/>
      <c r="G3" s="1073"/>
      <c r="H3" s="1073"/>
      <c r="I3" s="1073"/>
      <c r="J3" s="1073"/>
      <c r="K3" s="1073"/>
      <c r="L3" s="1073"/>
      <c r="M3" s="1073"/>
      <c r="N3" s="1073"/>
    </row>
    <row r="4" spans="1:35" ht="18.5" x14ac:dyDescent="0.45">
      <c r="A4" s="2" t="s">
        <v>52</v>
      </c>
      <c r="B4" s="99"/>
      <c r="C4" s="100"/>
      <c r="D4" s="100"/>
      <c r="E4" s="100"/>
      <c r="F4" s="100"/>
      <c r="G4" s="99"/>
      <c r="H4" s="99"/>
      <c r="I4" s="99"/>
      <c r="J4" s="99"/>
      <c r="K4" s="99"/>
      <c r="L4" s="100"/>
      <c r="M4" s="100"/>
      <c r="N4" s="100"/>
      <c r="O4" s="100"/>
      <c r="P4" s="100"/>
      <c r="R4" s="20"/>
      <c r="S4" s="100"/>
      <c r="T4" s="100"/>
      <c r="U4" s="100"/>
      <c r="V4" s="100"/>
      <c r="W4" s="100"/>
    </row>
    <row r="5" spans="1:35" ht="18.5" x14ac:dyDescent="0.45">
      <c r="A5" s="172" t="s">
        <v>774</v>
      </c>
      <c r="B5" s="99"/>
      <c r="C5" s="100"/>
      <c r="D5" s="100"/>
      <c r="E5" s="100"/>
      <c r="F5" s="100"/>
      <c r="G5" s="99"/>
      <c r="H5" s="99"/>
      <c r="I5" s="99"/>
      <c r="J5" s="99"/>
      <c r="K5" s="99"/>
      <c r="L5" s="100"/>
      <c r="M5" s="100"/>
      <c r="N5" s="100"/>
      <c r="O5" s="100"/>
      <c r="P5" s="100"/>
      <c r="R5" s="102"/>
      <c r="S5" s="100"/>
      <c r="T5" s="100"/>
      <c r="U5" s="100"/>
      <c r="V5" s="100"/>
      <c r="W5" s="100"/>
    </row>
    <row r="6" spans="1:35" ht="21" x14ac:dyDescent="0.5">
      <c r="A6" s="74" t="s">
        <v>398</v>
      </c>
      <c r="B6" s="99"/>
      <c r="C6" s="100"/>
      <c r="D6" s="100"/>
      <c r="E6" s="100"/>
      <c r="F6" s="100"/>
      <c r="G6" s="99"/>
      <c r="H6" s="99"/>
      <c r="I6" s="99"/>
      <c r="J6" s="99"/>
      <c r="K6" s="99"/>
      <c r="L6" s="100"/>
      <c r="M6" s="100"/>
      <c r="N6" s="100"/>
      <c r="O6" s="100"/>
      <c r="P6" s="103"/>
      <c r="R6" s="102"/>
      <c r="S6" s="103"/>
      <c r="T6" s="103"/>
      <c r="U6" s="103"/>
      <c r="V6" s="103"/>
      <c r="W6" s="100"/>
    </row>
    <row r="7" spans="1:35" ht="18.5" x14ac:dyDescent="0.45">
      <c r="A7" s="34"/>
      <c r="B7" s="104"/>
      <c r="C7" s="100"/>
      <c r="D7" s="100"/>
      <c r="E7" s="100"/>
      <c r="F7" s="100"/>
      <c r="G7" s="104"/>
      <c r="H7" s="104"/>
      <c r="I7" s="104"/>
      <c r="J7" s="104"/>
      <c r="K7" s="104"/>
      <c r="L7" s="103"/>
      <c r="M7" s="103"/>
      <c r="N7" s="103"/>
      <c r="O7" s="103"/>
      <c r="P7" s="103"/>
      <c r="R7" s="102"/>
      <c r="S7" s="103"/>
      <c r="T7" s="103"/>
      <c r="U7" s="103"/>
      <c r="V7" s="103"/>
      <c r="W7" s="100"/>
    </row>
    <row r="8" spans="1:35" x14ac:dyDescent="0.35">
      <c r="B8" s="99"/>
      <c r="C8" s="105"/>
      <c r="D8" s="105"/>
      <c r="E8" s="105"/>
      <c r="F8" s="105"/>
      <c r="G8" s="577"/>
      <c r="H8" s="99"/>
      <c r="I8" s="99"/>
      <c r="J8" s="99"/>
      <c r="K8" s="577"/>
      <c r="L8" s="7"/>
      <c r="M8" s="106"/>
      <c r="N8" s="106"/>
      <c r="O8" s="106"/>
      <c r="P8" s="7"/>
      <c r="R8" s="107"/>
      <c r="S8" s="7"/>
      <c r="T8" s="7"/>
      <c r="U8" s="7"/>
    </row>
    <row r="9" spans="1:35" s="593" customFormat="1" ht="43.5" x14ac:dyDescent="0.35">
      <c r="A9" s="533" t="s">
        <v>55</v>
      </c>
      <c r="B9" s="534" t="s">
        <v>56</v>
      </c>
      <c r="C9" s="299">
        <v>2025</v>
      </c>
      <c r="D9" s="299">
        <v>2026</v>
      </c>
      <c r="E9" s="299" t="s">
        <v>767</v>
      </c>
      <c r="F9" s="299" t="s">
        <v>768</v>
      </c>
      <c r="G9" s="105"/>
      <c r="H9" s="299" t="s">
        <v>760</v>
      </c>
      <c r="I9" s="299" t="s">
        <v>761</v>
      </c>
      <c r="J9" s="807"/>
      <c r="K9" s="105"/>
      <c r="L9" s="968">
        <v>45658</v>
      </c>
      <c r="M9" s="300">
        <v>45689</v>
      </c>
      <c r="N9" s="300">
        <v>45717</v>
      </c>
      <c r="O9" s="300">
        <v>45748</v>
      </c>
      <c r="P9" s="300">
        <v>45778</v>
      </c>
      <c r="Q9" s="300">
        <v>45809</v>
      </c>
      <c r="R9" s="300">
        <v>45839</v>
      </c>
      <c r="S9" s="300">
        <v>45870</v>
      </c>
      <c r="T9" s="300">
        <v>45901</v>
      </c>
      <c r="U9" s="300">
        <v>45931</v>
      </c>
      <c r="V9" s="300">
        <v>45962</v>
      </c>
      <c r="W9" s="813">
        <v>45992</v>
      </c>
      <c r="X9" s="968">
        <v>46023</v>
      </c>
      <c r="Y9" s="300">
        <v>46054</v>
      </c>
      <c r="Z9" s="300">
        <v>46082</v>
      </c>
      <c r="AA9" s="300">
        <v>46113</v>
      </c>
      <c r="AB9" s="300">
        <v>46143</v>
      </c>
      <c r="AC9" s="300">
        <v>46174</v>
      </c>
      <c r="AD9" s="300">
        <v>46204</v>
      </c>
      <c r="AE9" s="300">
        <v>46235</v>
      </c>
      <c r="AF9" s="300">
        <v>46266</v>
      </c>
      <c r="AG9" s="300">
        <v>46296</v>
      </c>
      <c r="AH9" s="300">
        <v>46327</v>
      </c>
      <c r="AI9" s="301">
        <v>46357</v>
      </c>
    </row>
    <row r="10" spans="1:35" x14ac:dyDescent="0.35">
      <c r="A10" s="302">
        <v>501</v>
      </c>
      <c r="B10" s="108" t="s">
        <v>77</v>
      </c>
      <c r="C10" s="399">
        <v>53697.583654823546</v>
      </c>
      <c r="D10" s="399">
        <v>0</v>
      </c>
      <c r="E10" s="565">
        <v>46932.54</v>
      </c>
      <c r="F10" s="565">
        <v>0</v>
      </c>
      <c r="G10" s="564"/>
      <c r="H10" s="565">
        <v>6765.0436548235448</v>
      </c>
      <c r="I10" s="565">
        <v>0</v>
      </c>
      <c r="J10" s="397"/>
      <c r="K10" s="564"/>
      <c r="L10" s="967"/>
      <c r="M10" s="967"/>
      <c r="N10" s="967"/>
      <c r="O10" s="967"/>
      <c r="P10" s="967"/>
      <c r="Q10" s="967"/>
      <c r="R10" s="967"/>
      <c r="S10" s="967"/>
      <c r="T10" s="967"/>
      <c r="U10" s="967"/>
      <c r="V10" s="967"/>
      <c r="W10" s="967"/>
      <c r="X10" s="967"/>
      <c r="Y10" s="967"/>
      <c r="Z10" s="967"/>
      <c r="AA10" s="967"/>
      <c r="AB10" s="967"/>
      <c r="AC10" s="967"/>
      <c r="AD10" s="967"/>
      <c r="AE10" s="967"/>
      <c r="AF10" s="967"/>
      <c r="AG10" s="967"/>
      <c r="AH10" s="967"/>
      <c r="AI10" s="967"/>
    </row>
    <row r="11" spans="1:35" x14ac:dyDescent="0.35">
      <c r="A11" s="302">
        <v>547</v>
      </c>
      <c r="B11" s="28" t="s">
        <v>78</v>
      </c>
      <c r="C11" s="399">
        <v>468952.60119439178</v>
      </c>
      <c r="D11" s="399">
        <v>546075.05965786648</v>
      </c>
      <c r="E11" s="565">
        <v>532757.68393207062</v>
      </c>
      <c r="F11" s="565">
        <v>578648.30852536263</v>
      </c>
      <c r="G11" s="564"/>
      <c r="H11" s="565">
        <v>-63805.082737678837</v>
      </c>
      <c r="I11" s="565">
        <v>-32573.24886749615</v>
      </c>
      <c r="J11" s="397"/>
      <c r="K11" s="564"/>
      <c r="L11" s="967"/>
      <c r="M11" s="967"/>
      <c r="N11" s="967"/>
      <c r="O11" s="967"/>
      <c r="P11" s="967"/>
      <c r="Q11" s="967"/>
      <c r="R11" s="967"/>
      <c r="S11" s="967"/>
      <c r="T11" s="967"/>
      <c r="U11" s="967"/>
      <c r="V11" s="967"/>
      <c r="W11" s="967"/>
      <c r="X11" s="967"/>
      <c r="Y11" s="967"/>
      <c r="Z11" s="967"/>
      <c r="AA11" s="967"/>
      <c r="AB11" s="967"/>
      <c r="AC11" s="967"/>
      <c r="AD11" s="967"/>
      <c r="AE11" s="967"/>
      <c r="AF11" s="967"/>
      <c r="AG11" s="967"/>
      <c r="AH11" s="967"/>
      <c r="AI11" s="967"/>
    </row>
    <row r="12" spans="1:35" x14ac:dyDescent="0.35">
      <c r="A12" s="302" t="s">
        <v>58</v>
      </c>
      <c r="B12" s="28" t="s">
        <v>79</v>
      </c>
      <c r="C12" s="399">
        <v>76472.787299999996</v>
      </c>
      <c r="D12" s="399">
        <v>85128.636199999994</v>
      </c>
      <c r="E12" s="565">
        <v>79581.59</v>
      </c>
      <c r="F12" s="565">
        <v>88688.27</v>
      </c>
      <c r="G12" s="564"/>
      <c r="H12" s="565">
        <v>-3108.8027000000002</v>
      </c>
      <c r="I12" s="565">
        <v>-3559.6338000000105</v>
      </c>
      <c r="J12" s="397"/>
      <c r="K12" s="564"/>
      <c r="L12" s="967"/>
      <c r="M12" s="967"/>
      <c r="N12" s="967"/>
      <c r="O12" s="967"/>
      <c r="P12" s="967"/>
      <c r="Q12" s="967"/>
      <c r="R12" s="967"/>
      <c r="S12" s="967"/>
      <c r="T12" s="967"/>
      <c r="U12" s="967"/>
      <c r="V12" s="967"/>
      <c r="W12" s="967"/>
      <c r="X12" s="967"/>
      <c r="Y12" s="967"/>
      <c r="Z12" s="967"/>
      <c r="AA12" s="967"/>
      <c r="AB12" s="967"/>
      <c r="AC12" s="967"/>
      <c r="AD12" s="967"/>
      <c r="AE12" s="967"/>
      <c r="AF12" s="967"/>
      <c r="AG12" s="967"/>
      <c r="AH12" s="967"/>
      <c r="AI12" s="967"/>
    </row>
    <row r="13" spans="1:35" x14ac:dyDescent="0.35">
      <c r="A13" s="303" t="s">
        <v>57</v>
      </c>
      <c r="B13" s="28" t="s">
        <v>80</v>
      </c>
      <c r="C13" s="399">
        <v>447392.8348074159</v>
      </c>
      <c r="D13" s="399">
        <v>320357.88787199592</v>
      </c>
      <c r="E13" s="565">
        <v>356334.38405586418</v>
      </c>
      <c r="F13" s="565">
        <v>277598.41483277321</v>
      </c>
      <c r="G13" s="564"/>
      <c r="H13" s="565">
        <v>91058.450751551718</v>
      </c>
      <c r="I13" s="565">
        <v>42759.473039222707</v>
      </c>
      <c r="J13" s="397"/>
      <c r="K13" s="564"/>
      <c r="L13" s="967"/>
      <c r="M13" s="967"/>
      <c r="N13" s="967"/>
      <c r="O13" s="967"/>
      <c r="P13" s="967"/>
      <c r="Q13" s="967"/>
      <c r="R13" s="967"/>
      <c r="S13" s="967"/>
      <c r="T13" s="967"/>
      <c r="U13" s="967"/>
      <c r="V13" s="967"/>
      <c r="W13" s="967"/>
      <c r="X13" s="967"/>
      <c r="Y13" s="967"/>
      <c r="Z13" s="967"/>
      <c r="AA13" s="967"/>
      <c r="AB13" s="967"/>
      <c r="AC13" s="967"/>
      <c r="AD13" s="967"/>
      <c r="AE13" s="967"/>
      <c r="AF13" s="967"/>
      <c r="AG13" s="967"/>
      <c r="AH13" s="967"/>
      <c r="AI13" s="967"/>
    </row>
    <row r="14" spans="1:35" x14ac:dyDescent="0.35">
      <c r="A14" s="303" t="s">
        <v>60</v>
      </c>
      <c r="B14" s="28" t="s">
        <v>62</v>
      </c>
      <c r="C14" s="399">
        <v>92929.75633771249</v>
      </c>
      <c r="D14" s="399">
        <v>171657.315764945</v>
      </c>
      <c r="E14" s="565">
        <v>122698.26706624005</v>
      </c>
      <c r="F14" s="565">
        <v>222480.31966536955</v>
      </c>
      <c r="G14" s="564"/>
      <c r="H14" s="565">
        <v>-29768.510728527559</v>
      </c>
      <c r="I14" s="565">
        <v>-50823.003900424548</v>
      </c>
      <c r="J14" s="397"/>
      <c r="K14" s="564"/>
      <c r="L14" s="967"/>
      <c r="M14" s="967"/>
      <c r="N14" s="967"/>
      <c r="O14" s="967"/>
      <c r="P14" s="967"/>
      <c r="Q14" s="967"/>
      <c r="R14" s="967"/>
      <c r="S14" s="967"/>
      <c r="T14" s="967"/>
      <c r="U14" s="967"/>
      <c r="V14" s="967"/>
      <c r="W14" s="967"/>
      <c r="X14" s="967"/>
      <c r="Y14" s="967"/>
      <c r="Z14" s="967"/>
      <c r="AA14" s="967"/>
      <c r="AB14" s="967"/>
      <c r="AC14" s="967"/>
      <c r="AD14" s="967"/>
      <c r="AE14" s="967"/>
      <c r="AF14" s="967"/>
      <c r="AG14" s="967"/>
      <c r="AH14" s="967"/>
      <c r="AI14" s="967"/>
    </row>
    <row r="15" spans="1:35" x14ac:dyDescent="0.35">
      <c r="A15" s="302">
        <v>555</v>
      </c>
      <c r="B15" s="28" t="s">
        <v>399</v>
      </c>
      <c r="C15" s="399">
        <v>390829.1013985785</v>
      </c>
      <c r="D15" s="399">
        <v>261904.97456967621</v>
      </c>
      <c r="E15" s="565">
        <v>279131.32119664003</v>
      </c>
      <c r="F15" s="565">
        <v>111694.16964663999</v>
      </c>
      <c r="G15" s="564"/>
      <c r="H15" s="565">
        <v>111697.78020193847</v>
      </c>
      <c r="I15" s="565">
        <v>150210.80492303622</v>
      </c>
      <c r="J15" s="397"/>
      <c r="K15" s="564"/>
      <c r="L15" s="967"/>
      <c r="M15" s="967"/>
      <c r="N15" s="967"/>
      <c r="O15" s="967"/>
      <c r="P15" s="967"/>
      <c r="Q15" s="967"/>
      <c r="R15" s="967"/>
      <c r="S15" s="967"/>
      <c r="T15" s="967"/>
      <c r="U15" s="967"/>
      <c r="V15" s="967"/>
      <c r="W15" s="967"/>
      <c r="X15" s="967"/>
      <c r="Y15" s="967"/>
      <c r="Z15" s="967"/>
      <c r="AA15" s="967"/>
      <c r="AB15" s="967"/>
      <c r="AC15" s="967"/>
      <c r="AD15" s="967"/>
      <c r="AE15" s="967"/>
      <c r="AF15" s="967"/>
      <c r="AG15" s="967"/>
      <c r="AH15" s="967"/>
      <c r="AI15" s="967"/>
    </row>
    <row r="16" spans="1:35" x14ac:dyDescent="0.35">
      <c r="A16" s="302">
        <v>447</v>
      </c>
      <c r="B16" s="28" t="s">
        <v>82</v>
      </c>
      <c r="C16" s="399">
        <v>-473627.6629675646</v>
      </c>
      <c r="D16" s="399">
        <v>-320035.43608246872</v>
      </c>
      <c r="E16" s="565">
        <v>-506401.19010952569</v>
      </c>
      <c r="F16" s="565">
        <v>-280825.2604782579</v>
      </c>
      <c r="G16" s="564"/>
      <c r="H16" s="565">
        <v>32773.527141961094</v>
      </c>
      <c r="I16" s="565">
        <v>-39210.175604210817</v>
      </c>
      <c r="J16" s="397"/>
      <c r="K16" s="564"/>
      <c r="L16" s="967"/>
      <c r="M16" s="967"/>
      <c r="N16" s="967"/>
      <c r="O16" s="967"/>
      <c r="P16" s="967"/>
      <c r="Q16" s="967"/>
      <c r="R16" s="967"/>
      <c r="S16" s="967"/>
      <c r="T16" s="967"/>
      <c r="U16" s="967"/>
      <c r="V16" s="967"/>
      <c r="W16" s="967"/>
      <c r="X16" s="967"/>
      <c r="Y16" s="967"/>
      <c r="Z16" s="967"/>
      <c r="AA16" s="967"/>
      <c r="AB16" s="967"/>
      <c r="AC16" s="967"/>
      <c r="AD16" s="967"/>
      <c r="AE16" s="967"/>
      <c r="AF16" s="967"/>
      <c r="AG16" s="967"/>
      <c r="AH16" s="967"/>
      <c r="AI16" s="967"/>
    </row>
    <row r="17" spans="1:35" x14ac:dyDescent="0.35">
      <c r="A17" s="303">
        <v>565</v>
      </c>
      <c r="B17" s="28" t="s">
        <v>83</v>
      </c>
      <c r="C17" s="399">
        <v>178866.16732235355</v>
      </c>
      <c r="D17" s="399">
        <v>183209.98693481644</v>
      </c>
      <c r="E17" s="565">
        <v>162467.60175825306</v>
      </c>
      <c r="F17" s="565">
        <v>161778.23055554452</v>
      </c>
      <c r="G17" s="564"/>
      <c r="H17" s="565">
        <v>16398.565564100485</v>
      </c>
      <c r="I17" s="565">
        <v>21431.756379271916</v>
      </c>
      <c r="J17" s="397"/>
      <c r="K17" s="564"/>
      <c r="L17" s="967"/>
      <c r="M17" s="967"/>
      <c r="N17" s="967"/>
      <c r="O17" s="967"/>
      <c r="P17" s="967"/>
      <c r="Q17" s="967"/>
      <c r="R17" s="967"/>
      <c r="S17" s="967"/>
      <c r="T17" s="967"/>
      <c r="U17" s="967"/>
      <c r="V17" s="967"/>
      <c r="W17" s="967"/>
      <c r="X17" s="967"/>
      <c r="Y17" s="967"/>
      <c r="Z17" s="967"/>
      <c r="AA17" s="967"/>
      <c r="AB17" s="967"/>
      <c r="AC17" s="967"/>
      <c r="AD17" s="967"/>
      <c r="AE17" s="967"/>
      <c r="AF17" s="967"/>
      <c r="AG17" s="967"/>
      <c r="AH17" s="967"/>
      <c r="AI17" s="967"/>
    </row>
    <row r="18" spans="1:35" x14ac:dyDescent="0.35">
      <c r="A18" s="303">
        <v>456</v>
      </c>
      <c r="B18" s="28" t="s">
        <v>84</v>
      </c>
      <c r="C18" s="399">
        <v>-116234.41534780207</v>
      </c>
      <c r="D18" s="399">
        <v>-107107.05831609557</v>
      </c>
      <c r="E18" s="565">
        <v>-130054.37274753909</v>
      </c>
      <c r="F18" s="565">
        <v>-104404.05176916123</v>
      </c>
      <c r="G18" s="564"/>
      <c r="H18" s="565">
        <v>13819.957399737017</v>
      </c>
      <c r="I18" s="565">
        <v>-2703.006546934339</v>
      </c>
      <c r="J18" s="397"/>
      <c r="K18" s="564"/>
      <c r="L18" s="967"/>
      <c r="M18" s="967"/>
      <c r="N18" s="967"/>
      <c r="O18" s="967"/>
      <c r="P18" s="967"/>
      <c r="Q18" s="967"/>
      <c r="R18" s="967"/>
      <c r="S18" s="967"/>
      <c r="T18" s="967"/>
      <c r="U18" s="967"/>
      <c r="V18" s="967"/>
      <c r="W18" s="967"/>
      <c r="X18" s="967"/>
      <c r="Y18" s="967"/>
      <c r="Z18" s="967"/>
      <c r="AA18" s="967"/>
      <c r="AB18" s="967"/>
      <c r="AC18" s="967"/>
      <c r="AD18" s="967"/>
      <c r="AE18" s="967"/>
      <c r="AF18" s="967"/>
      <c r="AG18" s="967"/>
      <c r="AH18" s="967"/>
      <c r="AI18" s="967"/>
    </row>
    <row r="19" spans="1:35" x14ac:dyDescent="0.35">
      <c r="A19" s="303" t="s">
        <v>464</v>
      </c>
      <c r="B19" s="28" t="s">
        <v>456</v>
      </c>
      <c r="C19" s="399">
        <v>16618.234449275365</v>
      </c>
      <c r="D19" s="399">
        <v>17082.769339999999</v>
      </c>
      <c r="E19" s="565">
        <v>16618.234449275365</v>
      </c>
      <c r="F19" s="565">
        <v>17082.769339999999</v>
      </c>
      <c r="G19" s="564"/>
      <c r="H19" s="565">
        <v>0</v>
      </c>
      <c r="I19" s="565">
        <v>0</v>
      </c>
      <c r="J19" s="397"/>
      <c r="K19" s="564"/>
      <c r="L19" s="967"/>
      <c r="M19" s="967"/>
      <c r="N19" s="967"/>
      <c r="O19" s="967"/>
      <c r="P19" s="967"/>
      <c r="Q19" s="967"/>
      <c r="R19" s="967"/>
      <c r="S19" s="967"/>
      <c r="T19" s="967"/>
      <c r="U19" s="967"/>
      <c r="V19" s="967"/>
      <c r="W19" s="967"/>
      <c r="X19" s="967"/>
      <c r="Y19" s="967"/>
      <c r="Z19" s="967"/>
      <c r="AA19" s="967"/>
      <c r="AB19" s="967"/>
      <c r="AC19" s="967"/>
      <c r="AD19" s="967"/>
      <c r="AE19" s="967"/>
      <c r="AF19" s="967"/>
      <c r="AG19" s="967"/>
      <c r="AH19" s="967"/>
      <c r="AI19" s="967"/>
    </row>
    <row r="20" spans="1:35" ht="15" thickBot="1" x14ac:dyDescent="0.4">
      <c r="A20" s="303">
        <v>557</v>
      </c>
      <c r="B20" s="28" t="s">
        <v>69</v>
      </c>
      <c r="C20" s="399">
        <v>22547.353272656848</v>
      </c>
      <c r="D20" s="399">
        <v>23662.411399589055</v>
      </c>
      <c r="E20" s="565">
        <v>22547.353272656848</v>
      </c>
      <c r="F20" s="565">
        <v>23662.411399589055</v>
      </c>
      <c r="G20" s="564"/>
      <c r="H20" s="565">
        <v>0</v>
      </c>
      <c r="I20" s="565">
        <v>0</v>
      </c>
      <c r="J20" s="397"/>
      <c r="K20" s="564"/>
      <c r="L20" s="967"/>
      <c r="M20" s="967"/>
      <c r="N20" s="967"/>
      <c r="O20" s="967"/>
      <c r="P20" s="967"/>
      <c r="Q20" s="967"/>
      <c r="R20" s="967"/>
      <c r="S20" s="967"/>
      <c r="T20" s="967"/>
      <c r="U20" s="967"/>
      <c r="V20" s="967"/>
      <c r="W20" s="967"/>
      <c r="X20" s="967"/>
      <c r="Y20" s="967"/>
      <c r="Z20" s="967"/>
      <c r="AA20" s="967"/>
      <c r="AB20" s="967"/>
      <c r="AC20" s="967"/>
      <c r="AD20" s="967"/>
      <c r="AE20" s="967"/>
      <c r="AF20" s="967"/>
      <c r="AG20" s="967"/>
      <c r="AH20" s="967"/>
      <c r="AI20" s="967"/>
    </row>
    <row r="21" spans="1:35" ht="15" thickTop="1" x14ac:dyDescent="0.35">
      <c r="A21" s="575"/>
      <c r="B21" s="575" t="s">
        <v>400</v>
      </c>
      <c r="C21" s="566">
        <v>1158444.3414218412</v>
      </c>
      <c r="D21" s="566">
        <v>1181936.5473403248</v>
      </c>
      <c r="E21" s="567">
        <v>982613.41287393542</v>
      </c>
      <c r="F21" s="567">
        <v>1096403.5817178602</v>
      </c>
      <c r="G21" s="576"/>
      <c r="H21" s="568">
        <v>175830.92854790576</v>
      </c>
      <c r="I21" s="568">
        <v>85532.965622464661</v>
      </c>
      <c r="J21" s="808"/>
      <c r="K21" s="576"/>
      <c r="L21" s="971"/>
      <c r="M21" s="971"/>
      <c r="N21" s="971"/>
      <c r="O21" s="971"/>
      <c r="P21" s="971"/>
      <c r="Q21" s="971"/>
      <c r="R21" s="971"/>
      <c r="S21" s="971"/>
      <c r="T21" s="971"/>
      <c r="U21" s="971"/>
      <c r="V21" s="971"/>
      <c r="W21" s="971"/>
      <c r="X21" s="971"/>
      <c r="Y21" s="971"/>
      <c r="Z21" s="971"/>
      <c r="AA21" s="971"/>
      <c r="AB21" s="971"/>
      <c r="AC21" s="971"/>
      <c r="AD21" s="971"/>
      <c r="AE21" s="971"/>
      <c r="AF21" s="971"/>
      <c r="AG21" s="971"/>
      <c r="AH21" s="971"/>
      <c r="AI21" s="971"/>
    </row>
    <row r="22" spans="1:35" x14ac:dyDescent="0.35">
      <c r="A22" s="302"/>
      <c r="B22" s="304"/>
      <c r="C22" s="569"/>
      <c r="D22" s="569"/>
      <c r="E22" s="819"/>
      <c r="F22" s="819"/>
      <c r="G22" s="28"/>
      <c r="H22" s="820"/>
      <c r="I22" s="818"/>
      <c r="J22" s="569"/>
      <c r="K22" s="310"/>
      <c r="L22" s="96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970"/>
    </row>
    <row r="23" spans="1:35" x14ac:dyDescent="0.35">
      <c r="A23" s="570"/>
      <c r="B23" s="571" t="s">
        <v>491</v>
      </c>
      <c r="C23" s="111">
        <v>22406162.388608597</v>
      </c>
      <c r="D23" s="111">
        <v>22645525.239719599</v>
      </c>
      <c r="E23" s="112">
        <v>22406175</v>
      </c>
      <c r="F23" s="112">
        <v>22645526</v>
      </c>
      <c r="G23" s="32"/>
      <c r="H23" s="113">
        <v>-12.61139140278101</v>
      </c>
      <c r="I23" s="113">
        <v>-0.76028040051460266</v>
      </c>
      <c r="J23" s="58"/>
      <c r="K23" s="310"/>
      <c r="L23" s="114">
        <v>2213043.1652698</v>
      </c>
      <c r="M23" s="115">
        <v>1942610.8983239993</v>
      </c>
      <c r="N23" s="115">
        <v>2015436.0124099995</v>
      </c>
      <c r="O23" s="115">
        <v>1758392.9906100002</v>
      </c>
      <c r="P23" s="115">
        <v>1649870.0215799988</v>
      </c>
      <c r="Q23" s="115">
        <v>1611534.0666700006</v>
      </c>
      <c r="R23" s="115">
        <v>1760186.0969199992</v>
      </c>
      <c r="S23" s="115">
        <v>1777161.9294109985</v>
      </c>
      <c r="T23" s="115">
        <v>1602643.1436299989</v>
      </c>
      <c r="U23" s="115">
        <v>1780524.9907700003</v>
      </c>
      <c r="V23" s="115">
        <v>1989285.004048001</v>
      </c>
      <c r="W23" s="112">
        <v>2305474.0689658006</v>
      </c>
      <c r="X23" s="114">
        <v>2245961.9990998004</v>
      </c>
      <c r="Y23" s="115">
        <v>1964133.9954340004</v>
      </c>
      <c r="Z23" s="115">
        <v>2038348.0523399999</v>
      </c>
      <c r="AA23" s="115">
        <v>1774993.1398199995</v>
      </c>
      <c r="AB23" s="115">
        <v>1664148.9989299995</v>
      </c>
      <c r="AC23" s="115">
        <v>1629136.0778700002</v>
      </c>
      <c r="AD23" s="115">
        <v>1782123.0776100003</v>
      </c>
      <c r="AE23" s="115">
        <v>1800338.877101999</v>
      </c>
      <c r="AF23" s="115">
        <v>1622011.15328</v>
      </c>
      <c r="AG23" s="115">
        <v>1796304.9335599996</v>
      </c>
      <c r="AH23" s="115">
        <v>2003584.9797280007</v>
      </c>
      <c r="AI23" s="112">
        <v>2324439.9549457999</v>
      </c>
    </row>
    <row r="24" spans="1:35" x14ac:dyDescent="0.35">
      <c r="A24" s="306"/>
      <c r="B24" s="110" t="s">
        <v>545</v>
      </c>
      <c r="C24" s="561">
        <v>51.702041667376292</v>
      </c>
      <c r="D24" s="561">
        <v>52.192940319495975</v>
      </c>
      <c r="E24" s="562">
        <v>43.85458084094833</v>
      </c>
      <c r="F24" s="562">
        <v>48.415902625439578</v>
      </c>
      <c r="G24" s="32"/>
      <c r="H24" s="563">
        <v>7.8474608264279624</v>
      </c>
      <c r="I24" s="563">
        <v>3.7770376940563963</v>
      </c>
      <c r="J24" s="815"/>
      <c r="K24" s="310"/>
      <c r="L24" s="573">
        <v>53.888839383531426</v>
      </c>
      <c r="M24" s="574">
        <v>55.650654678244685</v>
      </c>
      <c r="N24" s="574">
        <v>75.417998264678189</v>
      </c>
      <c r="O24" s="574">
        <v>45.828390784660229</v>
      </c>
      <c r="P24" s="574">
        <v>61.195093970460796</v>
      </c>
      <c r="Q24" s="574">
        <v>59.602612454536924</v>
      </c>
      <c r="R24" s="574">
        <v>50.475003490234748</v>
      </c>
      <c r="S24" s="574">
        <v>50.367995483506128</v>
      </c>
      <c r="T24" s="574">
        <v>49.869427589559798</v>
      </c>
      <c r="U24" s="574">
        <v>50.037786180012972</v>
      </c>
      <c r="V24" s="574">
        <v>24.308663938738647</v>
      </c>
      <c r="W24" s="562">
        <v>45.868056201465521</v>
      </c>
      <c r="X24" s="573">
        <v>61.25614683046814</v>
      </c>
      <c r="Y24" s="574">
        <v>62.745012220099042</v>
      </c>
      <c r="Z24" s="574">
        <v>53.88742448668345</v>
      </c>
      <c r="AA24" s="574">
        <v>41.51558553568276</v>
      </c>
      <c r="AB24" s="574">
        <v>46.789600657282072</v>
      </c>
      <c r="AC24" s="574">
        <v>52.578188420390241</v>
      </c>
      <c r="AD24" s="574">
        <v>43.490582799842777</v>
      </c>
      <c r="AE24" s="574">
        <v>52.996583776162851</v>
      </c>
      <c r="AF24" s="574">
        <v>52.13067176569114</v>
      </c>
      <c r="AG24" s="574">
        <v>48.12028491603732</v>
      </c>
      <c r="AH24" s="574">
        <v>50.230308597897626</v>
      </c>
      <c r="AI24" s="562">
        <v>55.717314203613149</v>
      </c>
    </row>
    <row r="25" spans="1:35" x14ac:dyDescent="0.35">
      <c r="C25" s="116"/>
      <c r="D25" s="116"/>
      <c r="E25" s="117"/>
      <c r="F25" s="117"/>
      <c r="G25" s="32"/>
      <c r="K25" s="310"/>
      <c r="W25" s="307"/>
      <c r="X25" s="23"/>
    </row>
    <row r="26" spans="1:35" x14ac:dyDescent="0.35">
      <c r="B26" s="32"/>
      <c r="C26" s="308"/>
      <c r="D26" s="308"/>
      <c r="E26" s="308"/>
      <c r="F26" s="308"/>
      <c r="G26" s="32"/>
      <c r="H26" s="669"/>
      <c r="I26" s="669"/>
      <c r="J26" s="669"/>
      <c r="K26" s="32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8"/>
      <c r="X26" s="23"/>
    </row>
    <row r="27" spans="1:35" x14ac:dyDescent="0.35">
      <c r="A27" s="312" t="s">
        <v>769</v>
      </c>
      <c r="B27" s="32"/>
      <c r="C27" s="309"/>
      <c r="D27" s="309"/>
      <c r="E27" s="308"/>
      <c r="F27" s="308"/>
      <c r="G27" s="32"/>
      <c r="H27" s="32"/>
      <c r="I27" s="32"/>
      <c r="J27" s="32"/>
      <c r="K27" s="32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23"/>
    </row>
    <row r="28" spans="1:35" x14ac:dyDescent="0.35">
      <c r="A28" s="312" t="s">
        <v>622</v>
      </c>
      <c r="B28" s="842"/>
      <c r="C28" s="212"/>
      <c r="D28" s="212"/>
      <c r="E28" s="212"/>
      <c r="F28" s="212"/>
      <c r="G28" s="212"/>
      <c r="H28" s="866"/>
      <c r="I28" s="766"/>
      <c r="J28" s="766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23"/>
    </row>
    <row r="29" spans="1:35" x14ac:dyDescent="0.35">
      <c r="A29" s="312" t="s">
        <v>679</v>
      </c>
      <c r="B29" s="842"/>
      <c r="C29" s="842"/>
      <c r="D29" s="531"/>
      <c r="E29" s="842"/>
      <c r="F29" s="842"/>
      <c r="G29" s="842"/>
      <c r="H29" s="310"/>
      <c r="I29" s="310"/>
      <c r="J29" s="310"/>
      <c r="K29" s="310"/>
      <c r="L29" s="310"/>
      <c r="M29" s="310"/>
      <c r="N29" s="310"/>
      <c r="O29" s="310"/>
      <c r="P29" s="310"/>
      <c r="Q29" s="310"/>
      <c r="R29" s="310"/>
      <c r="S29" s="310"/>
      <c r="T29" s="310"/>
      <c r="U29" s="310"/>
      <c r="V29" s="310"/>
      <c r="W29" s="310"/>
      <c r="X29" s="23"/>
    </row>
    <row r="30" spans="1:35" x14ac:dyDescent="0.35">
      <c r="A30" s="313"/>
      <c r="B30" s="842"/>
      <c r="C30" s="842"/>
      <c r="D30" s="842"/>
      <c r="E30" s="842"/>
      <c r="F30" s="842"/>
      <c r="G30" s="842"/>
      <c r="H30" s="842"/>
      <c r="I30" s="842"/>
      <c r="J30" s="310"/>
      <c r="K30" s="310"/>
      <c r="L30" s="310"/>
      <c r="M30" s="310"/>
      <c r="N30" s="310"/>
      <c r="O30" s="310"/>
      <c r="P30" s="310"/>
      <c r="Q30" s="310"/>
      <c r="R30" s="310"/>
      <c r="S30" s="310"/>
      <c r="T30" s="310"/>
      <c r="U30" s="310"/>
      <c r="V30" s="310"/>
      <c r="W30" s="310"/>
      <c r="X30" s="23"/>
    </row>
    <row r="31" spans="1:35" x14ac:dyDescent="0.35">
      <c r="A31" s="311"/>
      <c r="B31" s="842"/>
      <c r="C31" s="842"/>
      <c r="D31" s="842"/>
      <c r="E31" s="842"/>
      <c r="F31" s="842"/>
      <c r="G31" s="842"/>
      <c r="H31" s="842"/>
      <c r="I31" s="842"/>
      <c r="J31" s="310"/>
      <c r="K31" s="310"/>
      <c r="L31" s="310"/>
      <c r="M31" s="310"/>
      <c r="N31" s="310"/>
      <c r="O31" s="310"/>
      <c r="P31" s="310"/>
      <c r="Q31" s="310"/>
      <c r="R31" s="310"/>
      <c r="S31" s="310"/>
      <c r="T31" s="310"/>
      <c r="U31" s="310"/>
      <c r="V31" s="310"/>
      <c r="W31" s="310"/>
      <c r="X31" s="23"/>
    </row>
    <row r="32" spans="1:35" x14ac:dyDescent="0.35">
      <c r="A32" s="347"/>
      <c r="B32" s="842"/>
      <c r="C32" s="842"/>
      <c r="D32" s="842"/>
      <c r="E32" s="842"/>
      <c r="F32" s="842"/>
      <c r="G32" s="842"/>
      <c r="H32" s="842"/>
      <c r="I32" s="842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</row>
    <row r="33" spans="1:23" x14ac:dyDescent="0.35">
      <c r="A33" s="344"/>
      <c r="B33" s="842"/>
      <c r="C33" s="842"/>
      <c r="D33" s="842"/>
      <c r="E33" s="842"/>
      <c r="F33" s="842"/>
      <c r="G33" s="842"/>
      <c r="H33" s="842"/>
      <c r="I33" s="842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</row>
    <row r="34" spans="1:23" x14ac:dyDescent="0.35">
      <c r="A34" s="344"/>
      <c r="B34" s="842"/>
      <c r="C34" s="842"/>
      <c r="D34" s="842"/>
      <c r="E34" s="842"/>
      <c r="F34" s="842"/>
      <c r="G34" s="842"/>
      <c r="H34" s="842"/>
      <c r="I34" s="842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</row>
    <row r="35" spans="1:23" x14ac:dyDescent="0.35">
      <c r="A35" s="121"/>
      <c r="B35" s="842"/>
      <c r="C35" s="842"/>
      <c r="D35" s="842"/>
      <c r="E35" s="842"/>
      <c r="F35" s="842"/>
      <c r="G35" s="842"/>
      <c r="H35" s="842"/>
      <c r="I35" s="842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</row>
    <row r="36" spans="1:23" x14ac:dyDescent="0.35">
      <c r="A36" s="14"/>
      <c r="B36" s="842"/>
      <c r="C36" s="842"/>
      <c r="D36" s="842"/>
      <c r="E36" s="842"/>
      <c r="F36" s="842"/>
      <c r="G36" s="842"/>
      <c r="H36" s="842"/>
      <c r="I36" s="842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</row>
    <row r="37" spans="1:23" x14ac:dyDescent="0.35">
      <c r="A37" s="121"/>
      <c r="B37" s="842"/>
      <c r="C37" s="842"/>
      <c r="D37" s="842"/>
      <c r="E37" s="842"/>
      <c r="F37" s="842"/>
      <c r="G37" s="842"/>
      <c r="H37" s="842"/>
      <c r="I37" s="842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</row>
    <row r="38" spans="1:23" x14ac:dyDescent="0.35">
      <c r="A38" s="121"/>
      <c r="B38" s="842"/>
      <c r="C38" s="842"/>
      <c r="D38" s="842"/>
      <c r="E38" s="842"/>
      <c r="F38" s="842"/>
      <c r="G38" s="842"/>
      <c r="H38" s="842"/>
      <c r="I38" s="842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</row>
    <row r="39" spans="1:23" ht="18.5" x14ac:dyDescent="0.45">
      <c r="A39" s="14"/>
      <c r="B39" s="842"/>
      <c r="C39" s="842"/>
      <c r="D39" s="842"/>
      <c r="E39" s="842"/>
      <c r="F39" s="842"/>
      <c r="G39" s="842"/>
      <c r="H39" s="842"/>
      <c r="I39" s="84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</row>
    <row r="40" spans="1:23" x14ac:dyDescent="0.35">
      <c r="A40" s="118"/>
      <c r="B40" s="842"/>
      <c r="C40" s="842"/>
      <c r="D40" s="842"/>
      <c r="E40" s="842"/>
      <c r="F40" s="842"/>
      <c r="G40" s="842"/>
      <c r="H40" s="842"/>
      <c r="I40" s="842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</row>
    <row r="41" spans="1:23" x14ac:dyDescent="0.35">
      <c r="A41" s="120"/>
      <c r="B41" s="842"/>
      <c r="C41" s="842"/>
      <c r="D41" s="842"/>
      <c r="E41" s="842"/>
      <c r="F41" s="842"/>
      <c r="G41" s="842"/>
      <c r="H41" s="842"/>
      <c r="I41" s="842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</row>
    <row r="42" spans="1:23" x14ac:dyDescent="0.35">
      <c r="A42" s="120"/>
      <c r="B42" s="842"/>
      <c r="C42" s="842"/>
      <c r="D42" s="842"/>
      <c r="E42" s="842"/>
      <c r="F42" s="842"/>
      <c r="G42" s="842"/>
      <c r="H42" s="842"/>
      <c r="I42" s="842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</row>
    <row r="43" spans="1:23" x14ac:dyDescent="0.35">
      <c r="A43" s="120"/>
      <c r="B43" s="119"/>
      <c r="C43" s="119"/>
      <c r="D43" s="119"/>
      <c r="E43" s="123"/>
      <c r="F43" s="123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</row>
    <row r="44" spans="1:23" x14ac:dyDescent="0.35">
      <c r="A44" s="120"/>
      <c r="B44" s="119"/>
      <c r="C44" s="119"/>
      <c r="D44" s="119"/>
      <c r="E44" s="123"/>
      <c r="F44" s="123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</row>
    <row r="45" spans="1:23" x14ac:dyDescent="0.35">
      <c r="A45" s="120"/>
      <c r="B45" s="119"/>
      <c r="C45" s="119"/>
      <c r="D45" s="119"/>
      <c r="E45" s="123"/>
      <c r="F45" s="123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</row>
    <row r="46" spans="1:23" x14ac:dyDescent="0.35">
      <c r="A46" s="120"/>
      <c r="B46" s="119"/>
      <c r="C46" s="119"/>
      <c r="D46" s="119"/>
      <c r="E46" s="123"/>
      <c r="F46" s="123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</row>
    <row r="47" spans="1:23" x14ac:dyDescent="0.35">
      <c r="A47" s="120"/>
      <c r="B47" s="119"/>
      <c r="C47" s="119"/>
      <c r="D47" s="119"/>
      <c r="E47" s="123"/>
      <c r="F47" s="123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</row>
    <row r="48" spans="1:23" x14ac:dyDescent="0.35">
      <c r="A48" s="14"/>
      <c r="B48" s="119"/>
      <c r="C48" s="119"/>
      <c r="D48" s="119"/>
      <c r="E48" s="123"/>
      <c r="F48" s="123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</row>
    <row r="49" spans="1:23" x14ac:dyDescent="0.35">
      <c r="A49" s="121"/>
      <c r="B49" s="121"/>
      <c r="C49" s="119"/>
      <c r="D49" s="119"/>
      <c r="E49" s="123"/>
      <c r="F49" s="123"/>
      <c r="G49" s="121"/>
      <c r="H49" s="121"/>
      <c r="I49" s="121"/>
      <c r="J49" s="121"/>
      <c r="K49" s="121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</row>
    <row r="50" spans="1:23" x14ac:dyDescent="0.35">
      <c r="A50" s="14"/>
      <c r="B50" s="119"/>
      <c r="C50" s="119"/>
      <c r="D50" s="119"/>
      <c r="E50" s="123"/>
      <c r="F50" s="123"/>
      <c r="G50" s="119"/>
      <c r="H50" s="119"/>
      <c r="I50" s="119"/>
      <c r="J50" s="119"/>
      <c r="K50" s="119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</row>
    <row r="51" spans="1:23" x14ac:dyDescent="0.35">
      <c r="A51" s="14"/>
      <c r="B51" s="119"/>
      <c r="C51" s="124"/>
      <c r="D51" s="124"/>
      <c r="E51" s="123"/>
      <c r="F51" s="123"/>
      <c r="G51" s="119"/>
      <c r="H51" s="119"/>
      <c r="I51" s="119"/>
      <c r="J51" s="119"/>
      <c r="K51" s="119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</row>
    <row r="52" spans="1:23" ht="18.5" x14ac:dyDescent="0.45">
      <c r="A52" s="14"/>
      <c r="B52" s="122"/>
      <c r="C52" s="125"/>
      <c r="D52" s="125"/>
      <c r="E52" s="123"/>
      <c r="F52" s="123"/>
      <c r="G52" s="122"/>
      <c r="H52" s="122"/>
      <c r="I52" s="122"/>
      <c r="J52" s="122"/>
      <c r="K52" s="122"/>
      <c r="L52" s="86"/>
      <c r="M52" s="86"/>
      <c r="N52" s="126"/>
      <c r="O52" s="126"/>
      <c r="P52" s="126"/>
      <c r="Q52" s="126"/>
      <c r="R52" s="126"/>
      <c r="S52" s="126"/>
      <c r="T52" s="126"/>
      <c r="U52" s="126"/>
      <c r="V52" s="126"/>
      <c r="W52" s="126"/>
    </row>
    <row r="53" spans="1:23" x14ac:dyDescent="0.35">
      <c r="A53" s="118"/>
      <c r="B53" s="118"/>
      <c r="C53" s="125"/>
      <c r="D53" s="125"/>
      <c r="E53" s="123"/>
      <c r="F53" s="123"/>
      <c r="G53" s="118"/>
      <c r="H53" s="118"/>
      <c r="I53" s="118"/>
      <c r="J53" s="118"/>
      <c r="K53" s="118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</row>
    <row r="54" spans="1:23" x14ac:dyDescent="0.35">
      <c r="A54" s="120"/>
      <c r="B54" s="119"/>
      <c r="C54" s="126"/>
      <c r="D54" s="126"/>
      <c r="E54" s="123"/>
      <c r="F54" s="123"/>
      <c r="G54" s="119"/>
      <c r="H54" s="119"/>
      <c r="I54" s="119"/>
      <c r="J54" s="119"/>
      <c r="K54" s="119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</row>
    <row r="55" spans="1:23" x14ac:dyDescent="0.35">
      <c r="A55" s="120"/>
      <c r="B55" s="119"/>
      <c r="C55" s="69"/>
      <c r="D55" s="69"/>
      <c r="E55" s="123"/>
      <c r="F55" s="123"/>
      <c r="G55" s="119"/>
      <c r="H55" s="119"/>
      <c r="I55" s="119"/>
      <c r="J55" s="119"/>
      <c r="K55" s="119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</row>
    <row r="56" spans="1:23" x14ac:dyDescent="0.35">
      <c r="A56" s="120"/>
      <c r="B56" s="119"/>
      <c r="C56" s="127"/>
      <c r="D56" s="127"/>
      <c r="E56" s="123"/>
      <c r="F56" s="123"/>
      <c r="G56" s="119"/>
      <c r="H56" s="119"/>
      <c r="I56" s="119"/>
      <c r="J56" s="119"/>
      <c r="K56" s="119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</row>
    <row r="57" spans="1:23" x14ac:dyDescent="0.35">
      <c r="A57" s="120"/>
      <c r="B57" s="119"/>
      <c r="C57" s="127"/>
      <c r="D57" s="127"/>
      <c r="E57" s="123"/>
      <c r="F57" s="123"/>
      <c r="G57" s="119"/>
      <c r="H57" s="119"/>
      <c r="I57" s="119"/>
      <c r="J57" s="119"/>
      <c r="K57" s="119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</row>
    <row r="58" spans="1:23" x14ac:dyDescent="0.35">
      <c r="A58" s="120"/>
      <c r="B58" s="119"/>
      <c r="C58" s="127"/>
      <c r="D58" s="127"/>
      <c r="E58" s="123"/>
      <c r="F58" s="123"/>
      <c r="G58" s="119"/>
      <c r="H58" s="119"/>
      <c r="I58" s="119"/>
      <c r="J58" s="119"/>
      <c r="K58" s="119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</row>
    <row r="59" spans="1:23" x14ac:dyDescent="0.35">
      <c r="A59" s="120"/>
      <c r="B59" s="119"/>
      <c r="C59" s="127"/>
      <c r="D59" s="127"/>
      <c r="E59" s="123"/>
      <c r="F59" s="123"/>
      <c r="G59" s="119"/>
      <c r="H59" s="119"/>
      <c r="I59" s="119"/>
      <c r="J59" s="119"/>
      <c r="K59" s="119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</row>
    <row r="60" spans="1:23" x14ac:dyDescent="0.35">
      <c r="A60" s="120"/>
      <c r="B60" s="119"/>
      <c r="C60" s="127"/>
      <c r="D60" s="127"/>
      <c r="E60" s="123"/>
      <c r="F60" s="123"/>
      <c r="G60" s="119"/>
      <c r="H60" s="119"/>
      <c r="I60" s="119"/>
      <c r="J60" s="119"/>
      <c r="K60" s="119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</row>
    <row r="61" spans="1:23" x14ac:dyDescent="0.35">
      <c r="A61" s="14"/>
      <c r="B61" s="119"/>
      <c r="C61" s="127"/>
      <c r="D61" s="127"/>
      <c r="E61" s="123"/>
      <c r="F61" s="123"/>
      <c r="G61" s="119"/>
      <c r="H61" s="119"/>
      <c r="I61" s="119"/>
      <c r="J61" s="119"/>
      <c r="K61" s="119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</row>
    <row r="62" spans="1:23" x14ac:dyDescent="0.35">
      <c r="A62" s="121"/>
      <c r="B62" s="121"/>
      <c r="C62" s="127"/>
      <c r="D62" s="127"/>
      <c r="E62" s="123"/>
      <c r="F62" s="123"/>
      <c r="G62" s="121"/>
      <c r="H62" s="121"/>
      <c r="I62" s="121"/>
      <c r="J62" s="121"/>
      <c r="K62" s="121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</row>
    <row r="63" spans="1:23" x14ac:dyDescent="0.35">
      <c r="A63" s="14"/>
      <c r="B63" s="119"/>
      <c r="C63" s="127"/>
      <c r="D63" s="127"/>
      <c r="E63" s="123"/>
      <c r="F63" s="123"/>
      <c r="G63" s="119"/>
      <c r="H63" s="119"/>
      <c r="I63" s="119"/>
      <c r="J63" s="119"/>
      <c r="K63" s="119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</row>
    <row r="64" spans="1:23" x14ac:dyDescent="0.35">
      <c r="A64" s="121"/>
      <c r="B64" s="121"/>
      <c r="C64" s="124"/>
      <c r="D64" s="124"/>
      <c r="E64" s="123"/>
      <c r="F64" s="123"/>
      <c r="G64" s="121"/>
      <c r="H64" s="121"/>
      <c r="I64" s="121"/>
      <c r="J64" s="121"/>
      <c r="K64" s="121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</row>
    <row r="65" spans="1:23" x14ac:dyDescent="0.35">
      <c r="A65" s="121"/>
      <c r="B65" s="121"/>
      <c r="C65" s="125"/>
      <c r="D65" s="125"/>
      <c r="E65" s="123"/>
      <c r="F65" s="123"/>
      <c r="G65" s="121"/>
      <c r="H65" s="121"/>
      <c r="I65" s="121"/>
      <c r="J65" s="121"/>
      <c r="K65" s="121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</row>
    <row r="66" spans="1:23" ht="18.5" x14ac:dyDescent="0.45">
      <c r="A66" s="14"/>
      <c r="B66" s="122"/>
      <c r="C66" s="123"/>
      <c r="D66" s="123"/>
      <c r="E66" s="123"/>
      <c r="F66" s="123"/>
      <c r="G66" s="122"/>
      <c r="H66" s="122"/>
      <c r="I66" s="122"/>
      <c r="J66" s="122"/>
      <c r="K66" s="122"/>
      <c r="L66" s="129"/>
      <c r="M66" s="129"/>
      <c r="N66" s="126"/>
      <c r="O66" s="126"/>
      <c r="P66" s="126"/>
      <c r="Q66" s="126"/>
      <c r="R66" s="126"/>
      <c r="S66" s="126"/>
      <c r="T66" s="126"/>
      <c r="U66" s="126"/>
      <c r="V66" s="126"/>
      <c r="W66" s="126"/>
    </row>
    <row r="67" spans="1:23" x14ac:dyDescent="0.35">
      <c r="A67" s="118"/>
      <c r="B67" s="118"/>
      <c r="C67" s="123"/>
      <c r="D67" s="123"/>
      <c r="E67" s="123"/>
      <c r="F67" s="123"/>
      <c r="G67" s="118"/>
      <c r="H67" s="118"/>
      <c r="I67" s="118"/>
      <c r="J67" s="118"/>
      <c r="K67" s="118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</row>
    <row r="68" spans="1:23" x14ac:dyDescent="0.35">
      <c r="A68" s="120"/>
      <c r="B68" s="119"/>
      <c r="C68" s="130"/>
      <c r="D68" s="130"/>
      <c r="E68" s="123"/>
      <c r="F68" s="123"/>
      <c r="G68" s="119"/>
      <c r="H68" s="119"/>
      <c r="I68" s="119"/>
      <c r="J68" s="119"/>
      <c r="K68" s="119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</row>
    <row r="69" spans="1:23" x14ac:dyDescent="0.35">
      <c r="A69" s="120"/>
      <c r="B69" s="119"/>
      <c r="C69" s="69"/>
      <c r="D69" s="69"/>
      <c r="E69" s="123"/>
      <c r="F69" s="123"/>
      <c r="G69" s="119"/>
      <c r="H69" s="119"/>
      <c r="I69" s="119"/>
      <c r="J69" s="119"/>
      <c r="K69" s="119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</row>
    <row r="70" spans="1:23" x14ac:dyDescent="0.35">
      <c r="A70" s="120"/>
      <c r="B70" s="119"/>
      <c r="C70" s="127"/>
      <c r="D70" s="127"/>
      <c r="E70" s="123"/>
      <c r="F70" s="123"/>
      <c r="G70" s="119"/>
      <c r="H70" s="119"/>
      <c r="I70" s="119"/>
      <c r="J70" s="119"/>
      <c r="K70" s="119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</row>
    <row r="71" spans="1:23" x14ac:dyDescent="0.35">
      <c r="A71" s="120"/>
      <c r="B71" s="119"/>
      <c r="C71" s="127"/>
      <c r="D71" s="127"/>
      <c r="E71" s="123"/>
      <c r="F71" s="123"/>
      <c r="G71" s="119"/>
      <c r="H71" s="119"/>
      <c r="I71" s="119"/>
      <c r="J71" s="119"/>
      <c r="K71" s="119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</row>
    <row r="72" spans="1:23" x14ac:dyDescent="0.35">
      <c r="A72" s="120"/>
      <c r="B72" s="119"/>
      <c r="C72" s="127"/>
      <c r="D72" s="127"/>
      <c r="E72" s="123"/>
      <c r="F72" s="123"/>
      <c r="G72" s="119"/>
      <c r="H72" s="119"/>
      <c r="I72" s="119"/>
      <c r="J72" s="119"/>
      <c r="K72" s="119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</row>
    <row r="73" spans="1:23" x14ac:dyDescent="0.35">
      <c r="A73" s="120"/>
      <c r="B73" s="119"/>
      <c r="C73" s="127"/>
      <c r="D73" s="127"/>
      <c r="E73" s="123"/>
      <c r="F73" s="123"/>
      <c r="G73" s="119"/>
      <c r="H73" s="119"/>
      <c r="I73" s="119"/>
      <c r="J73" s="119"/>
      <c r="K73" s="119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</row>
    <row r="74" spans="1:23" x14ac:dyDescent="0.35">
      <c r="A74" s="120"/>
      <c r="B74" s="119"/>
      <c r="C74" s="127"/>
      <c r="D74" s="127"/>
      <c r="E74" s="123"/>
      <c r="F74" s="123"/>
      <c r="G74" s="119"/>
      <c r="H74" s="119"/>
      <c r="I74" s="119"/>
      <c r="J74" s="119"/>
      <c r="K74" s="119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</row>
    <row r="75" spans="1:23" x14ac:dyDescent="0.35">
      <c r="A75" s="14"/>
      <c r="B75" s="119"/>
      <c r="C75" s="127"/>
      <c r="D75" s="127"/>
      <c r="E75" s="123"/>
      <c r="F75" s="123"/>
      <c r="G75" s="119"/>
      <c r="H75" s="119"/>
      <c r="I75" s="119"/>
      <c r="J75" s="119"/>
      <c r="K75" s="119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</row>
    <row r="76" spans="1:23" x14ac:dyDescent="0.35">
      <c r="A76" s="121"/>
      <c r="B76" s="121"/>
      <c r="C76" s="127"/>
      <c r="D76" s="127"/>
      <c r="E76" s="123"/>
      <c r="F76" s="123"/>
      <c r="G76" s="121"/>
      <c r="H76" s="121"/>
      <c r="I76" s="121"/>
      <c r="J76" s="121"/>
      <c r="K76" s="121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</row>
    <row r="77" spans="1:23" x14ac:dyDescent="0.35">
      <c r="A77" s="14"/>
      <c r="B77" s="119"/>
      <c r="C77" s="127"/>
      <c r="D77" s="127"/>
      <c r="E77" s="123"/>
      <c r="F77" s="123"/>
      <c r="G77" s="119"/>
      <c r="H77" s="119"/>
      <c r="I77" s="119"/>
      <c r="J77" s="119"/>
      <c r="K77" s="119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</row>
    <row r="78" spans="1:23" x14ac:dyDescent="0.35">
      <c r="A78" s="14"/>
      <c r="B78" s="119"/>
      <c r="C78" s="124"/>
      <c r="D78" s="124"/>
      <c r="E78" s="123"/>
      <c r="F78" s="123"/>
      <c r="G78" s="119"/>
      <c r="H78" s="119"/>
      <c r="I78" s="119"/>
      <c r="J78" s="119"/>
      <c r="K78" s="119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</row>
    <row r="79" spans="1:23" x14ac:dyDescent="0.35">
      <c r="A79" s="121"/>
      <c r="B79" s="121"/>
      <c r="C79" s="125"/>
      <c r="D79" s="125"/>
      <c r="E79" s="123"/>
      <c r="F79" s="123"/>
      <c r="G79" s="121"/>
      <c r="H79" s="121"/>
      <c r="I79" s="121"/>
      <c r="J79" s="121"/>
      <c r="K79" s="121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</row>
    <row r="80" spans="1:23" x14ac:dyDescent="0.35">
      <c r="A80" s="32"/>
      <c r="B80" s="32"/>
      <c r="C80" s="125"/>
      <c r="D80" s="125"/>
      <c r="E80" s="123"/>
      <c r="F80" s="123"/>
      <c r="G80" s="32"/>
      <c r="H80" s="32"/>
      <c r="I80" s="32"/>
      <c r="J80" s="32"/>
      <c r="K80" s="32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</row>
    <row r="81" spans="1:23" x14ac:dyDescent="0.35">
      <c r="A81" s="32"/>
      <c r="B81" s="32"/>
      <c r="C81" s="131"/>
      <c r="D81" s="131"/>
      <c r="E81" s="123"/>
      <c r="F81" s="123"/>
      <c r="G81" s="32"/>
      <c r="H81" s="32"/>
      <c r="I81" s="32"/>
      <c r="J81" s="32"/>
      <c r="K81" s="32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</row>
    <row r="82" spans="1:23" x14ac:dyDescent="0.35">
      <c r="A82" s="32"/>
      <c r="B82" s="32"/>
      <c r="C82" s="123"/>
      <c r="D82" s="123"/>
      <c r="E82" s="123"/>
      <c r="F82" s="123"/>
      <c r="G82" s="32"/>
      <c r="H82" s="32"/>
      <c r="I82" s="32"/>
      <c r="J82" s="32"/>
      <c r="K82" s="32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</row>
    <row r="83" spans="1:23" x14ac:dyDescent="0.35">
      <c r="C83" s="123"/>
      <c r="D83" s="123"/>
      <c r="E83" s="123"/>
      <c r="F83" s="123"/>
    </row>
    <row r="84" spans="1:23" x14ac:dyDescent="0.35">
      <c r="C84" s="123"/>
      <c r="D84" s="123"/>
      <c r="E84" s="123"/>
      <c r="F84" s="123"/>
    </row>
  </sheetData>
  <mergeCells count="1">
    <mergeCell ref="B3:N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zoomScale="90" zoomScaleNormal="90" workbookViewId="0">
      <selection activeCell="AF20" sqref="AF20"/>
    </sheetView>
  </sheetViews>
  <sheetFormatPr defaultRowHeight="14.5" x14ac:dyDescent="0.35"/>
  <cols>
    <col min="1" max="1" width="31" style="94" customWidth="1"/>
    <col min="2" max="2" width="12.1796875" style="94" bestFit="1" customWidth="1"/>
    <col min="3" max="3" width="10.54296875" style="94" bestFit="1" customWidth="1"/>
    <col min="4" max="4" width="12.1796875" style="94" bestFit="1" customWidth="1"/>
    <col min="5" max="8" width="10" style="94" bestFit="1" customWidth="1"/>
    <col min="9" max="9" width="9" style="94" bestFit="1" customWidth="1"/>
    <col min="10" max="10" width="8" style="94" bestFit="1" customWidth="1"/>
    <col min="11" max="11" width="9" style="94" bestFit="1" customWidth="1"/>
    <col min="12" max="13" width="10" style="94" bestFit="1" customWidth="1"/>
    <col min="14" max="14" width="11.54296875" style="94" bestFit="1" customWidth="1"/>
    <col min="15" max="15" width="10" style="94" customWidth="1"/>
    <col min="16" max="16" width="11.54296875" style="94" bestFit="1" customWidth="1"/>
    <col min="17" max="18" width="10" style="94" bestFit="1" customWidth="1"/>
    <col min="19" max="19" width="10" style="94" customWidth="1"/>
    <col min="20" max="20" width="9" style="94" bestFit="1" customWidth="1"/>
    <col min="21" max="22" width="8" style="94" bestFit="1" customWidth="1"/>
    <col min="23" max="23" width="9" style="94" bestFit="1" customWidth="1"/>
    <col min="24" max="24" width="10" style="94" bestFit="1" customWidth="1"/>
    <col min="25" max="25" width="11.54296875" bestFit="1" customWidth="1"/>
    <col min="26" max="26" width="5.453125" customWidth="1"/>
    <col min="27" max="28" width="14.26953125" style="94" bestFit="1" customWidth="1"/>
    <col min="29" max="29" width="14.81640625" style="94" bestFit="1" customWidth="1"/>
    <col min="30" max="30" width="11.7265625" style="94" bestFit="1" customWidth="1"/>
    <col min="31" max="31" width="14.26953125" style="94" bestFit="1" customWidth="1"/>
    <col min="32" max="32" width="14.26953125" bestFit="1" customWidth="1"/>
  </cols>
  <sheetData>
    <row r="1" spans="1:32" x14ac:dyDescent="0.35">
      <c r="A1" s="964" t="s">
        <v>802</v>
      </c>
      <c r="B1" s="61"/>
      <c r="C1" s="61"/>
      <c r="D1" s="61"/>
      <c r="E1" s="61"/>
      <c r="F1" s="61"/>
      <c r="G1" s="175"/>
      <c r="H1" s="176"/>
      <c r="I1" s="183"/>
      <c r="J1" s="51"/>
      <c r="K1"/>
      <c r="L1"/>
    </row>
    <row r="3" spans="1:32" ht="18" x14ac:dyDescent="0.4">
      <c r="F3" s="1073" t="s">
        <v>801</v>
      </c>
      <c r="G3" s="1073"/>
      <c r="H3" s="1073"/>
      <c r="I3" s="1073"/>
      <c r="J3" s="1073"/>
      <c r="K3" s="1073"/>
      <c r="L3" s="1073"/>
      <c r="M3" s="1073"/>
      <c r="N3" s="1073"/>
      <c r="O3" s="1073"/>
      <c r="P3" s="1073"/>
      <c r="Q3" s="1073"/>
      <c r="R3" s="1073"/>
    </row>
    <row r="4" spans="1:32" ht="18.5" x14ac:dyDescent="0.45">
      <c r="A4" s="2" t="s">
        <v>52</v>
      </c>
      <c r="P4"/>
    </row>
    <row r="5" spans="1:32" ht="15.5" x14ac:dyDescent="0.35">
      <c r="A5" s="172" t="s">
        <v>799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Z5" s="23"/>
      <c r="AA5" s="96"/>
      <c r="AB5" s="96"/>
      <c r="AC5" s="96"/>
      <c r="AD5" s="96"/>
      <c r="AE5" s="96"/>
    </row>
    <row r="6" spans="1:32" ht="20" x14ac:dyDescent="0.4">
      <c r="A6" s="95" t="s">
        <v>373</v>
      </c>
      <c r="Z6" s="23"/>
    </row>
    <row r="7" spans="1:32" ht="15" thickBot="1" x14ac:dyDescent="0.4">
      <c r="Z7" s="23"/>
    </row>
    <row r="8" spans="1:32" s="23" customFormat="1" ht="29" x14ac:dyDescent="0.35">
      <c r="A8" s="658" t="s">
        <v>0</v>
      </c>
      <c r="B8" s="190" t="s">
        <v>594</v>
      </c>
      <c r="C8" s="190" t="s">
        <v>595</v>
      </c>
      <c r="D8" s="190" t="s">
        <v>596</v>
      </c>
      <c r="E8" s="190" t="s">
        <v>597</v>
      </c>
      <c r="F8" s="190" t="s">
        <v>598</v>
      </c>
      <c r="G8" s="190" t="s">
        <v>599</v>
      </c>
      <c r="H8" s="190" t="s">
        <v>600</v>
      </c>
      <c r="I8" s="190" t="s">
        <v>601</v>
      </c>
      <c r="J8" s="190" t="s">
        <v>602</v>
      </c>
      <c r="K8" s="190" t="s">
        <v>603</v>
      </c>
      <c r="L8" s="190" t="s">
        <v>604</v>
      </c>
      <c r="M8" s="191" t="s">
        <v>605</v>
      </c>
      <c r="N8" s="190" t="s">
        <v>606</v>
      </c>
      <c r="O8" s="190" t="s">
        <v>607</v>
      </c>
      <c r="P8" s="190" t="s">
        <v>608</v>
      </c>
      <c r="Q8" s="190" t="s">
        <v>609</v>
      </c>
      <c r="R8" s="190" t="s">
        <v>610</v>
      </c>
      <c r="S8" s="190" t="s">
        <v>611</v>
      </c>
      <c r="T8" s="190" t="s">
        <v>612</v>
      </c>
      <c r="U8" s="190" t="s">
        <v>613</v>
      </c>
      <c r="V8" s="190" t="s">
        <v>614</v>
      </c>
      <c r="W8" s="190" t="s">
        <v>615</v>
      </c>
      <c r="X8" s="190" t="s">
        <v>616</v>
      </c>
      <c r="Y8" s="191" t="s">
        <v>617</v>
      </c>
      <c r="AA8" s="218">
        <v>2025</v>
      </c>
      <c r="AB8" s="218">
        <v>2026</v>
      </c>
      <c r="AC8" s="218" t="s">
        <v>755</v>
      </c>
      <c r="AD8" s="218" t="s">
        <v>756</v>
      </c>
      <c r="AE8" s="776" t="s">
        <v>780</v>
      </c>
      <c r="AF8" s="776" t="s">
        <v>781</v>
      </c>
    </row>
    <row r="9" spans="1:32" s="23" customFormat="1" x14ac:dyDescent="0.35">
      <c r="A9" s="219" t="s">
        <v>11</v>
      </c>
      <c r="B9" s="1065"/>
      <c r="C9" s="1065"/>
      <c r="D9" s="1065"/>
      <c r="E9" s="1065"/>
      <c r="F9" s="1065"/>
      <c r="G9" s="1065"/>
      <c r="H9" s="1065"/>
      <c r="I9" s="1065"/>
      <c r="J9" s="1065"/>
      <c r="K9" s="1065"/>
      <c r="L9" s="1065"/>
      <c r="M9" s="1065"/>
      <c r="N9" s="1065"/>
      <c r="O9" s="1065"/>
      <c r="P9" s="1065"/>
      <c r="Q9" s="1065"/>
      <c r="R9" s="1065"/>
      <c r="S9" s="1065"/>
      <c r="T9" s="1065"/>
      <c r="U9" s="1065"/>
      <c r="V9" s="1065"/>
      <c r="W9" s="1065"/>
      <c r="X9" s="1065"/>
      <c r="Y9" s="1065"/>
      <c r="AA9" s="1065"/>
      <c r="AB9" s="1065"/>
      <c r="AC9" s="1065"/>
      <c r="AD9" s="1065"/>
      <c r="AE9" s="1065"/>
      <c r="AF9" s="1065"/>
    </row>
    <row r="10" spans="1:32" s="23" customFormat="1" x14ac:dyDescent="0.35">
      <c r="A10" s="219" t="s">
        <v>12</v>
      </c>
      <c r="B10" s="1065"/>
      <c r="C10" s="1065"/>
      <c r="D10" s="1065"/>
      <c r="E10" s="1065"/>
      <c r="F10" s="1065"/>
      <c r="G10" s="1065"/>
      <c r="H10" s="1065"/>
      <c r="I10" s="1065"/>
      <c r="J10" s="1065"/>
      <c r="K10" s="1065"/>
      <c r="L10" s="1065"/>
      <c r="M10" s="1065"/>
      <c r="N10" s="1065"/>
      <c r="O10" s="1065"/>
      <c r="P10" s="1065"/>
      <c r="Q10" s="1065"/>
      <c r="R10" s="1065"/>
      <c r="S10" s="1065"/>
      <c r="T10" s="1065"/>
      <c r="U10" s="1065"/>
      <c r="V10" s="1065"/>
      <c r="W10" s="1065"/>
      <c r="X10" s="1065"/>
      <c r="Y10" s="1065"/>
      <c r="AA10" s="1065"/>
      <c r="AB10" s="1065"/>
      <c r="AC10" s="1065"/>
      <c r="AD10" s="1065"/>
      <c r="AE10" s="1065"/>
      <c r="AF10" s="1065"/>
    </row>
    <row r="11" spans="1:32" s="23" customFormat="1" x14ac:dyDescent="0.35">
      <c r="A11" s="219" t="s">
        <v>13</v>
      </c>
      <c r="B11" s="1065"/>
      <c r="C11" s="1065"/>
      <c r="D11" s="1065"/>
      <c r="E11" s="1065"/>
      <c r="F11" s="1065"/>
      <c r="G11" s="1065"/>
      <c r="H11" s="1065"/>
      <c r="I11" s="1065"/>
      <c r="J11" s="1065"/>
      <c r="K11" s="1065"/>
      <c r="L11" s="1065"/>
      <c r="M11" s="1065"/>
      <c r="N11" s="1065"/>
      <c r="O11" s="1065"/>
      <c r="P11" s="1065"/>
      <c r="Q11" s="1065"/>
      <c r="R11" s="1065"/>
      <c r="S11" s="1065"/>
      <c r="T11" s="1065"/>
      <c r="U11" s="1065"/>
      <c r="V11" s="1065"/>
      <c r="W11" s="1065"/>
      <c r="X11" s="1065"/>
      <c r="Y11" s="1065"/>
      <c r="AA11" s="1065"/>
      <c r="AB11" s="1065"/>
      <c r="AC11" s="1065"/>
      <c r="AD11" s="1065"/>
      <c r="AE11" s="1065"/>
      <c r="AF11" s="1065"/>
    </row>
    <row r="12" spans="1:32" s="23" customFormat="1" x14ac:dyDescent="0.35">
      <c r="A12" s="219" t="s">
        <v>14</v>
      </c>
      <c r="B12" s="1065"/>
      <c r="C12" s="1065"/>
      <c r="D12" s="1065"/>
      <c r="E12" s="1065"/>
      <c r="F12" s="1065"/>
      <c r="G12" s="1065"/>
      <c r="H12" s="1065"/>
      <c r="I12" s="1065"/>
      <c r="J12" s="1065"/>
      <c r="K12" s="1065"/>
      <c r="L12" s="1065"/>
      <c r="M12" s="1065"/>
      <c r="N12" s="1065"/>
      <c r="O12" s="1065"/>
      <c r="P12" s="1065"/>
      <c r="Q12" s="1065"/>
      <c r="R12" s="1065"/>
      <c r="S12" s="1065"/>
      <c r="T12" s="1065"/>
      <c r="U12" s="1065"/>
      <c r="V12" s="1065"/>
      <c r="W12" s="1065"/>
      <c r="X12" s="1065"/>
      <c r="Y12" s="1065"/>
      <c r="AA12" s="1065"/>
      <c r="AB12" s="1065"/>
      <c r="AC12" s="1065"/>
      <c r="AD12" s="1065"/>
      <c r="AE12" s="1065"/>
      <c r="AF12" s="1065"/>
    </row>
    <row r="13" spans="1:32" s="23" customFormat="1" x14ac:dyDescent="0.35">
      <c r="A13" s="219" t="s">
        <v>15</v>
      </c>
      <c r="B13" s="1065"/>
      <c r="C13" s="1065"/>
      <c r="D13" s="1065"/>
      <c r="E13" s="1065"/>
      <c r="F13" s="1065"/>
      <c r="G13" s="1065"/>
      <c r="H13" s="1065"/>
      <c r="I13" s="1065"/>
      <c r="J13" s="1065"/>
      <c r="K13" s="1065"/>
      <c r="L13" s="1065"/>
      <c r="M13" s="1065"/>
      <c r="N13" s="1065"/>
      <c r="O13" s="1065"/>
      <c r="P13" s="1065"/>
      <c r="Q13" s="1065"/>
      <c r="R13" s="1065"/>
      <c r="S13" s="1065"/>
      <c r="T13" s="1065"/>
      <c r="U13" s="1065"/>
      <c r="V13" s="1065"/>
      <c r="W13" s="1065"/>
      <c r="X13" s="1065"/>
      <c r="Y13" s="1065"/>
      <c r="AA13" s="1065"/>
      <c r="AB13" s="1065"/>
      <c r="AC13" s="1065"/>
      <c r="AD13" s="1065"/>
      <c r="AE13" s="1065"/>
      <c r="AF13" s="1065"/>
    </row>
    <row r="14" spans="1:32" s="23" customFormat="1" x14ac:dyDescent="0.35">
      <c r="A14" s="219" t="s">
        <v>16</v>
      </c>
      <c r="B14" s="1065"/>
      <c r="C14" s="1065"/>
      <c r="D14" s="1065"/>
      <c r="E14" s="1065"/>
      <c r="F14" s="1065"/>
      <c r="G14" s="1065"/>
      <c r="H14" s="1065"/>
      <c r="I14" s="1065"/>
      <c r="J14" s="1065"/>
      <c r="K14" s="1065"/>
      <c r="L14" s="1065"/>
      <c r="M14" s="1065"/>
      <c r="N14" s="1065"/>
      <c r="O14" s="1065"/>
      <c r="P14" s="1065"/>
      <c r="Q14" s="1065"/>
      <c r="R14" s="1065"/>
      <c r="S14" s="1065"/>
      <c r="T14" s="1065"/>
      <c r="U14" s="1065"/>
      <c r="V14" s="1065"/>
      <c r="W14" s="1065"/>
      <c r="X14" s="1065"/>
      <c r="Y14" s="1065"/>
      <c r="AA14" s="1065"/>
      <c r="AB14" s="1065"/>
      <c r="AC14" s="1065"/>
      <c r="AD14" s="1065"/>
      <c r="AE14" s="1065"/>
      <c r="AF14" s="1065"/>
    </row>
    <row r="15" spans="1:32" s="23" customFormat="1" x14ac:dyDescent="0.35">
      <c r="A15" s="219" t="s">
        <v>29</v>
      </c>
      <c r="B15" s="1065"/>
      <c r="C15" s="1065"/>
      <c r="D15" s="1065"/>
      <c r="E15" s="1065"/>
      <c r="F15" s="1065"/>
      <c r="G15" s="1065"/>
      <c r="H15" s="1065"/>
      <c r="I15" s="1065"/>
      <c r="J15" s="1065"/>
      <c r="K15" s="1065"/>
      <c r="L15" s="1065"/>
      <c r="M15" s="1065"/>
      <c r="N15" s="1065"/>
      <c r="O15" s="1065"/>
      <c r="P15" s="1065"/>
      <c r="Q15" s="1065"/>
      <c r="R15" s="1065"/>
      <c r="S15" s="1065"/>
      <c r="T15" s="1065"/>
      <c r="U15" s="1065"/>
      <c r="V15" s="1065"/>
      <c r="W15" s="1065"/>
      <c r="X15" s="1065"/>
      <c r="Y15" s="1065"/>
      <c r="AA15" s="1065"/>
      <c r="AB15" s="1065"/>
      <c r="AC15" s="1065"/>
      <c r="AD15" s="1065"/>
      <c r="AE15" s="1065"/>
      <c r="AF15" s="1065"/>
    </row>
    <row r="16" spans="1:32" s="23" customFormat="1" x14ac:dyDescent="0.35">
      <c r="A16" s="1066" t="s">
        <v>374</v>
      </c>
      <c r="B16" s="1065"/>
      <c r="C16" s="1065"/>
      <c r="D16" s="1065"/>
      <c r="E16" s="1065"/>
      <c r="F16" s="1065"/>
      <c r="G16" s="1065"/>
      <c r="H16" s="1065"/>
      <c r="I16" s="1065"/>
      <c r="J16" s="1065"/>
      <c r="K16" s="1065"/>
      <c r="L16" s="1065"/>
      <c r="M16" s="1065"/>
      <c r="N16" s="1065"/>
      <c r="O16" s="1065"/>
      <c r="P16" s="1065"/>
      <c r="Q16" s="1065"/>
      <c r="R16" s="1065"/>
      <c r="S16" s="1065"/>
      <c r="T16" s="1065"/>
      <c r="U16" s="1065"/>
      <c r="V16" s="1065"/>
      <c r="W16" s="1065"/>
      <c r="X16" s="1065"/>
      <c r="Y16" s="1065"/>
      <c r="AA16" s="1065"/>
      <c r="AB16" s="1065"/>
      <c r="AC16" s="1065"/>
      <c r="AD16" s="1065"/>
      <c r="AE16" s="1065"/>
      <c r="AF16" s="1065"/>
    </row>
    <row r="17" spans="1:34" s="23" customFormat="1" x14ac:dyDescent="0.35">
      <c r="A17" s="220" t="s">
        <v>375</v>
      </c>
      <c r="B17" s="1019"/>
      <c r="C17" s="1019"/>
      <c r="D17" s="1019"/>
      <c r="E17" s="1019"/>
      <c r="F17" s="1019"/>
      <c r="G17" s="1019"/>
      <c r="H17" s="1019"/>
      <c r="I17" s="1019"/>
      <c r="J17" s="1019"/>
      <c r="K17" s="1019"/>
      <c r="L17" s="1019"/>
      <c r="M17" s="1019"/>
      <c r="N17" s="1019"/>
      <c r="O17" s="1019"/>
      <c r="P17" s="1019"/>
      <c r="Q17" s="1019"/>
      <c r="R17" s="1019"/>
      <c r="S17" s="1019"/>
      <c r="T17" s="1019"/>
      <c r="U17" s="1019"/>
      <c r="V17" s="1019"/>
      <c r="W17" s="1019"/>
      <c r="X17" s="1019"/>
      <c r="Y17" s="1019"/>
      <c r="AA17" s="1019"/>
      <c r="AB17" s="1019"/>
      <c r="AC17" s="1019"/>
      <c r="AD17" s="1019"/>
      <c r="AE17" s="1019"/>
      <c r="AF17" s="1019"/>
    </row>
    <row r="18" spans="1:34" s="23" customFormat="1" x14ac:dyDescent="0.35">
      <c r="A18" s="221"/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AA18" s="221"/>
      <c r="AB18" s="221"/>
      <c r="AC18" s="221"/>
      <c r="AD18" s="221"/>
      <c r="AE18" s="221"/>
    </row>
    <row r="19" spans="1:34" s="23" customFormat="1" x14ac:dyDescent="0.35">
      <c r="A19" s="221"/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21"/>
      <c r="AA19" s="221"/>
      <c r="AB19" s="221"/>
      <c r="AC19" s="221"/>
      <c r="AD19" s="221"/>
      <c r="AE19" s="221"/>
    </row>
    <row r="20" spans="1:34" s="23" customFormat="1" x14ac:dyDescent="0.35">
      <c r="A20" s="312" t="s">
        <v>622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AA20" s="221"/>
      <c r="AB20" s="221"/>
      <c r="AC20" s="221"/>
      <c r="AD20" s="221"/>
      <c r="AE20" s="221"/>
    </row>
    <row r="21" spans="1:34" s="23" customFormat="1" x14ac:dyDescent="0.35">
      <c r="A21" s="312" t="s">
        <v>679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AA21" s="221"/>
      <c r="AB21" s="221"/>
      <c r="AC21" s="221"/>
      <c r="AD21" s="221"/>
      <c r="AE21" s="221"/>
    </row>
    <row r="22" spans="1:34" s="23" customFormat="1" x14ac:dyDescent="0.35">
      <c r="A22" s="221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AA22" s="221"/>
      <c r="AB22" s="221"/>
      <c r="AC22" s="221"/>
      <c r="AD22" s="221"/>
      <c r="AE22" s="221"/>
    </row>
    <row r="23" spans="1:34" s="23" customFormat="1" x14ac:dyDescent="0.35">
      <c r="A23" s="221"/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AA23" s="221"/>
      <c r="AB23" s="221"/>
      <c r="AC23" s="221"/>
      <c r="AD23" s="221"/>
      <c r="AE23" s="221"/>
    </row>
    <row r="24" spans="1:34" s="23" customFormat="1" x14ac:dyDescent="0.35">
      <c r="A24" s="221"/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AA24" s="221"/>
      <c r="AB24" s="221"/>
      <c r="AC24" s="221"/>
      <c r="AD24" s="221"/>
      <c r="AE24" s="221"/>
    </row>
    <row r="25" spans="1:34" s="23" customFormat="1" x14ac:dyDescent="0.35">
      <c r="A25" s="221"/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AA25" s="221"/>
      <c r="AB25" s="221"/>
      <c r="AC25" s="221"/>
      <c r="AD25" s="221"/>
      <c r="AE25" s="221"/>
    </row>
    <row r="26" spans="1:34" s="23" customFormat="1" x14ac:dyDescent="0.35">
      <c r="A26" s="221"/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AA26" s="221"/>
      <c r="AB26" s="221"/>
      <c r="AC26" s="221"/>
      <c r="AD26" s="221"/>
      <c r="AE26" s="221"/>
    </row>
    <row r="27" spans="1:34" s="23" customFormat="1" x14ac:dyDescent="0.35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AA27" s="221"/>
      <c r="AB27" s="221"/>
      <c r="AC27" s="221"/>
      <c r="AD27" s="221"/>
      <c r="AE27" s="221"/>
    </row>
    <row r="28" spans="1:34" x14ac:dyDescent="0.35">
      <c r="A28" s="221"/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3"/>
      <c r="Z28" s="23"/>
      <c r="AA28" s="221"/>
      <c r="AB28" s="221"/>
      <c r="AC28" s="221"/>
      <c r="AD28" s="221"/>
      <c r="AE28" s="221"/>
      <c r="AF28" s="23"/>
      <c r="AG28" s="23"/>
      <c r="AH28" s="23"/>
    </row>
    <row r="29" spans="1:34" x14ac:dyDescent="0.35">
      <c r="A29" s="221"/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3"/>
      <c r="Z29" s="23"/>
      <c r="AA29" s="221"/>
      <c r="AB29" s="221"/>
      <c r="AC29" s="221"/>
      <c r="AD29" s="221"/>
      <c r="AE29" s="221"/>
      <c r="AF29" s="23"/>
      <c r="AG29" s="23"/>
      <c r="AH29" s="23"/>
    </row>
    <row r="30" spans="1:34" x14ac:dyDescent="0.35">
      <c r="A30" s="221"/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3"/>
      <c r="Z30" s="23"/>
      <c r="AA30" s="221"/>
      <c r="AB30" s="221"/>
      <c r="AC30" s="221"/>
      <c r="AD30" s="221"/>
      <c r="AE30" s="221"/>
      <c r="AF30" s="23"/>
      <c r="AG30" s="23"/>
      <c r="AH30" s="23"/>
    </row>
    <row r="31" spans="1:34" x14ac:dyDescent="0.35">
      <c r="A31" s="221"/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3"/>
      <c r="Z31" s="23"/>
      <c r="AA31" s="221"/>
      <c r="AB31" s="221"/>
      <c r="AC31" s="221"/>
      <c r="AD31" s="221"/>
      <c r="AE31" s="221"/>
      <c r="AF31" s="23"/>
      <c r="AG31" s="23"/>
      <c r="AH31" s="23"/>
    </row>
  </sheetData>
  <mergeCells count="1">
    <mergeCell ref="F3:R3"/>
  </mergeCells>
  <conditionalFormatting sqref="A20:A21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5"/>
  <sheetViews>
    <sheetView tabSelected="1" zoomScale="75" zoomScaleNormal="75" workbookViewId="0">
      <selection activeCell="G7" sqref="G7"/>
    </sheetView>
  </sheetViews>
  <sheetFormatPr defaultColWidth="9.1796875" defaultRowHeight="13" x14ac:dyDescent="0.3"/>
  <cols>
    <col min="1" max="1" width="23.7265625" style="60" customWidth="1"/>
    <col min="2" max="2" width="11.54296875" style="60" bestFit="1" customWidth="1"/>
    <col min="3" max="3" width="12.81640625" style="60" bestFit="1" customWidth="1"/>
    <col min="4" max="4" width="12.1796875" style="60" bestFit="1" customWidth="1"/>
    <col min="5" max="5" width="13.1796875" style="60" bestFit="1" customWidth="1"/>
    <col min="6" max="6" width="12.54296875" style="60" bestFit="1" customWidth="1"/>
    <col min="7" max="7" width="12.81640625" style="60" bestFit="1" customWidth="1"/>
    <col min="8" max="8" width="11.26953125" style="60" customWidth="1"/>
    <col min="9" max="9" width="12.54296875" style="60" bestFit="1" customWidth="1"/>
    <col min="10" max="10" width="12" style="60" customWidth="1"/>
    <col min="11" max="11" width="11.453125" style="60" bestFit="1" customWidth="1"/>
    <col min="12" max="13" width="11.54296875" style="60" bestFit="1" customWidth="1"/>
    <col min="14" max="25" width="11.54296875" style="60" customWidth="1"/>
    <col min="26" max="26" width="4.54296875" style="60" customWidth="1"/>
    <col min="27" max="28" width="14.26953125" style="60" bestFit="1" customWidth="1"/>
    <col min="29" max="30" width="16" style="60" bestFit="1" customWidth="1"/>
    <col min="31" max="31" width="14.26953125" style="60" bestFit="1" customWidth="1"/>
    <col min="32" max="32" width="13.1796875" style="60" bestFit="1" customWidth="1"/>
    <col min="33" max="16384" width="9.1796875" style="60"/>
  </cols>
  <sheetData>
    <row r="1" spans="1:32" ht="14.5" x14ac:dyDescent="0.35">
      <c r="A1" s="964" t="s">
        <v>802</v>
      </c>
      <c r="B1" s="61"/>
      <c r="C1" s="61"/>
      <c r="D1" s="61"/>
      <c r="E1" s="61"/>
      <c r="F1" s="61"/>
      <c r="G1" s="175"/>
      <c r="H1" s="176"/>
      <c r="I1" s="183"/>
      <c r="J1" s="51"/>
    </row>
    <row r="3" spans="1:32" ht="18" x14ac:dyDescent="0.4">
      <c r="I3" s="1073" t="s">
        <v>801</v>
      </c>
      <c r="J3" s="1073"/>
      <c r="K3" s="1073"/>
      <c r="L3" s="1073"/>
      <c r="M3" s="1073"/>
      <c r="N3" s="1073"/>
      <c r="O3" s="1073"/>
      <c r="P3" s="1073"/>
      <c r="Q3" s="1073"/>
      <c r="R3" s="1073"/>
      <c r="S3" s="1073"/>
      <c r="T3" s="1073"/>
      <c r="U3" s="1073"/>
    </row>
    <row r="4" spans="1:32" ht="18.5" x14ac:dyDescent="0.45">
      <c r="A4" s="2" t="s">
        <v>52</v>
      </c>
      <c r="O4"/>
      <c r="P4"/>
      <c r="Z4"/>
    </row>
    <row r="5" spans="1:32" ht="15.5" x14ac:dyDescent="0.35">
      <c r="A5" s="172" t="s">
        <v>800</v>
      </c>
    </row>
    <row r="6" spans="1:32" ht="21" x14ac:dyDescent="0.5">
      <c r="A6" s="3" t="s">
        <v>325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 spans="1:32" ht="21" x14ac:dyDescent="0.5">
      <c r="A7" s="3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</row>
    <row r="8" spans="1:32" ht="13.5" thickBot="1" x14ac:dyDescent="0.35">
      <c r="B8" s="88"/>
      <c r="C8" s="88"/>
      <c r="D8" s="88"/>
      <c r="E8" s="88"/>
      <c r="F8" s="88"/>
      <c r="G8" s="88"/>
      <c r="H8" s="88"/>
      <c r="I8" s="89"/>
    </row>
    <row r="9" spans="1:32" s="43" customFormat="1" ht="29.5" thickBot="1" x14ac:dyDescent="0.4">
      <c r="A9" s="223"/>
      <c r="B9" s="224">
        <v>45658</v>
      </c>
      <c r="C9" s="224">
        <v>45689</v>
      </c>
      <c r="D9" s="224">
        <v>45717</v>
      </c>
      <c r="E9" s="224">
        <v>45748</v>
      </c>
      <c r="F9" s="224">
        <v>45778</v>
      </c>
      <c r="G9" s="224">
        <v>45809</v>
      </c>
      <c r="H9" s="224">
        <v>45839</v>
      </c>
      <c r="I9" s="224">
        <v>45870</v>
      </c>
      <c r="J9" s="224">
        <v>45901</v>
      </c>
      <c r="K9" s="224">
        <v>45931</v>
      </c>
      <c r="L9" s="224">
        <v>45962</v>
      </c>
      <c r="M9" s="292">
        <v>45992</v>
      </c>
      <c r="N9" s="224">
        <v>46023</v>
      </c>
      <c r="O9" s="224">
        <v>46054</v>
      </c>
      <c r="P9" s="224">
        <v>46082</v>
      </c>
      <c r="Q9" s="224">
        <v>46113</v>
      </c>
      <c r="R9" s="224">
        <v>46143</v>
      </c>
      <c r="S9" s="224">
        <v>46174</v>
      </c>
      <c r="T9" s="224">
        <v>46204</v>
      </c>
      <c r="U9" s="224">
        <v>46235</v>
      </c>
      <c r="V9" s="224">
        <v>46266</v>
      </c>
      <c r="W9" s="224">
        <v>46296</v>
      </c>
      <c r="X9" s="224">
        <v>46327</v>
      </c>
      <c r="Y9" s="292">
        <v>46357</v>
      </c>
      <c r="Z9" s="23"/>
      <c r="AA9" s="225">
        <v>2025</v>
      </c>
      <c r="AB9" s="225">
        <v>2026</v>
      </c>
      <c r="AC9" s="225" t="s">
        <v>755</v>
      </c>
      <c r="AD9" s="225" t="s">
        <v>756</v>
      </c>
      <c r="AE9" s="776" t="s">
        <v>780</v>
      </c>
      <c r="AF9" s="776" t="s">
        <v>781</v>
      </c>
    </row>
    <row r="10" spans="1:32" s="43" customFormat="1" ht="14.5" x14ac:dyDescent="0.35">
      <c r="A10" s="90" t="s">
        <v>326</v>
      </c>
      <c r="B10" s="226">
        <v>48534.704763075933</v>
      </c>
      <c r="C10" s="226">
        <v>48534.704763075933</v>
      </c>
      <c r="D10" s="226">
        <v>48534.704763075933</v>
      </c>
      <c r="E10" s="227">
        <v>0</v>
      </c>
      <c r="F10" s="227">
        <v>0</v>
      </c>
      <c r="G10" s="227">
        <v>0</v>
      </c>
      <c r="H10" s="227">
        <v>0</v>
      </c>
      <c r="I10" s="227">
        <v>0</v>
      </c>
      <c r="J10" s="227">
        <v>0</v>
      </c>
      <c r="K10" s="227">
        <v>0</v>
      </c>
      <c r="L10" s="226">
        <v>48534.704763075933</v>
      </c>
      <c r="M10" s="293">
        <v>48534.704763075933</v>
      </c>
      <c r="N10" s="226">
        <v>48534.704763075933</v>
      </c>
      <c r="O10" s="226">
        <v>48534.704763075933</v>
      </c>
      <c r="P10" s="226">
        <v>48534.704763075933</v>
      </c>
      <c r="Q10" s="227">
        <v>0</v>
      </c>
      <c r="R10" s="227">
        <v>0</v>
      </c>
      <c r="S10" s="227">
        <v>0</v>
      </c>
      <c r="T10" s="227">
        <v>0</v>
      </c>
      <c r="U10" s="227">
        <v>0</v>
      </c>
      <c r="V10" s="227">
        <v>0</v>
      </c>
      <c r="W10" s="227">
        <v>0</v>
      </c>
      <c r="X10" s="226">
        <v>48534.704763075933</v>
      </c>
      <c r="Y10" s="293">
        <v>48534.704763075933</v>
      </c>
      <c r="Z10" s="23"/>
      <c r="AA10" s="228">
        <v>242673.52381537965</v>
      </c>
      <c r="AB10" s="228">
        <v>242673.52381537965</v>
      </c>
      <c r="AC10" s="228">
        <v>219914.24431668068</v>
      </c>
      <c r="AD10" s="228">
        <v>219914.24431668068</v>
      </c>
      <c r="AE10" s="228">
        <v>22759.279498698976</v>
      </c>
      <c r="AF10" s="229">
        <v>22759.279498698976</v>
      </c>
    </row>
    <row r="11" spans="1:32" s="43" customFormat="1" ht="14.5" x14ac:dyDescent="0.35">
      <c r="A11" s="90" t="s">
        <v>327</v>
      </c>
      <c r="B11" s="226">
        <v>52736.165299919187</v>
      </c>
      <c r="C11" s="226">
        <v>52736.165299919187</v>
      </c>
      <c r="D11" s="226">
        <v>52736.165299919187</v>
      </c>
      <c r="E11" s="227">
        <v>0</v>
      </c>
      <c r="F11" s="227">
        <v>0</v>
      </c>
      <c r="G11" s="227">
        <v>0</v>
      </c>
      <c r="H11" s="227">
        <v>0</v>
      </c>
      <c r="I11" s="227">
        <v>0</v>
      </c>
      <c r="J11" s="227">
        <v>0</v>
      </c>
      <c r="K11" s="227">
        <v>0</v>
      </c>
      <c r="L11" s="226">
        <v>52736.165299919187</v>
      </c>
      <c r="M11" s="293">
        <v>52736.165299919187</v>
      </c>
      <c r="N11" s="226">
        <v>52736.165299919187</v>
      </c>
      <c r="O11" s="226">
        <v>52736.165299919187</v>
      </c>
      <c r="P11" s="226">
        <v>52736.165299919187</v>
      </c>
      <c r="Q11" s="227">
        <v>0</v>
      </c>
      <c r="R11" s="227">
        <v>0</v>
      </c>
      <c r="S11" s="227">
        <v>0</v>
      </c>
      <c r="T11" s="227">
        <v>0</v>
      </c>
      <c r="U11" s="227">
        <v>0</v>
      </c>
      <c r="V11" s="227">
        <v>0</v>
      </c>
      <c r="W11" s="227">
        <v>0</v>
      </c>
      <c r="X11" s="226">
        <v>52736.165299919187</v>
      </c>
      <c r="Y11" s="293">
        <v>52736.165299919187</v>
      </c>
      <c r="Z11" s="23"/>
      <c r="AA11" s="228">
        <v>263680.82649959595</v>
      </c>
      <c r="AB11" s="228">
        <v>263680.82649959595</v>
      </c>
      <c r="AC11" s="228">
        <v>271325.09584690211</v>
      </c>
      <c r="AD11" s="228">
        <v>271325.09584690211</v>
      </c>
      <c r="AE11" s="228">
        <v>-7644.2693473061663</v>
      </c>
      <c r="AF11" s="229">
        <v>-7644.2693473061663</v>
      </c>
    </row>
    <row r="12" spans="1:32" s="43" customFormat="1" ht="14.5" x14ac:dyDescent="0.35">
      <c r="A12" s="90" t="s">
        <v>328</v>
      </c>
      <c r="B12" s="226">
        <v>23907.06160263003</v>
      </c>
      <c r="C12" s="226">
        <v>23907.06160263003</v>
      </c>
      <c r="D12" s="226">
        <v>23907.06160263003</v>
      </c>
      <c r="E12" s="227">
        <v>0</v>
      </c>
      <c r="F12" s="227">
        <v>0</v>
      </c>
      <c r="G12" s="227">
        <v>0</v>
      </c>
      <c r="H12" s="227">
        <v>0</v>
      </c>
      <c r="I12" s="227">
        <v>0</v>
      </c>
      <c r="J12" s="227">
        <v>0</v>
      </c>
      <c r="K12" s="227">
        <v>0</v>
      </c>
      <c r="L12" s="226">
        <v>23907.06160263003</v>
      </c>
      <c r="M12" s="293">
        <v>23907.06160263003</v>
      </c>
      <c r="N12" s="226">
        <v>23907.06160263003</v>
      </c>
      <c r="O12" s="226">
        <v>23907.06160263003</v>
      </c>
      <c r="P12" s="226">
        <v>23907.06160263003</v>
      </c>
      <c r="Q12" s="227">
        <v>0</v>
      </c>
      <c r="R12" s="227">
        <v>0</v>
      </c>
      <c r="S12" s="227">
        <v>0</v>
      </c>
      <c r="T12" s="227">
        <v>0</v>
      </c>
      <c r="U12" s="227">
        <v>0</v>
      </c>
      <c r="V12" s="227">
        <v>0</v>
      </c>
      <c r="W12" s="227">
        <v>0</v>
      </c>
      <c r="X12" s="226">
        <v>23907.06160263003</v>
      </c>
      <c r="Y12" s="293">
        <v>23907.06160263003</v>
      </c>
      <c r="Z12" s="23"/>
      <c r="AA12" s="228">
        <v>119535.30801315015</v>
      </c>
      <c r="AB12" s="228">
        <v>119535.30801315015</v>
      </c>
      <c r="AC12" s="228">
        <v>123000.71011726229</v>
      </c>
      <c r="AD12" s="228">
        <v>123000.71011726229</v>
      </c>
      <c r="AE12" s="228">
        <v>-3465.402104112145</v>
      </c>
      <c r="AF12" s="229">
        <v>-3465.402104112145</v>
      </c>
    </row>
    <row r="13" spans="1:32" s="43" customFormat="1" ht="14.5" x14ac:dyDescent="0.35">
      <c r="A13" s="90" t="s">
        <v>329</v>
      </c>
      <c r="B13" s="226">
        <v>57700.619441054252</v>
      </c>
      <c r="C13" s="226">
        <v>57700.619441054252</v>
      </c>
      <c r="D13" s="226">
        <v>57700.619441054252</v>
      </c>
      <c r="E13" s="227">
        <v>0</v>
      </c>
      <c r="F13" s="227">
        <v>0</v>
      </c>
      <c r="G13" s="227">
        <v>0</v>
      </c>
      <c r="H13" s="227">
        <v>0</v>
      </c>
      <c r="I13" s="227">
        <v>0</v>
      </c>
      <c r="J13" s="227">
        <v>0</v>
      </c>
      <c r="K13" s="227">
        <v>0</v>
      </c>
      <c r="L13" s="226">
        <v>57700.619441054252</v>
      </c>
      <c r="M13" s="293">
        <v>57700.619441054252</v>
      </c>
      <c r="N13" s="226">
        <v>57700.619441054252</v>
      </c>
      <c r="O13" s="226">
        <v>57700.619441054252</v>
      </c>
      <c r="P13" s="226">
        <v>57700.619441054252</v>
      </c>
      <c r="Q13" s="227">
        <v>0</v>
      </c>
      <c r="R13" s="227">
        <v>0</v>
      </c>
      <c r="S13" s="227">
        <v>0</v>
      </c>
      <c r="T13" s="227">
        <v>0</v>
      </c>
      <c r="U13" s="227">
        <v>0</v>
      </c>
      <c r="V13" s="227">
        <v>0</v>
      </c>
      <c r="W13" s="227">
        <v>0</v>
      </c>
      <c r="X13" s="226">
        <v>57700.619441054252</v>
      </c>
      <c r="Y13" s="293">
        <v>57700.619441054252</v>
      </c>
      <c r="Z13" s="23"/>
      <c r="AA13" s="228">
        <v>288503.09720527125</v>
      </c>
      <c r="AB13" s="228">
        <v>288503.09720527125</v>
      </c>
      <c r="AC13" s="228">
        <v>290527.29931905388</v>
      </c>
      <c r="AD13" s="228">
        <v>290527.29931905388</v>
      </c>
      <c r="AE13" s="228">
        <v>-2024.2021137826378</v>
      </c>
      <c r="AF13" s="229">
        <v>-2024.2021137826378</v>
      </c>
    </row>
    <row r="14" spans="1:32" s="43" customFormat="1" ht="14.5" x14ac:dyDescent="0.35">
      <c r="A14" s="90" t="s">
        <v>330</v>
      </c>
      <c r="B14" s="226">
        <v>46314.537301727418</v>
      </c>
      <c r="C14" s="226">
        <v>46314.537301727418</v>
      </c>
      <c r="D14" s="226">
        <v>46314.537301727418</v>
      </c>
      <c r="E14" s="227">
        <v>0</v>
      </c>
      <c r="F14" s="227">
        <v>0</v>
      </c>
      <c r="G14" s="227">
        <v>0</v>
      </c>
      <c r="H14" s="227">
        <v>0</v>
      </c>
      <c r="I14" s="227">
        <v>0</v>
      </c>
      <c r="J14" s="227">
        <v>0</v>
      </c>
      <c r="K14" s="227">
        <v>0</v>
      </c>
      <c r="L14" s="226">
        <v>46314.537301727418</v>
      </c>
      <c r="M14" s="293">
        <v>46314.537301727418</v>
      </c>
      <c r="N14" s="226">
        <v>46314.537301727418</v>
      </c>
      <c r="O14" s="226">
        <v>46314.537301727418</v>
      </c>
      <c r="P14" s="226">
        <v>46314.537301727418</v>
      </c>
      <c r="Q14" s="227">
        <v>0</v>
      </c>
      <c r="R14" s="227">
        <v>0</v>
      </c>
      <c r="S14" s="227">
        <v>0</v>
      </c>
      <c r="T14" s="227">
        <v>0</v>
      </c>
      <c r="U14" s="227">
        <v>0</v>
      </c>
      <c r="V14" s="227">
        <v>0</v>
      </c>
      <c r="W14" s="227">
        <v>0</v>
      </c>
      <c r="X14" s="226">
        <v>46314.537301727418</v>
      </c>
      <c r="Y14" s="293">
        <v>46314.537301727418</v>
      </c>
      <c r="Z14" s="23"/>
      <c r="AA14" s="228">
        <v>231572.6865086371</v>
      </c>
      <c r="AB14" s="228">
        <v>231572.6865086371</v>
      </c>
      <c r="AC14" s="228">
        <v>278029.97437523998</v>
      </c>
      <c r="AD14" s="228">
        <v>278029.97437523998</v>
      </c>
      <c r="AE14" s="228">
        <v>-46457.287866602885</v>
      </c>
      <c r="AF14" s="229">
        <v>-46457.287866602885</v>
      </c>
    </row>
    <row r="15" spans="1:32" s="43" customFormat="1" ht="14.5" x14ac:dyDescent="0.35">
      <c r="A15" s="91" t="s">
        <v>23</v>
      </c>
      <c r="B15" s="226">
        <v>24419.887429036109</v>
      </c>
      <c r="C15" s="226">
        <v>24419.887429036109</v>
      </c>
      <c r="D15" s="226">
        <v>24419.887429036109</v>
      </c>
      <c r="E15" s="227">
        <v>0</v>
      </c>
      <c r="F15" s="227">
        <v>0</v>
      </c>
      <c r="G15" s="227">
        <v>0</v>
      </c>
      <c r="H15" s="227">
        <v>0</v>
      </c>
      <c r="I15" s="227">
        <v>0</v>
      </c>
      <c r="J15" s="227">
        <v>0</v>
      </c>
      <c r="K15" s="227">
        <v>0</v>
      </c>
      <c r="L15" s="226">
        <v>24419.887429036109</v>
      </c>
      <c r="M15" s="293">
        <v>24419.887429036109</v>
      </c>
      <c r="N15" s="226">
        <v>24419.887429036109</v>
      </c>
      <c r="O15" s="226">
        <v>24419.887429036109</v>
      </c>
      <c r="P15" s="226">
        <v>24419.887429036109</v>
      </c>
      <c r="Q15" s="227">
        <v>0</v>
      </c>
      <c r="R15" s="227">
        <v>0</v>
      </c>
      <c r="S15" s="227">
        <v>0</v>
      </c>
      <c r="T15" s="227">
        <v>0</v>
      </c>
      <c r="U15" s="227">
        <v>0</v>
      </c>
      <c r="V15" s="227">
        <v>0</v>
      </c>
      <c r="W15" s="227">
        <v>0</v>
      </c>
      <c r="X15" s="226">
        <v>24419.887429036109</v>
      </c>
      <c r="Y15" s="293">
        <v>24419.887429036109</v>
      </c>
      <c r="Z15" s="23"/>
      <c r="AA15" s="228">
        <v>122099.43714518055</v>
      </c>
      <c r="AB15" s="228">
        <v>122099.43714518055</v>
      </c>
      <c r="AC15" s="228">
        <v>66666.202593822396</v>
      </c>
      <c r="AD15" s="228">
        <v>66666.202593822396</v>
      </c>
      <c r="AE15" s="228">
        <v>55433.234551358153</v>
      </c>
      <c r="AF15" s="229">
        <v>55433.234551358153</v>
      </c>
    </row>
    <row r="16" spans="1:32" s="43" customFormat="1" ht="14.5" x14ac:dyDescent="0.35">
      <c r="A16" s="92" t="s">
        <v>331</v>
      </c>
      <c r="B16" s="230">
        <v>5360.7808880000021</v>
      </c>
      <c r="C16" s="230">
        <v>5360.7808880000021</v>
      </c>
      <c r="D16" s="230">
        <v>5360.7808880000021</v>
      </c>
      <c r="E16" s="230">
        <v>5360.7808880000021</v>
      </c>
      <c r="F16" s="230">
        <v>5360.7808880000021</v>
      </c>
      <c r="G16" s="230">
        <v>5360.7808880000021</v>
      </c>
      <c r="H16" s="230">
        <v>5360.7808880000021</v>
      </c>
      <c r="I16" s="230">
        <v>5360.7808880000021</v>
      </c>
      <c r="J16" s="230">
        <v>5360.7808880000021</v>
      </c>
      <c r="K16" s="230">
        <v>5360.7808880000021</v>
      </c>
      <c r="L16" s="230">
        <v>5360.7808880000021</v>
      </c>
      <c r="M16" s="294">
        <v>5360.7808880000021</v>
      </c>
      <c r="N16" s="230">
        <v>5360.7808880000021</v>
      </c>
      <c r="O16" s="230">
        <v>5360.7808880000021</v>
      </c>
      <c r="P16" s="230">
        <v>5360.7808880000021</v>
      </c>
      <c r="Q16" s="230">
        <v>5360.7808880000021</v>
      </c>
      <c r="R16" s="230">
        <v>5360.7808880000021</v>
      </c>
      <c r="S16" s="230">
        <v>5360.7808880000021</v>
      </c>
      <c r="T16" s="230">
        <v>5360.7808880000021</v>
      </c>
      <c r="U16" s="230">
        <v>5360.7808880000021</v>
      </c>
      <c r="V16" s="230">
        <v>5360.7808880000021</v>
      </c>
      <c r="W16" s="230">
        <v>5360.7808880000021</v>
      </c>
      <c r="X16" s="230">
        <v>5360.7808880000021</v>
      </c>
      <c r="Y16" s="294">
        <v>5360.7808880000021</v>
      </c>
      <c r="Z16" s="23"/>
      <c r="AA16" s="231">
        <v>64329.370656000021</v>
      </c>
      <c r="AB16" s="231">
        <v>64329.370656000021</v>
      </c>
      <c r="AC16" s="231">
        <v>81439.444782000035</v>
      </c>
      <c r="AD16" s="231">
        <v>81439.444782000035</v>
      </c>
      <c r="AE16" s="231">
        <v>-17110.074126000014</v>
      </c>
      <c r="AF16" s="232">
        <v>-17110.074126000014</v>
      </c>
    </row>
    <row r="17" spans="1:32" s="43" customFormat="1" ht="14.5" x14ac:dyDescent="0.35">
      <c r="A17" s="91" t="s">
        <v>33</v>
      </c>
      <c r="B17" s="226">
        <v>258973.75672544295</v>
      </c>
      <c r="C17" s="226">
        <v>258973.75672544295</v>
      </c>
      <c r="D17" s="226">
        <v>258973.75672544295</v>
      </c>
      <c r="E17" s="226">
        <v>5360.7808880000021</v>
      </c>
      <c r="F17" s="226">
        <v>5360.7808880000021</v>
      </c>
      <c r="G17" s="226">
        <v>5360.7808880000021</v>
      </c>
      <c r="H17" s="226">
        <v>5360.7808880000021</v>
      </c>
      <c r="I17" s="226">
        <v>5360.7808880000021</v>
      </c>
      <c r="J17" s="226">
        <v>5360.7808880000021</v>
      </c>
      <c r="K17" s="226">
        <v>5360.7808880000021</v>
      </c>
      <c r="L17" s="226">
        <v>258973.75672544295</v>
      </c>
      <c r="M17" s="293">
        <v>258973.75672544295</v>
      </c>
      <c r="N17" s="226">
        <v>258973.75672544295</v>
      </c>
      <c r="O17" s="226">
        <v>258973.75672544295</v>
      </c>
      <c r="P17" s="226">
        <v>258973.75672544295</v>
      </c>
      <c r="Q17" s="226">
        <v>5360.7808880000021</v>
      </c>
      <c r="R17" s="226">
        <v>5360.7808880000021</v>
      </c>
      <c r="S17" s="226">
        <v>5360.7808880000021</v>
      </c>
      <c r="T17" s="226">
        <v>5360.7808880000021</v>
      </c>
      <c r="U17" s="226">
        <v>5360.7808880000021</v>
      </c>
      <c r="V17" s="226">
        <v>5360.7808880000021</v>
      </c>
      <c r="W17" s="226">
        <v>5360.7808880000021</v>
      </c>
      <c r="X17" s="226">
        <v>258973.75672544295</v>
      </c>
      <c r="Y17" s="293">
        <v>258973.75672544295</v>
      </c>
      <c r="Z17" s="23"/>
      <c r="AA17" s="228">
        <v>1332394.2498432151</v>
      </c>
      <c r="AB17" s="228">
        <v>1332394.2498432151</v>
      </c>
      <c r="AC17" s="228">
        <v>1330902.9713509614</v>
      </c>
      <c r="AD17" s="228">
        <v>1330902.9713509614</v>
      </c>
      <c r="AE17" s="228">
        <v>1491.2784922537394</v>
      </c>
      <c r="AF17" s="229">
        <v>1491.2784922537394</v>
      </c>
    </row>
    <row r="18" spans="1:32" s="43" customFormat="1" ht="14.5" x14ac:dyDescent="0.35">
      <c r="A18" s="91" t="s">
        <v>332</v>
      </c>
      <c r="B18" s="1022"/>
      <c r="C18" s="1022"/>
      <c r="D18" s="1022"/>
      <c r="E18" s="1022"/>
      <c r="F18" s="1022"/>
      <c r="G18" s="1022"/>
      <c r="H18" s="1022"/>
      <c r="I18" s="1022"/>
      <c r="J18" s="1022"/>
      <c r="K18" s="1022"/>
      <c r="L18" s="1022"/>
      <c r="M18" s="1022"/>
      <c r="N18" s="1022"/>
      <c r="O18" s="1022"/>
      <c r="P18" s="1022"/>
      <c r="Q18" s="1022"/>
      <c r="R18" s="1022"/>
      <c r="S18" s="1022"/>
      <c r="T18" s="1022"/>
      <c r="U18" s="1022"/>
      <c r="V18" s="1022"/>
      <c r="W18" s="1022"/>
      <c r="X18" s="1022"/>
      <c r="Y18" s="1022"/>
      <c r="Z18" s="23"/>
      <c r="AA18" s="1022"/>
      <c r="AB18" s="1022"/>
      <c r="AC18" s="1022"/>
      <c r="AD18" s="1022"/>
      <c r="AE18" s="1022"/>
      <c r="AF18" s="1022"/>
    </row>
    <row r="19" spans="1:32" ht="14.5" x14ac:dyDescent="0.35">
      <c r="A19" s="91" t="s">
        <v>764</v>
      </c>
      <c r="B19" s="993"/>
      <c r="C19" s="993"/>
      <c r="D19" s="993"/>
      <c r="E19" s="993"/>
      <c r="F19" s="993"/>
      <c r="G19" s="993"/>
      <c r="H19" s="993"/>
      <c r="I19" s="993"/>
      <c r="J19" s="993"/>
      <c r="K19" s="993"/>
      <c r="L19" s="993"/>
      <c r="M19" s="993"/>
      <c r="N19" s="993"/>
      <c r="O19" s="993"/>
      <c r="P19" s="993"/>
      <c r="Q19" s="993"/>
      <c r="R19" s="993"/>
      <c r="S19" s="993"/>
      <c r="T19" s="993"/>
      <c r="U19" s="993"/>
      <c r="V19" s="993"/>
      <c r="W19" s="993"/>
      <c r="X19" s="993"/>
      <c r="Y19" s="993"/>
      <c r="Z19" s="56"/>
      <c r="AA19" s="993"/>
      <c r="AB19" s="993"/>
      <c r="AC19" s="993"/>
      <c r="AD19" s="993"/>
      <c r="AE19" s="993"/>
      <c r="AF19" s="993"/>
    </row>
    <row r="20" spans="1:32" s="43" customFormat="1" ht="14.5" x14ac:dyDescent="0.35">
      <c r="A20" s="93" t="s">
        <v>547</v>
      </c>
      <c r="B20" s="233">
        <v>0</v>
      </c>
      <c r="C20" s="233">
        <v>0</v>
      </c>
      <c r="D20" s="233">
        <v>0</v>
      </c>
      <c r="E20" s="233">
        <v>0</v>
      </c>
      <c r="F20" s="233">
        <v>0</v>
      </c>
      <c r="G20" s="233">
        <v>0</v>
      </c>
      <c r="H20" s="233">
        <v>0</v>
      </c>
      <c r="I20" s="233">
        <v>0</v>
      </c>
      <c r="J20" s="233">
        <v>0</v>
      </c>
      <c r="K20" s="233">
        <v>0</v>
      </c>
      <c r="L20" s="233">
        <v>0</v>
      </c>
      <c r="M20" s="295">
        <v>0</v>
      </c>
      <c r="N20" s="233">
        <v>0</v>
      </c>
      <c r="O20" s="233">
        <v>0</v>
      </c>
      <c r="P20" s="233">
        <v>0</v>
      </c>
      <c r="Q20" s="233">
        <v>0</v>
      </c>
      <c r="R20" s="233">
        <v>0</v>
      </c>
      <c r="S20" s="233">
        <v>0</v>
      </c>
      <c r="T20" s="233">
        <v>0</v>
      </c>
      <c r="U20" s="233">
        <v>0</v>
      </c>
      <c r="V20" s="233">
        <v>0</v>
      </c>
      <c r="W20" s="233">
        <v>0</v>
      </c>
      <c r="X20" s="233">
        <v>0</v>
      </c>
      <c r="Y20" s="295">
        <v>0</v>
      </c>
      <c r="Z20" s="23"/>
      <c r="AA20" s="231">
        <v>0</v>
      </c>
      <c r="AB20" s="231">
        <v>0</v>
      </c>
      <c r="AC20" s="231">
        <v>475805.76083333325</v>
      </c>
      <c r="AD20" s="231">
        <v>503406.32499999995</v>
      </c>
      <c r="AE20" s="231">
        <v>-475805.76083333325</v>
      </c>
      <c r="AF20" s="232">
        <v>-503406.32499999995</v>
      </c>
    </row>
    <row r="21" spans="1:32" s="43" customFormat="1" ht="14.5" x14ac:dyDescent="0.35">
      <c r="A21" s="296" t="s">
        <v>333</v>
      </c>
      <c r="B21" s="297">
        <v>258973.75672544295</v>
      </c>
      <c r="C21" s="297">
        <v>258973.75672544295</v>
      </c>
      <c r="D21" s="297">
        <v>258973.75672544295</v>
      </c>
      <c r="E21" s="297">
        <v>5360.7808880000021</v>
      </c>
      <c r="F21" s="297">
        <v>5360.7808880000021</v>
      </c>
      <c r="G21" s="297">
        <v>5360.7808880000021</v>
      </c>
      <c r="H21" s="297">
        <v>5360.7808880000021</v>
      </c>
      <c r="I21" s="297">
        <v>5360.7808880000021</v>
      </c>
      <c r="J21" s="297">
        <v>5360.7808880000021</v>
      </c>
      <c r="K21" s="297">
        <v>5360.7808880000021</v>
      </c>
      <c r="L21" s="297">
        <v>258973.75672544295</v>
      </c>
      <c r="M21" s="298">
        <v>258973.75672544295</v>
      </c>
      <c r="N21" s="297">
        <v>258973.75672544295</v>
      </c>
      <c r="O21" s="297">
        <v>258973.75672544295</v>
      </c>
      <c r="P21" s="297">
        <v>258973.75672544295</v>
      </c>
      <c r="Q21" s="297">
        <v>5360.7808880000021</v>
      </c>
      <c r="R21" s="297">
        <v>5360.7808880000021</v>
      </c>
      <c r="S21" s="297">
        <v>5360.7808880000021</v>
      </c>
      <c r="T21" s="297">
        <v>5360.7808880000021</v>
      </c>
      <c r="U21" s="297">
        <v>5360.7808880000021</v>
      </c>
      <c r="V21" s="297">
        <v>5360.7808880000021</v>
      </c>
      <c r="W21" s="297">
        <v>5360.7808880000021</v>
      </c>
      <c r="X21" s="297">
        <v>258973.75672544295</v>
      </c>
      <c r="Y21" s="298">
        <v>258973.75672544295</v>
      </c>
      <c r="Z21" s="23"/>
      <c r="AA21" s="234">
        <v>1332394.2498432151</v>
      </c>
      <c r="AB21" s="234">
        <v>1332394.2498432151</v>
      </c>
      <c r="AC21" s="234">
        <v>855097.21051762812</v>
      </c>
      <c r="AD21" s="234">
        <v>827496.64635096141</v>
      </c>
      <c r="AE21" s="234">
        <v>477297.03932558699</v>
      </c>
      <c r="AF21" s="234">
        <v>504897.60349225369</v>
      </c>
    </row>
    <row r="22" spans="1:32" s="43" customFormat="1" ht="14.5" x14ac:dyDescent="0.35">
      <c r="A22" s="235"/>
      <c r="B22" s="235"/>
      <c r="C22" s="235"/>
      <c r="D22" s="41"/>
      <c r="E22" s="41"/>
      <c r="F22" s="41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32" s="43" customFormat="1" ht="14.5" x14ac:dyDescent="0.35">
      <c r="A23" s="236" t="s">
        <v>546</v>
      </c>
      <c r="B23" s="235"/>
      <c r="C23" s="235"/>
      <c r="D23" s="41"/>
      <c r="E23" s="41"/>
      <c r="F23" s="41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1:32" s="43" customFormat="1" ht="29" x14ac:dyDescent="0.35">
      <c r="A24" s="237"/>
      <c r="B24" s="238" t="s">
        <v>34</v>
      </c>
      <c r="C24" s="239" t="s">
        <v>334</v>
      </c>
      <c r="D24" s="238" t="s">
        <v>335</v>
      </c>
      <c r="E24" s="238" t="s">
        <v>336</v>
      </c>
      <c r="F24" s="238" t="s">
        <v>337</v>
      </c>
      <c r="G24" s="238" t="s">
        <v>338</v>
      </c>
      <c r="H24" s="238" t="s">
        <v>339</v>
      </c>
      <c r="I24" s="238" t="s">
        <v>340</v>
      </c>
      <c r="J24" s="238" t="s">
        <v>341</v>
      </c>
      <c r="K24" s="238" t="s">
        <v>342</v>
      </c>
      <c r="L24" s="240" t="s">
        <v>343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1:32" s="43" customFormat="1" ht="14.5" x14ac:dyDescent="0.35">
      <c r="A25" s="241"/>
      <c r="B25" s="242" t="s">
        <v>344</v>
      </c>
      <c r="C25" s="243" t="s">
        <v>345</v>
      </c>
      <c r="D25" s="244" t="s">
        <v>346</v>
      </c>
      <c r="E25" s="244" t="s">
        <v>347</v>
      </c>
      <c r="F25" s="245" t="s">
        <v>348</v>
      </c>
      <c r="G25" s="245" t="s">
        <v>349</v>
      </c>
      <c r="H25" s="245" t="s">
        <v>347</v>
      </c>
      <c r="I25" s="245" t="s">
        <v>347</v>
      </c>
      <c r="J25" s="245" t="s">
        <v>350</v>
      </c>
      <c r="K25" s="246" t="s">
        <v>346</v>
      </c>
      <c r="L25" s="247" t="s">
        <v>350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1:32" s="43" customFormat="1" ht="15" thickBot="1" x14ac:dyDescent="0.4">
      <c r="A26" s="248" t="s">
        <v>331</v>
      </c>
      <c r="B26" s="249">
        <v>2</v>
      </c>
      <c r="C26" s="1070"/>
      <c r="D26" s="1067"/>
      <c r="E26" s="1070"/>
      <c r="F26" s="250">
        <v>140000</v>
      </c>
      <c r="G26" s="249">
        <v>211</v>
      </c>
      <c r="H26" s="1070"/>
      <c r="I26" s="1070"/>
      <c r="J26" s="1070"/>
      <c r="K26" s="1067"/>
      <c r="L26" s="251">
        <v>64329.370656000028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1:32" s="43" customFormat="1" ht="15" thickTop="1" x14ac:dyDescent="0.3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1:32" s="43" customFormat="1" ht="14.5" x14ac:dyDescent="0.35">
      <c r="A28" s="236" t="s">
        <v>351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29" spans="1:32" s="43" customFormat="1" ht="29" x14ac:dyDescent="0.35">
      <c r="A29" s="252"/>
      <c r="B29" s="238" t="s">
        <v>34</v>
      </c>
      <c r="C29" s="239" t="s">
        <v>352</v>
      </c>
      <c r="D29" s="238" t="s">
        <v>335</v>
      </c>
      <c r="E29" s="238" t="s">
        <v>336</v>
      </c>
      <c r="F29" s="238" t="s">
        <v>337</v>
      </c>
      <c r="G29" s="238" t="s">
        <v>353</v>
      </c>
      <c r="H29" s="238" t="s">
        <v>339</v>
      </c>
      <c r="I29" s="240" t="s">
        <v>343</v>
      </c>
      <c r="J29" s="25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</row>
    <row r="30" spans="1:32" s="43" customFormat="1" ht="14.5" x14ac:dyDescent="0.35">
      <c r="A30" s="254"/>
      <c r="B30" s="242" t="s">
        <v>344</v>
      </c>
      <c r="C30" s="243" t="s">
        <v>345</v>
      </c>
      <c r="D30" s="244" t="s">
        <v>346</v>
      </c>
      <c r="E30" s="245" t="s">
        <v>347</v>
      </c>
      <c r="F30" s="245" t="s">
        <v>348</v>
      </c>
      <c r="G30" s="245" t="s">
        <v>354</v>
      </c>
      <c r="H30" s="245" t="s">
        <v>347</v>
      </c>
      <c r="I30" s="247" t="s">
        <v>350</v>
      </c>
      <c r="J30" s="244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</row>
    <row r="31" spans="1:32" s="43" customFormat="1" ht="14.5" x14ac:dyDescent="0.35">
      <c r="A31" s="255" t="s">
        <v>326</v>
      </c>
      <c r="B31" s="256">
        <v>148</v>
      </c>
      <c r="C31" s="1070"/>
      <c r="D31" s="1067"/>
      <c r="E31" s="1070"/>
      <c r="F31" s="257">
        <v>140000</v>
      </c>
      <c r="G31" s="256">
        <v>5</v>
      </c>
      <c r="H31" s="1070"/>
      <c r="I31" s="258">
        <v>242673.52381537965</v>
      </c>
      <c r="J31" s="259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</row>
    <row r="32" spans="1:32" s="43" customFormat="1" ht="14.5" x14ac:dyDescent="0.35">
      <c r="A32" s="254" t="s">
        <v>327</v>
      </c>
      <c r="B32" s="256">
        <v>208</v>
      </c>
      <c r="C32" s="1070"/>
      <c r="D32" s="1067"/>
      <c r="E32" s="1070"/>
      <c r="F32" s="257">
        <v>140000</v>
      </c>
      <c r="G32" s="256">
        <v>5</v>
      </c>
      <c r="H32" s="1070"/>
      <c r="I32" s="260">
        <v>263680.82649959595</v>
      </c>
      <c r="J32" s="259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3"/>
      <c r="AA32" s="217"/>
      <c r="AB32" s="217"/>
      <c r="AC32" s="217"/>
      <c r="AD32" s="217"/>
      <c r="AE32" s="217"/>
      <c r="AF32" s="23"/>
    </row>
    <row r="33" spans="1:32" s="43" customFormat="1" ht="14.5" x14ac:dyDescent="0.35">
      <c r="A33" s="254" t="s">
        <v>328</v>
      </c>
      <c r="B33" s="256">
        <v>108</v>
      </c>
      <c r="C33" s="1070"/>
      <c r="D33" s="1067"/>
      <c r="E33" s="1070"/>
      <c r="F33" s="257">
        <v>140000</v>
      </c>
      <c r="G33" s="256">
        <v>5</v>
      </c>
      <c r="H33" s="1070"/>
      <c r="I33" s="260">
        <v>119535.30801315015</v>
      </c>
      <c r="J33" s="259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3"/>
      <c r="AA33" s="23"/>
      <c r="AB33" s="23"/>
      <c r="AC33" s="23"/>
      <c r="AD33" s="23"/>
      <c r="AE33" s="23"/>
      <c r="AF33" s="23"/>
    </row>
    <row r="34" spans="1:32" s="43" customFormat="1" ht="14.5" x14ac:dyDescent="0.35">
      <c r="A34" s="254" t="s">
        <v>25</v>
      </c>
      <c r="B34" s="256">
        <v>271</v>
      </c>
      <c r="C34" s="1070"/>
      <c r="D34" s="1067"/>
      <c r="E34" s="1070"/>
      <c r="F34" s="257">
        <v>140000</v>
      </c>
      <c r="G34" s="256">
        <v>5</v>
      </c>
      <c r="H34" s="1070"/>
      <c r="I34" s="260">
        <v>288503.09720527125</v>
      </c>
      <c r="J34" s="259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3"/>
      <c r="AA34" s="23"/>
      <c r="AB34" s="23"/>
      <c r="AC34" s="23"/>
      <c r="AD34" s="23"/>
      <c r="AE34" s="23"/>
      <c r="AF34" s="23"/>
    </row>
    <row r="35" spans="1:32" s="43" customFormat="1" ht="14.5" x14ac:dyDescent="0.35">
      <c r="A35" s="254" t="s">
        <v>330</v>
      </c>
      <c r="B35" s="256">
        <v>148</v>
      </c>
      <c r="C35" s="1070"/>
      <c r="D35" s="1067"/>
      <c r="E35" s="1070"/>
      <c r="F35" s="257">
        <v>140000</v>
      </c>
      <c r="G35" s="256">
        <v>5</v>
      </c>
      <c r="H35" s="1070"/>
      <c r="I35" s="260">
        <v>231572.6865086371</v>
      </c>
      <c r="J35" s="259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  <c r="Y35" s="217"/>
      <c r="Z35" s="23"/>
      <c r="AA35" s="23"/>
      <c r="AB35" s="23"/>
      <c r="AC35" s="23"/>
      <c r="AD35" s="23"/>
      <c r="AE35" s="23"/>
      <c r="AF35" s="23"/>
    </row>
    <row r="36" spans="1:32" s="43" customFormat="1" ht="14.5" x14ac:dyDescent="0.35">
      <c r="A36" s="209" t="s">
        <v>23</v>
      </c>
      <c r="B36" s="256">
        <v>166</v>
      </c>
      <c r="C36" s="1070"/>
      <c r="D36" s="1067"/>
      <c r="E36" s="1070"/>
      <c r="F36" s="257">
        <v>140000</v>
      </c>
      <c r="G36" s="256">
        <v>5</v>
      </c>
      <c r="H36" s="1070"/>
      <c r="I36" s="260">
        <v>122099.43714518055</v>
      </c>
      <c r="J36" s="259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  <c r="Y36" s="217"/>
      <c r="Z36" s="23"/>
      <c r="AA36" s="23"/>
      <c r="AB36" s="23"/>
      <c r="AC36" s="23"/>
      <c r="AD36" s="23"/>
      <c r="AE36" s="23"/>
      <c r="AF36" s="23"/>
    </row>
    <row r="37" spans="1:32" s="43" customFormat="1" ht="15" thickBot="1" x14ac:dyDescent="0.4">
      <c r="A37" s="261" t="s">
        <v>33</v>
      </c>
      <c r="B37" s="262"/>
      <c r="C37" s="263"/>
      <c r="D37" s="263"/>
      <c r="E37" s="250"/>
      <c r="F37" s="264"/>
      <c r="G37" s="264"/>
      <c r="H37" s="250"/>
      <c r="I37" s="251">
        <v>1268064.8791872147</v>
      </c>
      <c r="J37" s="265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3"/>
      <c r="AA37" s="23"/>
      <c r="AB37" s="23"/>
      <c r="AC37" s="23"/>
      <c r="AD37" s="23"/>
      <c r="AE37" s="23"/>
      <c r="AF37" s="23"/>
    </row>
    <row r="38" spans="1:32" s="43" customFormat="1" ht="15" thickTop="1" x14ac:dyDescent="0.35">
      <c r="A38" s="266" t="s">
        <v>355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</row>
    <row r="39" spans="1:32" s="43" customFormat="1" ht="14.5" x14ac:dyDescent="0.35">
      <c r="A39" s="49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</row>
    <row r="40" spans="1:32" s="43" customFormat="1" ht="14.5" x14ac:dyDescent="0.35">
      <c r="A40" s="236"/>
      <c r="B40" s="236"/>
      <c r="C40" s="236"/>
      <c r="D40" s="236"/>
      <c r="E40" s="236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</row>
    <row r="41" spans="1:32" s="23" customFormat="1" ht="14.5" x14ac:dyDescent="0.35">
      <c r="A41" s="236" t="s">
        <v>356</v>
      </c>
      <c r="B41" s="236"/>
      <c r="C41" s="236"/>
      <c r="D41" s="236"/>
      <c r="E41" s="236"/>
    </row>
    <row r="42" spans="1:32" s="23" customFormat="1" ht="58" x14ac:dyDescent="0.35">
      <c r="A42" s="267"/>
      <c r="B42" s="238" t="s">
        <v>34</v>
      </c>
      <c r="C42" s="238" t="s">
        <v>334</v>
      </c>
      <c r="D42" s="238" t="s">
        <v>335</v>
      </c>
      <c r="E42" s="238" t="s">
        <v>336</v>
      </c>
      <c r="F42" s="238" t="s">
        <v>337</v>
      </c>
      <c r="G42" s="238" t="s">
        <v>357</v>
      </c>
      <c r="H42" s="238" t="s">
        <v>358</v>
      </c>
      <c r="I42" s="238" t="s">
        <v>359</v>
      </c>
      <c r="J42" s="238" t="s">
        <v>360</v>
      </c>
      <c r="K42" s="238" t="s">
        <v>340</v>
      </c>
      <c r="L42" s="238" t="s">
        <v>341</v>
      </c>
      <c r="M42" s="240" t="s">
        <v>342</v>
      </c>
      <c r="N42" s="768"/>
      <c r="O42" s="768"/>
      <c r="P42" s="768"/>
      <c r="Q42" s="768"/>
      <c r="R42" s="768"/>
      <c r="S42" s="768"/>
      <c r="T42" s="768"/>
      <c r="U42" s="768"/>
      <c r="V42" s="768"/>
      <c r="W42" s="768"/>
      <c r="X42" s="768"/>
      <c r="Y42" s="768"/>
    </row>
    <row r="43" spans="1:32" s="24" customFormat="1" ht="58" x14ac:dyDescent="0.35">
      <c r="A43" s="268"/>
      <c r="B43" s="269" t="s">
        <v>344</v>
      </c>
      <c r="C43" s="269" t="s">
        <v>345</v>
      </c>
      <c r="D43" s="269" t="s">
        <v>346</v>
      </c>
      <c r="E43" s="269" t="s">
        <v>347</v>
      </c>
      <c r="F43" s="269" t="s">
        <v>361</v>
      </c>
      <c r="G43" s="269" t="s">
        <v>354</v>
      </c>
      <c r="H43" s="269" t="s">
        <v>347</v>
      </c>
      <c r="I43" s="269" t="s">
        <v>347</v>
      </c>
      <c r="J43" s="270" t="s">
        <v>362</v>
      </c>
      <c r="K43" s="269" t="s">
        <v>347</v>
      </c>
      <c r="L43" s="246" t="s">
        <v>350</v>
      </c>
      <c r="M43" s="271" t="s">
        <v>346</v>
      </c>
      <c r="N43" s="769"/>
      <c r="O43" s="769"/>
      <c r="P43" s="769"/>
      <c r="Q43" s="769"/>
      <c r="R43" s="769"/>
      <c r="S43" s="769"/>
      <c r="T43" s="769"/>
      <c r="U43" s="769"/>
      <c r="V43" s="769"/>
      <c r="W43" s="769"/>
      <c r="X43" s="769"/>
      <c r="Y43" s="769"/>
    </row>
    <row r="44" spans="1:32" s="24" customFormat="1" ht="14.5" x14ac:dyDescent="0.35">
      <c r="A44" s="254" t="s">
        <v>326</v>
      </c>
      <c r="B44" s="256">
        <v>148</v>
      </c>
      <c r="C44" s="1070"/>
      <c r="D44" s="1067"/>
      <c r="E44" s="1070"/>
      <c r="F44" s="257">
        <v>140000</v>
      </c>
      <c r="G44" s="256">
        <v>48</v>
      </c>
      <c r="H44" s="1070"/>
      <c r="I44" s="256">
        <v>83202</v>
      </c>
      <c r="J44" s="272" t="s">
        <v>804</v>
      </c>
      <c r="K44" s="256">
        <v>420034</v>
      </c>
      <c r="L44" s="273">
        <v>-937935.92200000002</v>
      </c>
      <c r="M44" s="1067"/>
      <c r="N44" s="770"/>
      <c r="O44" s="770"/>
      <c r="P44" s="770"/>
      <c r="Q44" s="770"/>
      <c r="R44" s="770"/>
      <c r="S44" s="770"/>
      <c r="T44" s="770"/>
      <c r="U44" s="770"/>
      <c r="V44" s="770"/>
      <c r="W44" s="770"/>
      <c r="X44" s="770"/>
      <c r="Y44" s="770"/>
    </row>
    <row r="45" spans="1:32" s="24" customFormat="1" ht="14.5" x14ac:dyDescent="0.35">
      <c r="A45" s="254" t="s">
        <v>327</v>
      </c>
      <c r="B45" s="256">
        <v>208</v>
      </c>
      <c r="C45" s="1070"/>
      <c r="D45" s="1067"/>
      <c r="E45" s="1070"/>
      <c r="F45" s="257">
        <v>140000</v>
      </c>
      <c r="G45" s="256">
        <v>48</v>
      </c>
      <c r="H45" s="1070"/>
      <c r="I45" s="256">
        <v>147588</v>
      </c>
      <c r="J45" s="272" t="s">
        <v>805</v>
      </c>
      <c r="K45" s="256">
        <v>-69677</v>
      </c>
      <c r="L45" s="259">
        <v>155588.74100000001</v>
      </c>
      <c r="M45" s="1067"/>
      <c r="N45" s="770"/>
      <c r="O45" s="770"/>
      <c r="P45" s="770"/>
      <c r="Q45" s="770"/>
      <c r="R45" s="770"/>
      <c r="S45" s="770"/>
      <c r="T45" s="770"/>
      <c r="U45" s="770"/>
      <c r="V45" s="770"/>
      <c r="W45" s="770"/>
      <c r="X45" s="770"/>
      <c r="Y45" s="770"/>
    </row>
    <row r="46" spans="1:32" s="24" customFormat="1" ht="14.5" x14ac:dyDescent="0.35">
      <c r="A46" s="254" t="s">
        <v>328</v>
      </c>
      <c r="B46" s="256">
        <v>108</v>
      </c>
      <c r="C46" s="1070"/>
      <c r="D46" s="1067"/>
      <c r="E46" s="1070"/>
      <c r="F46" s="257">
        <v>140000</v>
      </c>
      <c r="G46" s="256">
        <v>48</v>
      </c>
      <c r="H46" s="1070"/>
      <c r="I46" s="256">
        <v>147588</v>
      </c>
      <c r="J46" s="272" t="s">
        <v>805</v>
      </c>
      <c r="K46" s="256">
        <v>-69677</v>
      </c>
      <c r="L46" s="259">
        <v>155588.74100000001</v>
      </c>
      <c r="M46" s="1067"/>
      <c r="N46" s="770"/>
      <c r="O46" s="770"/>
      <c r="P46" s="770"/>
      <c r="Q46" s="770"/>
      <c r="R46" s="770"/>
      <c r="S46" s="770"/>
      <c r="T46" s="770"/>
      <c r="U46" s="770"/>
      <c r="V46" s="770"/>
      <c r="W46" s="770"/>
      <c r="X46" s="770"/>
      <c r="Y46" s="770"/>
    </row>
    <row r="47" spans="1:32" s="24" customFormat="1" ht="14.5" x14ac:dyDescent="0.35">
      <c r="A47" s="254" t="s">
        <v>25</v>
      </c>
      <c r="B47" s="256">
        <v>245</v>
      </c>
      <c r="C47" s="1070"/>
      <c r="D47" s="1067"/>
      <c r="E47" s="1070"/>
      <c r="F47" s="257">
        <v>140000</v>
      </c>
      <c r="G47" s="256">
        <v>48</v>
      </c>
      <c r="H47" s="1070"/>
      <c r="I47" s="256">
        <v>60000</v>
      </c>
      <c r="J47" s="272" t="s">
        <v>804</v>
      </c>
      <c r="K47" s="256">
        <v>0</v>
      </c>
      <c r="L47" s="259">
        <v>0</v>
      </c>
      <c r="M47" s="1067"/>
      <c r="N47" s="770"/>
      <c r="O47" s="770"/>
      <c r="P47" s="770"/>
      <c r="Q47" s="770"/>
      <c r="R47" s="770"/>
      <c r="S47" s="770"/>
      <c r="T47" s="770"/>
      <c r="U47" s="770"/>
      <c r="V47" s="770"/>
      <c r="W47" s="770"/>
      <c r="X47" s="770"/>
      <c r="Y47" s="770"/>
    </row>
    <row r="48" spans="1:32" s="24" customFormat="1" ht="14.5" x14ac:dyDescent="0.35">
      <c r="A48" s="254" t="s">
        <v>330</v>
      </c>
      <c r="B48" s="256">
        <v>148</v>
      </c>
      <c r="C48" s="1070"/>
      <c r="D48" s="1067"/>
      <c r="E48" s="1070"/>
      <c r="F48" s="257">
        <v>140000</v>
      </c>
      <c r="G48" s="256">
        <v>48</v>
      </c>
      <c r="H48" s="1070"/>
      <c r="I48" s="256">
        <v>23184</v>
      </c>
      <c r="J48" s="272" t="s">
        <v>804</v>
      </c>
      <c r="K48" s="256">
        <v>169258</v>
      </c>
      <c r="L48" s="259">
        <v>-377953.114</v>
      </c>
      <c r="M48" s="1067"/>
      <c r="N48" s="770"/>
      <c r="O48" s="770"/>
      <c r="P48" s="770"/>
      <c r="Q48" s="770"/>
      <c r="R48" s="770"/>
      <c r="S48" s="770"/>
      <c r="T48" s="770"/>
      <c r="U48" s="770"/>
      <c r="V48" s="770"/>
      <c r="W48" s="770"/>
      <c r="X48" s="770"/>
      <c r="Y48" s="770"/>
    </row>
    <row r="49" spans="1:25" s="24" customFormat="1" ht="14.5" x14ac:dyDescent="0.35">
      <c r="A49" s="209" t="s">
        <v>23</v>
      </c>
      <c r="B49" s="256">
        <v>165</v>
      </c>
      <c r="C49" s="1070"/>
      <c r="D49" s="1067"/>
      <c r="E49" s="1070"/>
      <c r="F49" s="257">
        <v>140000</v>
      </c>
      <c r="G49" s="256">
        <v>48</v>
      </c>
      <c r="H49" s="1070"/>
      <c r="I49" s="256">
        <v>18774</v>
      </c>
      <c r="J49" s="274" t="s">
        <v>804</v>
      </c>
      <c r="K49" s="256">
        <v>118947.75</v>
      </c>
      <c r="L49" s="259">
        <v>-265610.32575000002</v>
      </c>
      <c r="M49" s="1067"/>
      <c r="N49" s="770"/>
      <c r="O49" s="770"/>
      <c r="P49" s="770"/>
      <c r="Q49" s="770"/>
      <c r="R49" s="770"/>
      <c r="S49" s="770"/>
      <c r="T49" s="770"/>
      <c r="U49" s="770"/>
      <c r="V49" s="770"/>
      <c r="W49" s="770"/>
      <c r="X49" s="770"/>
      <c r="Y49" s="770"/>
    </row>
    <row r="50" spans="1:25" s="24" customFormat="1" ht="15" thickBot="1" x14ac:dyDescent="0.4">
      <c r="A50" s="261" t="s">
        <v>33</v>
      </c>
      <c r="B50" s="275"/>
      <c r="C50" s="276"/>
      <c r="D50" s="276"/>
      <c r="E50" s="250"/>
      <c r="F50" s="264"/>
      <c r="G50" s="264"/>
      <c r="H50" s="250"/>
      <c r="I50" s="264"/>
      <c r="J50" s="277"/>
      <c r="K50" s="264"/>
      <c r="L50" s="278"/>
      <c r="M50" s="279"/>
      <c r="N50" s="770"/>
      <c r="O50" s="770"/>
      <c r="P50" s="770"/>
      <c r="Q50" s="770"/>
      <c r="R50" s="770"/>
      <c r="S50" s="770"/>
      <c r="T50" s="770"/>
      <c r="U50" s="770"/>
      <c r="V50" s="770"/>
      <c r="W50" s="770"/>
      <c r="X50" s="770"/>
      <c r="Y50" s="770"/>
    </row>
    <row r="51" spans="1:25" s="23" customFormat="1" ht="15" thickTop="1" x14ac:dyDescent="0.35">
      <c r="A51" s="280" t="s">
        <v>363</v>
      </c>
    </row>
    <row r="52" spans="1:25" s="23" customFormat="1" ht="14.5" x14ac:dyDescent="0.35"/>
    <row r="53" spans="1:25" s="23" customFormat="1" ht="14.5" x14ac:dyDescent="0.35">
      <c r="A53" s="1089" t="s">
        <v>364</v>
      </c>
      <c r="B53" s="1089"/>
      <c r="C53" s="1089"/>
      <c r="D53" s="1089"/>
      <c r="E53" s="1089"/>
    </row>
    <row r="54" spans="1:25" s="23" customFormat="1" ht="14.5" x14ac:dyDescent="0.35">
      <c r="A54" s="1090">
        <v>45504</v>
      </c>
      <c r="B54" s="1090"/>
      <c r="C54" s="1090"/>
      <c r="D54" s="1090"/>
      <c r="E54" s="1090"/>
    </row>
    <row r="55" spans="1:25" s="23" customFormat="1" ht="14.5" x14ac:dyDescent="0.35">
      <c r="A55" s="281"/>
      <c r="B55" s="282"/>
      <c r="C55" s="283"/>
      <c r="D55" s="283"/>
      <c r="E55" s="284"/>
      <c r="F55" s="285"/>
      <c r="G55" s="285"/>
    </row>
    <row r="56" spans="1:25" s="23" customFormat="1" ht="14.5" x14ac:dyDescent="0.35">
      <c r="A56" s="281"/>
      <c r="B56" s="282" t="s">
        <v>365</v>
      </c>
      <c r="C56" s="283" t="s">
        <v>261</v>
      </c>
      <c r="D56" s="283" t="s">
        <v>36</v>
      </c>
      <c r="E56" s="284" t="s">
        <v>366</v>
      </c>
      <c r="F56" s="285"/>
      <c r="G56" s="285"/>
    </row>
    <row r="57" spans="1:25" s="23" customFormat="1" ht="14.5" x14ac:dyDescent="0.35">
      <c r="A57" s="254" t="s">
        <v>21</v>
      </c>
      <c r="B57" s="1070"/>
      <c r="C57" s="1067"/>
      <c r="D57" s="1061"/>
      <c r="E57" s="286">
        <v>15100061</v>
      </c>
      <c r="F57" s="285"/>
      <c r="G57" s="285"/>
    </row>
    <row r="58" spans="1:25" s="23" customFormat="1" ht="14.5" x14ac:dyDescent="0.35">
      <c r="A58" s="254" t="s">
        <v>23</v>
      </c>
      <c r="B58" s="1070"/>
      <c r="C58" s="1067"/>
      <c r="D58" s="1061"/>
      <c r="E58" s="286">
        <v>15111001</v>
      </c>
      <c r="F58" s="285"/>
      <c r="G58" s="285"/>
    </row>
    <row r="59" spans="1:25" s="23" customFormat="1" ht="14.5" x14ac:dyDescent="0.35">
      <c r="A59" s="254" t="s">
        <v>25</v>
      </c>
      <c r="B59" s="1070"/>
      <c r="C59" s="1067"/>
      <c r="D59" s="1061"/>
      <c r="E59" s="286">
        <v>15100271</v>
      </c>
      <c r="F59" s="285"/>
      <c r="G59" s="285"/>
    </row>
    <row r="60" spans="1:25" s="23" customFormat="1" ht="14.5" x14ac:dyDescent="0.35">
      <c r="A60" s="254" t="s">
        <v>367</v>
      </c>
      <c r="B60" s="1070"/>
      <c r="C60" s="1067"/>
      <c r="D60" s="1061"/>
      <c r="E60" s="286">
        <v>15100091</v>
      </c>
      <c r="F60" s="285"/>
      <c r="G60" s="285"/>
    </row>
    <row r="61" spans="1:25" s="23" customFormat="1" ht="14.5" x14ac:dyDescent="0.35">
      <c r="A61" s="254" t="s">
        <v>368</v>
      </c>
      <c r="B61" s="1070"/>
      <c r="C61" s="1067"/>
      <c r="D61" s="1061"/>
      <c r="E61" s="286">
        <v>15100101</v>
      </c>
      <c r="F61" s="285"/>
      <c r="G61" s="285"/>
    </row>
    <row r="62" spans="1:25" s="23" customFormat="1" ht="14.5" x14ac:dyDescent="0.35">
      <c r="A62" s="209" t="s">
        <v>369</v>
      </c>
      <c r="B62" s="1070"/>
      <c r="C62" s="1067"/>
      <c r="D62" s="1061"/>
      <c r="E62" s="286">
        <v>15100081</v>
      </c>
      <c r="F62" s="285"/>
      <c r="G62" s="285"/>
    </row>
    <row r="63" spans="1:25" s="23" customFormat="1" ht="15" thickBot="1" x14ac:dyDescent="0.4">
      <c r="A63" s="261" t="s">
        <v>370</v>
      </c>
      <c r="B63" s="1021"/>
      <c r="C63" s="1071"/>
      <c r="D63" s="1061"/>
      <c r="E63" s="287"/>
      <c r="F63" s="285"/>
      <c r="G63" s="285"/>
      <c r="H63" s="288"/>
      <c r="I63" s="288"/>
      <c r="J63" s="288"/>
    </row>
    <row r="64" spans="1:25" s="23" customFormat="1" ht="15" thickTop="1" x14ac:dyDescent="0.35">
      <c r="A64" s="49"/>
      <c r="B64" s="289"/>
      <c r="C64" s="289"/>
      <c r="D64" s="76"/>
      <c r="E64" s="289"/>
    </row>
    <row r="65" spans="1:32" s="23" customFormat="1" ht="14.5" x14ac:dyDescent="0.35">
      <c r="A65" s="1088" t="s">
        <v>371</v>
      </c>
      <c r="B65" s="1088"/>
      <c r="C65" s="1088"/>
      <c r="D65" s="1068"/>
      <c r="E65" s="289"/>
    </row>
    <row r="66" spans="1:32" s="23" customFormat="1" ht="15" thickBot="1" x14ac:dyDescent="0.4">
      <c r="A66" s="290" t="s">
        <v>372</v>
      </c>
      <c r="B66" s="291"/>
      <c r="C66" s="291"/>
      <c r="D66" s="1069"/>
      <c r="E66" s="58"/>
    </row>
    <row r="67" spans="1:32" s="56" customFormat="1" ht="15" thickTop="1" x14ac:dyDescent="0.35">
      <c r="Z67" s="23"/>
    </row>
    <row r="68" spans="1:32" ht="14.5" x14ac:dyDescent="0.35">
      <c r="A68" s="312" t="s">
        <v>622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23"/>
      <c r="AA68" s="56"/>
      <c r="AB68" s="56"/>
      <c r="AC68" s="56"/>
      <c r="AD68" s="56"/>
      <c r="AE68" s="56"/>
      <c r="AF68" s="56"/>
    </row>
    <row r="69" spans="1:32" ht="14.5" x14ac:dyDescent="0.35">
      <c r="A69" s="312" t="s">
        <v>679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23"/>
      <c r="AA69" s="56"/>
      <c r="AB69" s="56"/>
      <c r="AC69" s="56"/>
      <c r="AD69" s="56"/>
      <c r="AE69" s="56"/>
      <c r="AF69" s="56"/>
    </row>
    <row r="70" spans="1:32" ht="14.5" x14ac:dyDescent="0.35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23"/>
      <c r="AA70" s="56"/>
      <c r="AB70" s="56"/>
      <c r="AC70" s="56"/>
      <c r="AD70" s="56"/>
      <c r="AE70" s="56"/>
      <c r="AF70" s="56"/>
    </row>
    <row r="71" spans="1:32" ht="14.5" x14ac:dyDescent="0.35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23"/>
      <c r="AA71" s="56"/>
      <c r="AB71" s="56"/>
      <c r="AC71" s="56"/>
      <c r="AD71" s="56"/>
      <c r="AE71" s="56"/>
      <c r="AF71" s="56"/>
    </row>
    <row r="72" spans="1:32" ht="14.5" x14ac:dyDescent="0.35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23"/>
      <c r="AA72" s="56"/>
      <c r="AB72" s="56"/>
      <c r="AC72" s="56"/>
      <c r="AD72" s="56"/>
      <c r="AE72" s="56"/>
      <c r="AF72" s="56"/>
    </row>
    <row r="73" spans="1:32" ht="14.5" x14ac:dyDescent="0.35">
      <c r="A73" s="5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23"/>
      <c r="AA73" s="56"/>
      <c r="AB73" s="56"/>
      <c r="AC73" s="56"/>
      <c r="AD73" s="56"/>
      <c r="AE73" s="56"/>
      <c r="AF73" s="56"/>
    </row>
    <row r="85" spans="7:7" x14ac:dyDescent="0.3">
      <c r="G85" s="1072"/>
    </row>
  </sheetData>
  <mergeCells count="4">
    <mergeCell ref="A65:C65"/>
    <mergeCell ref="A53:E53"/>
    <mergeCell ref="A54:E54"/>
    <mergeCell ref="I3:U3"/>
  </mergeCells>
  <conditionalFormatting sqref="A68:A69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40" max="15" man="1"/>
  </rowBreaks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0"/>
  <sheetViews>
    <sheetView zoomScale="26" zoomScaleNormal="75" workbookViewId="0">
      <pane xSplit="2" ySplit="11" topLeftCell="C12" activePane="bottomRight" state="frozen"/>
      <selection activeCell="A35" sqref="A35"/>
      <selection pane="topRight" activeCell="A35" sqref="A35"/>
      <selection pane="bottomLeft" activeCell="A35" sqref="A35"/>
      <selection pane="bottomRight" activeCell="D62" sqref="D62"/>
    </sheetView>
  </sheetViews>
  <sheetFormatPr defaultColWidth="9.1796875" defaultRowHeight="14.5" x14ac:dyDescent="0.35"/>
  <cols>
    <col min="1" max="1" width="8" style="60" customWidth="1"/>
    <col min="2" max="2" width="52.26953125" style="133" bestFit="1" customWidth="1"/>
    <col min="3" max="3" width="11" style="60" bestFit="1" customWidth="1"/>
    <col min="4" max="4" width="12.81640625" style="60" bestFit="1" customWidth="1"/>
    <col min="5" max="5" width="12.1796875" style="60" bestFit="1" customWidth="1"/>
    <col min="6" max="6" width="11" style="60" bestFit="1" customWidth="1"/>
    <col min="7" max="7" width="13.1796875" style="60" bestFit="1" customWidth="1"/>
    <col min="8" max="8" width="14.7265625" style="60" customWidth="1"/>
    <col min="9" max="9" width="9.7265625" style="61" customWidth="1"/>
    <col min="10" max="10" width="10.6328125" style="60" bestFit="1" customWidth="1"/>
    <col min="11" max="11" width="12.81640625" style="60" bestFit="1" customWidth="1"/>
    <col min="12" max="13" width="11" style="60" bestFit="1" customWidth="1"/>
    <col min="14" max="14" width="13.1796875" style="60" bestFit="1" customWidth="1"/>
    <col min="15" max="15" width="12.1796875" style="60" bestFit="1" customWidth="1"/>
    <col min="16" max="16" width="4.1796875" style="61" customWidth="1"/>
    <col min="17" max="17" width="10.453125" style="60" bestFit="1" customWidth="1"/>
    <col min="18" max="18" width="12.81640625" style="60" bestFit="1" customWidth="1"/>
    <col min="19" max="20" width="10.453125" style="60" bestFit="1" customWidth="1"/>
    <col min="21" max="21" width="13.1796875" style="60" bestFit="1" customWidth="1"/>
    <col min="22" max="22" width="10.453125" style="60" bestFit="1" customWidth="1"/>
    <col min="23" max="23" width="8.1796875" style="60" customWidth="1"/>
    <col min="24" max="25" width="12.1796875" style="60" bestFit="1" customWidth="1"/>
    <col min="26" max="27" width="11.7265625" style="60" bestFit="1" customWidth="1"/>
    <col min="28" max="28" width="4.1796875" customWidth="1"/>
    <col min="29" max="30" width="14.26953125" style="60" bestFit="1" customWidth="1"/>
    <col min="31" max="16384" width="9.1796875" style="60"/>
  </cols>
  <sheetData>
    <row r="1" spans="1:30" x14ac:dyDescent="0.35">
      <c r="A1" s="963" t="s">
        <v>802</v>
      </c>
      <c r="B1" s="60"/>
      <c r="F1" s="61"/>
      <c r="I1" s="60"/>
    </row>
    <row r="3" spans="1:30" ht="18" x14ac:dyDescent="0.4">
      <c r="H3" s="1073" t="s">
        <v>801</v>
      </c>
      <c r="I3" s="1073"/>
      <c r="J3" s="1073"/>
      <c r="K3" s="1073"/>
      <c r="L3" s="1073"/>
      <c r="M3" s="1073"/>
      <c r="N3" s="1073"/>
      <c r="O3" s="1073"/>
      <c r="P3" s="1073"/>
      <c r="Q3" s="1073"/>
      <c r="R3" s="1073"/>
      <c r="S3" s="1073"/>
      <c r="T3" s="1073"/>
    </row>
    <row r="4" spans="1:30" ht="18.5" x14ac:dyDescent="0.45">
      <c r="A4" s="2" t="s">
        <v>52</v>
      </c>
    </row>
    <row r="5" spans="1:30" ht="21" x14ac:dyDescent="0.5">
      <c r="A5" s="172" t="s">
        <v>775</v>
      </c>
      <c r="B5" s="3"/>
      <c r="C5" s="3"/>
      <c r="D5" s="3"/>
      <c r="E5" s="3"/>
      <c r="F5" s="3"/>
      <c r="G5" s="3"/>
      <c r="H5" s="3"/>
      <c r="I5" s="134"/>
      <c r="J5" s="3"/>
      <c r="K5" s="3"/>
      <c r="L5" s="3"/>
      <c r="M5" s="3"/>
      <c r="N5" s="3"/>
      <c r="O5" s="3"/>
      <c r="P5" s="134"/>
      <c r="Q5" s="3"/>
      <c r="R5" s="3"/>
      <c r="S5" s="3"/>
      <c r="T5" s="3"/>
      <c r="U5" s="3"/>
      <c r="V5" s="3"/>
    </row>
    <row r="6" spans="1:30" ht="21" x14ac:dyDescent="0.5">
      <c r="A6" s="3" t="s">
        <v>411</v>
      </c>
      <c r="B6" s="135"/>
      <c r="C6" s="135"/>
      <c r="D6" s="135"/>
      <c r="E6" s="135"/>
      <c r="F6" s="135"/>
      <c r="G6" s="135"/>
      <c r="H6" s="135"/>
      <c r="I6" s="136"/>
      <c r="J6" s="135"/>
      <c r="K6" s="135"/>
      <c r="L6" s="135"/>
      <c r="M6" s="135"/>
      <c r="N6" s="135"/>
      <c r="O6" s="135"/>
      <c r="P6" s="136"/>
      <c r="Q6" s="135"/>
      <c r="R6" s="135"/>
      <c r="S6" s="135"/>
      <c r="T6" s="135"/>
      <c r="U6" s="135"/>
      <c r="V6" s="135"/>
    </row>
    <row r="7" spans="1:30" ht="14.9" customHeight="1" x14ac:dyDescent="0.35">
      <c r="A7" s="88"/>
      <c r="B7" s="88"/>
      <c r="C7" s="88"/>
      <c r="D7" s="88"/>
      <c r="E7" s="88"/>
      <c r="F7" s="88"/>
      <c r="G7" s="88"/>
      <c r="H7" s="88"/>
      <c r="I7" s="137"/>
      <c r="J7" s="88"/>
      <c r="K7" s="88"/>
      <c r="L7" s="88"/>
      <c r="M7" s="88"/>
      <c r="N7" s="88"/>
      <c r="O7" s="88"/>
      <c r="P7" s="137"/>
      <c r="Q7" s="88"/>
      <c r="R7" s="88"/>
      <c r="S7" s="88"/>
      <c r="T7" s="88"/>
      <c r="U7" s="88"/>
      <c r="V7" s="88"/>
    </row>
    <row r="8" spans="1:30" ht="14.9" customHeight="1" x14ac:dyDescent="0.35">
      <c r="A8" s="88"/>
      <c r="B8" s="88"/>
      <c r="C8" s="88"/>
      <c r="D8" s="88"/>
      <c r="E8" s="88"/>
      <c r="F8" s="88"/>
      <c r="G8" s="88"/>
      <c r="H8" s="88"/>
      <c r="I8" s="137"/>
      <c r="J8" s="88"/>
      <c r="K8" s="88"/>
      <c r="L8" s="88"/>
      <c r="M8" s="88"/>
      <c r="N8" s="88"/>
      <c r="O8" s="88"/>
      <c r="P8" s="137"/>
      <c r="Q8" s="807"/>
      <c r="R8" s="807"/>
      <c r="S8" s="972"/>
      <c r="T8" s="88"/>
      <c r="U8" s="88"/>
      <c r="V8" s="88"/>
    </row>
    <row r="9" spans="1:30" x14ac:dyDescent="0.35">
      <c r="A9" s="88"/>
      <c r="B9" s="88"/>
      <c r="C9" s="88"/>
      <c r="D9" s="88"/>
      <c r="E9" s="88"/>
      <c r="F9" s="88"/>
      <c r="G9" s="88"/>
      <c r="H9" s="88"/>
      <c r="I9" s="137"/>
      <c r="J9" s="88"/>
      <c r="K9" s="88"/>
      <c r="L9" s="88"/>
      <c r="M9" s="88"/>
      <c r="N9" s="88"/>
      <c r="O9" s="88"/>
      <c r="P9" s="137"/>
      <c r="Q9" s="88"/>
      <c r="R9" s="88"/>
      <c r="S9" s="88"/>
      <c r="T9" s="88"/>
      <c r="U9" s="88"/>
      <c r="V9" s="88"/>
    </row>
    <row r="10" spans="1:30" ht="30" customHeight="1" x14ac:dyDescent="0.35">
      <c r="A10" s="56"/>
      <c r="B10" s="314" t="s">
        <v>56</v>
      </c>
      <c r="C10" s="1078">
        <v>2025</v>
      </c>
      <c r="D10" s="1079"/>
      <c r="E10" s="1079"/>
      <c r="F10" s="1078">
        <v>2026</v>
      </c>
      <c r="G10" s="1079"/>
      <c r="H10" s="1079"/>
      <c r="I10" s="315"/>
      <c r="J10" s="1078" t="s">
        <v>755</v>
      </c>
      <c r="K10" s="1079"/>
      <c r="L10" s="1080"/>
      <c r="M10" s="1078" t="s">
        <v>756</v>
      </c>
      <c r="N10" s="1079"/>
      <c r="O10" s="1080"/>
      <c r="P10" s="7"/>
      <c r="Q10" s="1078" t="s">
        <v>780</v>
      </c>
      <c r="R10" s="1079"/>
      <c r="S10" s="1080"/>
      <c r="T10" s="1078" t="s">
        <v>781</v>
      </c>
      <c r="U10" s="1079"/>
      <c r="V10" s="1080"/>
      <c r="W10" s="56"/>
      <c r="X10" s="1078" t="s">
        <v>492</v>
      </c>
      <c r="Y10" s="1079"/>
      <c r="Z10" s="1079"/>
      <c r="AA10" s="1080"/>
      <c r="AB10" s="23"/>
      <c r="AC10" s="1074" t="s">
        <v>493</v>
      </c>
      <c r="AD10" s="1075"/>
    </row>
    <row r="11" spans="1:30" ht="29" x14ac:dyDescent="0.35">
      <c r="A11" s="758" t="s">
        <v>55</v>
      </c>
      <c r="B11" s="138" t="s">
        <v>412</v>
      </c>
      <c r="C11" s="139" t="s">
        <v>413</v>
      </c>
      <c r="D11" s="140" t="s">
        <v>414</v>
      </c>
      <c r="E11" s="816" t="s">
        <v>33</v>
      </c>
      <c r="F11" s="139" t="s">
        <v>413</v>
      </c>
      <c r="G11" s="140" t="s">
        <v>414</v>
      </c>
      <c r="H11" s="141" t="s">
        <v>33</v>
      </c>
      <c r="I11" s="142"/>
      <c r="J11" s="139" t="s">
        <v>413</v>
      </c>
      <c r="K11" s="140" t="s">
        <v>414</v>
      </c>
      <c r="L11" s="141" t="s">
        <v>33</v>
      </c>
      <c r="M11" s="139" t="s">
        <v>413</v>
      </c>
      <c r="N11" s="140" t="s">
        <v>414</v>
      </c>
      <c r="O11" s="141" t="s">
        <v>33</v>
      </c>
      <c r="P11" s="142"/>
      <c r="Q11" s="139" t="s">
        <v>413</v>
      </c>
      <c r="R11" s="140" t="s">
        <v>414</v>
      </c>
      <c r="S11" s="816" t="s">
        <v>33</v>
      </c>
      <c r="T11" s="139" t="s">
        <v>413</v>
      </c>
      <c r="U11" s="140" t="s">
        <v>414</v>
      </c>
      <c r="V11" s="141" t="s">
        <v>33</v>
      </c>
      <c r="W11" s="56"/>
      <c r="X11" s="975">
        <v>2025</v>
      </c>
      <c r="Y11" s="975">
        <v>2026</v>
      </c>
      <c r="Z11" s="975" t="s">
        <v>755</v>
      </c>
      <c r="AA11" s="975" t="s">
        <v>756</v>
      </c>
      <c r="AB11" s="23"/>
      <c r="AC11" s="143" t="s">
        <v>757</v>
      </c>
      <c r="AD11" s="143" t="s">
        <v>758</v>
      </c>
    </row>
    <row r="12" spans="1:30" x14ac:dyDescent="0.35">
      <c r="A12" s="316" t="s">
        <v>57</v>
      </c>
      <c r="B12" s="5" t="s">
        <v>20</v>
      </c>
      <c r="C12" s="608">
        <v>0</v>
      </c>
      <c r="D12" s="608">
        <v>0</v>
      </c>
      <c r="E12" s="817">
        <v>0</v>
      </c>
      <c r="F12" s="699">
        <v>0</v>
      </c>
      <c r="G12" s="608">
        <v>0</v>
      </c>
      <c r="H12" s="695">
        <v>0</v>
      </c>
      <c r="I12" s="696"/>
      <c r="J12" s="699">
        <v>0</v>
      </c>
      <c r="K12" s="608">
        <v>0</v>
      </c>
      <c r="L12" s="695">
        <v>0</v>
      </c>
      <c r="M12" s="699">
        <v>0</v>
      </c>
      <c r="N12" s="608">
        <v>0</v>
      </c>
      <c r="O12" s="695">
        <v>0</v>
      </c>
      <c r="P12" s="697"/>
      <c r="Q12" s="608">
        <v>0</v>
      </c>
      <c r="R12" s="608">
        <v>0</v>
      </c>
      <c r="S12" s="817">
        <v>0</v>
      </c>
      <c r="T12" s="699">
        <v>0</v>
      </c>
      <c r="U12" s="608">
        <v>0</v>
      </c>
      <c r="V12" s="695">
        <v>0</v>
      </c>
      <c r="W12" s="56"/>
      <c r="X12" s="974"/>
      <c r="Y12" s="974"/>
      <c r="Z12" s="974"/>
      <c r="AA12" s="974"/>
      <c r="AB12" s="976"/>
      <c r="AC12" s="974"/>
      <c r="AD12" s="974"/>
    </row>
    <row r="13" spans="1:30" x14ac:dyDescent="0.35">
      <c r="A13" s="316" t="s">
        <v>57</v>
      </c>
      <c r="B13" s="5" t="s">
        <v>22</v>
      </c>
      <c r="C13" s="608">
        <v>0</v>
      </c>
      <c r="D13" s="608">
        <v>0</v>
      </c>
      <c r="E13" s="608">
        <v>0</v>
      </c>
      <c r="F13" s="699">
        <v>0</v>
      </c>
      <c r="G13" s="608">
        <v>0</v>
      </c>
      <c r="H13" s="698">
        <v>0</v>
      </c>
      <c r="I13" s="696"/>
      <c r="J13" s="608">
        <v>0</v>
      </c>
      <c r="K13" s="608">
        <v>0</v>
      </c>
      <c r="L13" s="698">
        <v>0</v>
      </c>
      <c r="M13" s="608">
        <v>0</v>
      </c>
      <c r="N13" s="608">
        <v>0</v>
      </c>
      <c r="O13" s="698">
        <v>0</v>
      </c>
      <c r="P13" s="697"/>
      <c r="Q13" s="608">
        <v>0</v>
      </c>
      <c r="R13" s="608">
        <v>0</v>
      </c>
      <c r="S13" s="608">
        <v>0</v>
      </c>
      <c r="T13" s="699">
        <v>0</v>
      </c>
      <c r="U13" s="608">
        <v>0</v>
      </c>
      <c r="V13" s="698">
        <v>0</v>
      </c>
      <c r="W13" s="56"/>
      <c r="X13" s="974"/>
      <c r="Y13" s="974"/>
      <c r="Z13" s="974"/>
      <c r="AA13" s="974"/>
      <c r="AB13" s="976"/>
      <c r="AC13" s="974"/>
      <c r="AD13" s="974"/>
    </row>
    <row r="14" spans="1:30" x14ac:dyDescent="0.35">
      <c r="A14" s="316" t="s">
        <v>57</v>
      </c>
      <c r="B14" s="5" t="s">
        <v>45</v>
      </c>
      <c r="C14" s="699">
        <v>0</v>
      </c>
      <c r="D14" s="608">
        <v>0</v>
      </c>
      <c r="E14" s="608">
        <v>0</v>
      </c>
      <c r="F14" s="699">
        <v>0</v>
      </c>
      <c r="G14" s="608">
        <v>0</v>
      </c>
      <c r="H14" s="698">
        <v>0</v>
      </c>
      <c r="I14" s="696"/>
      <c r="J14" s="608">
        <v>0</v>
      </c>
      <c r="K14" s="608">
        <v>0</v>
      </c>
      <c r="L14" s="698">
        <v>0</v>
      </c>
      <c r="M14" s="608">
        <v>0</v>
      </c>
      <c r="N14" s="608">
        <v>0</v>
      </c>
      <c r="O14" s="698">
        <v>0</v>
      </c>
      <c r="P14" s="697"/>
      <c r="Q14" s="608">
        <v>0</v>
      </c>
      <c r="R14" s="608">
        <v>0</v>
      </c>
      <c r="S14" s="608">
        <v>0</v>
      </c>
      <c r="T14" s="699">
        <v>0</v>
      </c>
      <c r="U14" s="608">
        <v>0</v>
      </c>
      <c r="V14" s="698">
        <v>0</v>
      </c>
      <c r="W14" s="56"/>
      <c r="X14" s="974"/>
      <c r="Y14" s="974"/>
      <c r="Z14" s="974"/>
      <c r="AA14" s="974"/>
      <c r="AB14" s="976"/>
      <c r="AC14" s="974"/>
      <c r="AD14" s="974"/>
    </row>
    <row r="15" spans="1:30" x14ac:dyDescent="0.35">
      <c r="A15" s="316" t="s">
        <v>57</v>
      </c>
      <c r="B15" s="5" t="s">
        <v>2</v>
      </c>
      <c r="C15" s="608">
        <v>0</v>
      </c>
      <c r="D15" s="608">
        <v>0</v>
      </c>
      <c r="E15" s="608">
        <v>0</v>
      </c>
      <c r="F15" s="699">
        <v>0</v>
      </c>
      <c r="G15" s="608">
        <v>0</v>
      </c>
      <c r="H15" s="698">
        <v>0</v>
      </c>
      <c r="I15" s="696"/>
      <c r="J15" s="608">
        <v>0</v>
      </c>
      <c r="K15" s="608">
        <v>0</v>
      </c>
      <c r="L15" s="698">
        <v>0</v>
      </c>
      <c r="M15" s="608">
        <v>0</v>
      </c>
      <c r="N15" s="608">
        <v>0</v>
      </c>
      <c r="O15" s="698">
        <v>0</v>
      </c>
      <c r="P15" s="697"/>
      <c r="Q15" s="608">
        <v>0</v>
      </c>
      <c r="R15" s="608">
        <v>0</v>
      </c>
      <c r="S15" s="608">
        <v>0</v>
      </c>
      <c r="T15" s="699">
        <v>0</v>
      </c>
      <c r="U15" s="608">
        <v>0</v>
      </c>
      <c r="V15" s="698">
        <v>0</v>
      </c>
      <c r="W15" s="57"/>
      <c r="X15" s="146">
        <v>-274956.92</v>
      </c>
      <c r="Y15" s="145">
        <v>-250527.64999999997</v>
      </c>
      <c r="Z15" s="884">
        <v>-228254</v>
      </c>
      <c r="AA15" s="145">
        <v>-228886</v>
      </c>
      <c r="AB15" s="23"/>
      <c r="AC15" s="144">
        <v>-46702.919999999984</v>
      </c>
      <c r="AD15" s="144">
        <v>-21641.649999999965</v>
      </c>
    </row>
    <row r="16" spans="1:30" x14ac:dyDescent="0.35">
      <c r="A16" s="316" t="s">
        <v>57</v>
      </c>
      <c r="B16" s="5" t="s">
        <v>43</v>
      </c>
      <c r="C16" s="967"/>
      <c r="D16" s="967"/>
      <c r="E16" s="967"/>
      <c r="F16" s="967"/>
      <c r="G16" s="967"/>
      <c r="H16" s="967"/>
      <c r="I16" s="967"/>
      <c r="J16" s="967"/>
      <c r="K16" s="967"/>
      <c r="L16" s="967"/>
      <c r="M16" s="967"/>
      <c r="N16" s="967"/>
      <c r="O16" s="967"/>
      <c r="P16" s="973"/>
      <c r="Q16" s="967"/>
      <c r="R16" s="967"/>
      <c r="S16" s="967"/>
      <c r="T16" s="967"/>
      <c r="U16" s="967"/>
      <c r="V16" s="967"/>
      <c r="W16" s="57"/>
      <c r="X16" s="146">
        <v>965738.1100000001</v>
      </c>
      <c r="Y16" s="145">
        <v>484792.94999999995</v>
      </c>
      <c r="Z16" s="884">
        <v>468210</v>
      </c>
      <c r="AA16" s="145">
        <v>468225</v>
      </c>
      <c r="AB16" s="23"/>
      <c r="AC16" s="144">
        <v>497528.1100000001</v>
      </c>
      <c r="AD16" s="144">
        <v>16567.949999999953</v>
      </c>
    </row>
    <row r="17" spans="1:32" x14ac:dyDescent="0.35">
      <c r="A17" s="316" t="s">
        <v>57</v>
      </c>
      <c r="B17" s="5" t="s">
        <v>31</v>
      </c>
      <c r="C17" s="967"/>
      <c r="D17" s="967"/>
      <c r="E17" s="967"/>
      <c r="F17" s="967"/>
      <c r="G17" s="967"/>
      <c r="H17" s="967"/>
      <c r="I17" s="967"/>
      <c r="J17" s="967"/>
      <c r="K17" s="967"/>
      <c r="L17" s="967"/>
      <c r="M17" s="967"/>
      <c r="N17" s="967"/>
      <c r="O17" s="967"/>
      <c r="P17" s="973"/>
      <c r="Q17" s="967"/>
      <c r="R17" s="967"/>
      <c r="S17" s="967"/>
      <c r="T17" s="967"/>
      <c r="U17" s="967"/>
      <c r="V17" s="967"/>
      <c r="W17" s="57"/>
      <c r="X17" s="146">
        <v>1015999.27</v>
      </c>
      <c r="Y17" s="145">
        <v>893867.05</v>
      </c>
      <c r="Z17" s="884">
        <v>894107</v>
      </c>
      <c r="AA17" s="145">
        <v>894435</v>
      </c>
      <c r="AB17" s="23"/>
      <c r="AC17" s="144">
        <v>121892.27000000002</v>
      </c>
      <c r="AD17" s="144">
        <v>-567.94999999995343</v>
      </c>
    </row>
    <row r="18" spans="1:32" x14ac:dyDescent="0.35">
      <c r="A18" s="316" t="s">
        <v>57</v>
      </c>
      <c r="B18" s="5" t="s">
        <v>30</v>
      </c>
      <c r="C18" s="967"/>
      <c r="D18" s="967"/>
      <c r="E18" s="967"/>
      <c r="F18" s="967"/>
      <c r="G18" s="967"/>
      <c r="H18" s="967"/>
      <c r="I18" s="967"/>
      <c r="J18" s="967"/>
      <c r="K18" s="967"/>
      <c r="L18" s="967"/>
      <c r="M18" s="967"/>
      <c r="N18" s="967"/>
      <c r="O18" s="967"/>
      <c r="P18" s="973"/>
      <c r="Q18" s="967"/>
      <c r="R18" s="967"/>
      <c r="S18" s="967"/>
      <c r="T18" s="967"/>
      <c r="U18" s="967"/>
      <c r="V18" s="967"/>
      <c r="W18" s="57"/>
      <c r="X18" s="146">
        <v>2355880.7000000002</v>
      </c>
      <c r="Y18" s="145">
        <v>2076966.1999999997</v>
      </c>
      <c r="Z18" s="884">
        <v>2078265</v>
      </c>
      <c r="AA18" s="145">
        <v>2076112</v>
      </c>
      <c r="AB18" s="23"/>
      <c r="AC18" s="144">
        <v>277615.70000000019</v>
      </c>
      <c r="AD18" s="144">
        <v>854.1999999997206</v>
      </c>
    </row>
    <row r="19" spans="1:32" x14ac:dyDescent="0.35">
      <c r="A19" s="316" t="s">
        <v>57</v>
      </c>
      <c r="B19" s="5" t="s">
        <v>32</v>
      </c>
      <c r="C19" s="967"/>
      <c r="D19" s="967"/>
      <c r="E19" s="967"/>
      <c r="F19" s="967"/>
      <c r="G19" s="967"/>
      <c r="H19" s="967"/>
      <c r="I19" s="967"/>
      <c r="J19" s="967"/>
      <c r="K19" s="967"/>
      <c r="L19" s="967"/>
      <c r="M19" s="967"/>
      <c r="N19" s="967"/>
      <c r="O19" s="967"/>
      <c r="P19" s="973"/>
      <c r="Q19" s="967"/>
      <c r="R19" s="967"/>
      <c r="S19" s="967"/>
      <c r="T19" s="967"/>
      <c r="U19" s="967"/>
      <c r="V19" s="967"/>
      <c r="W19" s="57"/>
      <c r="X19" s="146">
        <v>783546.32000000007</v>
      </c>
      <c r="Y19" s="145">
        <v>1236025.02</v>
      </c>
      <c r="Z19" s="884">
        <v>779753</v>
      </c>
      <c r="AA19" s="145">
        <v>822588</v>
      </c>
      <c r="AB19" s="23"/>
      <c r="AC19" s="144">
        <v>3793.3200000000652</v>
      </c>
      <c r="AD19" s="144">
        <v>413437.02</v>
      </c>
    </row>
    <row r="20" spans="1:32" x14ac:dyDescent="0.35">
      <c r="A20" s="316">
        <v>501</v>
      </c>
      <c r="B20" s="5" t="s">
        <v>37</v>
      </c>
      <c r="C20" s="967"/>
      <c r="D20" s="967"/>
      <c r="E20" s="967"/>
      <c r="F20" s="967"/>
      <c r="G20" s="967"/>
      <c r="H20" s="967"/>
      <c r="I20" s="967"/>
      <c r="J20" s="967"/>
      <c r="K20" s="967"/>
      <c r="L20" s="967"/>
      <c r="M20" s="967"/>
      <c r="N20" s="967"/>
      <c r="O20" s="967"/>
      <c r="P20" s="973"/>
      <c r="Q20" s="967"/>
      <c r="R20" s="967"/>
      <c r="S20" s="967"/>
      <c r="T20" s="967"/>
      <c r="U20" s="967"/>
      <c r="V20" s="967"/>
      <c r="W20" s="56"/>
      <c r="X20" s="974"/>
      <c r="Y20" s="974"/>
      <c r="Z20" s="974"/>
      <c r="AA20" s="974"/>
      <c r="AB20" s="976"/>
      <c r="AC20" s="974"/>
      <c r="AD20" s="974"/>
    </row>
    <row r="21" spans="1:32" x14ac:dyDescent="0.35">
      <c r="A21" s="316">
        <v>547</v>
      </c>
      <c r="B21" s="5" t="s">
        <v>26</v>
      </c>
      <c r="C21" s="967"/>
      <c r="D21" s="967"/>
      <c r="E21" s="967"/>
      <c r="F21" s="967"/>
      <c r="G21" s="967"/>
      <c r="H21" s="967"/>
      <c r="I21" s="967"/>
      <c r="J21" s="967"/>
      <c r="K21" s="967"/>
      <c r="L21" s="967"/>
      <c r="M21" s="967"/>
      <c r="N21" s="967"/>
      <c r="O21" s="967"/>
      <c r="P21" s="973"/>
      <c r="Q21" s="967"/>
      <c r="R21" s="967"/>
      <c r="S21" s="967"/>
      <c r="T21" s="967"/>
      <c r="U21" s="967"/>
      <c r="V21" s="967"/>
      <c r="W21" s="56"/>
      <c r="X21" s="974"/>
      <c r="Y21" s="974"/>
      <c r="Z21" s="974"/>
      <c r="AA21" s="974"/>
      <c r="AB21" s="976"/>
      <c r="AC21" s="974"/>
      <c r="AD21" s="974"/>
      <c r="AF21" s="210"/>
    </row>
    <row r="22" spans="1:32" x14ac:dyDescent="0.35">
      <c r="A22" s="316">
        <v>547</v>
      </c>
      <c r="B22" s="5" t="s">
        <v>27</v>
      </c>
      <c r="C22" s="967"/>
      <c r="D22" s="967"/>
      <c r="E22" s="967"/>
      <c r="F22" s="967"/>
      <c r="G22" s="967"/>
      <c r="H22" s="967"/>
      <c r="I22" s="967"/>
      <c r="J22" s="967"/>
      <c r="K22" s="967"/>
      <c r="L22" s="967"/>
      <c r="M22" s="967"/>
      <c r="N22" s="967"/>
      <c r="O22" s="967"/>
      <c r="P22" s="973"/>
      <c r="Q22" s="967"/>
      <c r="R22" s="967"/>
      <c r="S22" s="967"/>
      <c r="T22" s="967"/>
      <c r="U22" s="967"/>
      <c r="V22" s="967"/>
      <c r="W22" s="56"/>
      <c r="X22" s="974"/>
      <c r="Y22" s="974"/>
      <c r="Z22" s="974"/>
      <c r="AA22" s="974"/>
      <c r="AB22" s="976"/>
      <c r="AC22" s="974"/>
      <c r="AD22" s="974"/>
      <c r="AF22" s="210"/>
    </row>
    <row r="23" spans="1:32" x14ac:dyDescent="0.35">
      <c r="A23" s="316">
        <v>547</v>
      </c>
      <c r="B23" s="5" t="s">
        <v>24</v>
      </c>
      <c r="C23" s="967"/>
      <c r="D23" s="967"/>
      <c r="E23" s="967"/>
      <c r="F23" s="967"/>
      <c r="G23" s="967"/>
      <c r="H23" s="967"/>
      <c r="I23" s="967"/>
      <c r="J23" s="967"/>
      <c r="K23" s="967"/>
      <c r="L23" s="967"/>
      <c r="M23" s="967"/>
      <c r="N23" s="967"/>
      <c r="O23" s="967"/>
      <c r="P23" s="973"/>
      <c r="Q23" s="967"/>
      <c r="R23" s="967"/>
      <c r="S23" s="967"/>
      <c r="T23" s="967"/>
      <c r="U23" s="967"/>
      <c r="V23" s="967"/>
      <c r="W23" s="56"/>
      <c r="X23" s="974"/>
      <c r="Y23" s="974"/>
      <c r="Z23" s="974"/>
      <c r="AA23" s="974"/>
      <c r="AB23" s="976"/>
      <c r="AC23" s="974"/>
      <c r="AD23" s="974"/>
      <c r="AF23" s="210"/>
    </row>
    <row r="24" spans="1:32" x14ac:dyDescent="0.35">
      <c r="A24" s="316">
        <v>547</v>
      </c>
      <c r="B24" s="5" t="s">
        <v>29</v>
      </c>
      <c r="C24" s="967"/>
      <c r="D24" s="967"/>
      <c r="E24" s="967"/>
      <c r="F24" s="967"/>
      <c r="G24" s="967"/>
      <c r="H24" s="967"/>
      <c r="I24" s="967"/>
      <c r="J24" s="967"/>
      <c r="K24" s="967"/>
      <c r="L24" s="967"/>
      <c r="M24" s="967"/>
      <c r="N24" s="967"/>
      <c r="O24" s="967"/>
      <c r="P24" s="973"/>
      <c r="Q24" s="967"/>
      <c r="R24" s="967"/>
      <c r="S24" s="967"/>
      <c r="T24" s="967"/>
      <c r="U24" s="967"/>
      <c r="V24" s="967"/>
      <c r="W24" s="56"/>
      <c r="X24" s="974"/>
      <c r="Y24" s="974"/>
      <c r="Z24" s="974"/>
      <c r="AA24" s="974"/>
      <c r="AB24" s="976"/>
      <c r="AC24" s="974"/>
      <c r="AD24" s="974"/>
      <c r="AF24" s="210"/>
    </row>
    <row r="25" spans="1:32" x14ac:dyDescent="0.35">
      <c r="A25" s="316">
        <v>547</v>
      </c>
      <c r="B25" s="5" t="s">
        <v>645</v>
      </c>
      <c r="C25" s="967"/>
      <c r="D25" s="967"/>
      <c r="E25" s="967"/>
      <c r="F25" s="967"/>
      <c r="G25" s="967"/>
      <c r="H25" s="967"/>
      <c r="I25" s="967"/>
      <c r="J25" s="967"/>
      <c r="K25" s="967"/>
      <c r="L25" s="967"/>
      <c r="M25" s="967"/>
      <c r="N25" s="967"/>
      <c r="O25" s="967"/>
      <c r="P25" s="973"/>
      <c r="Q25" s="967"/>
      <c r="R25" s="967"/>
      <c r="S25" s="967"/>
      <c r="T25" s="967"/>
      <c r="U25" s="967"/>
      <c r="V25" s="967"/>
      <c r="W25" s="56"/>
      <c r="X25" s="974"/>
      <c r="Y25" s="974"/>
      <c r="Z25" s="974"/>
      <c r="AA25" s="974"/>
      <c r="AB25" s="976"/>
      <c r="AC25" s="974"/>
      <c r="AD25" s="974"/>
      <c r="AF25" s="210"/>
    </row>
    <row r="26" spans="1:32" x14ac:dyDescent="0.35">
      <c r="A26" s="316">
        <v>547</v>
      </c>
      <c r="B26" s="5" t="s">
        <v>23</v>
      </c>
      <c r="C26" s="967"/>
      <c r="D26" s="967"/>
      <c r="E26" s="967"/>
      <c r="F26" s="967"/>
      <c r="G26" s="967"/>
      <c r="H26" s="967"/>
      <c r="I26" s="967"/>
      <c r="J26" s="967"/>
      <c r="K26" s="967"/>
      <c r="L26" s="967"/>
      <c r="M26" s="967"/>
      <c r="N26" s="967"/>
      <c r="O26" s="967"/>
      <c r="P26" s="973"/>
      <c r="Q26" s="967"/>
      <c r="R26" s="967"/>
      <c r="S26" s="967"/>
      <c r="T26" s="967"/>
      <c r="U26" s="967"/>
      <c r="V26" s="967"/>
      <c r="W26" s="56"/>
      <c r="X26" s="974"/>
      <c r="Y26" s="974"/>
      <c r="Z26" s="974"/>
      <c r="AA26" s="974"/>
      <c r="AB26" s="976"/>
      <c r="AC26" s="974"/>
      <c r="AD26" s="974"/>
      <c r="AF26" s="210"/>
    </row>
    <row r="27" spans="1:32" x14ac:dyDescent="0.35">
      <c r="A27" s="316">
        <v>547</v>
      </c>
      <c r="B27" s="5" t="s">
        <v>39</v>
      </c>
      <c r="C27" s="967"/>
      <c r="D27" s="967"/>
      <c r="E27" s="967"/>
      <c r="F27" s="967"/>
      <c r="G27" s="967"/>
      <c r="H27" s="967"/>
      <c r="I27" s="967"/>
      <c r="J27" s="967"/>
      <c r="K27" s="967"/>
      <c r="L27" s="967"/>
      <c r="M27" s="967"/>
      <c r="N27" s="967"/>
      <c r="O27" s="967"/>
      <c r="P27" s="973"/>
      <c r="Q27" s="967"/>
      <c r="R27" s="967"/>
      <c r="S27" s="967"/>
      <c r="T27" s="967"/>
      <c r="U27" s="967"/>
      <c r="V27" s="967"/>
      <c r="W27" s="56"/>
      <c r="X27" s="974"/>
      <c r="Y27" s="974"/>
      <c r="Z27" s="974"/>
      <c r="AA27" s="974"/>
      <c r="AB27" s="976"/>
      <c r="AC27" s="974"/>
      <c r="AD27" s="974"/>
      <c r="AF27" s="210"/>
    </row>
    <row r="28" spans="1:32" x14ac:dyDescent="0.35">
      <c r="A28" s="316">
        <v>547</v>
      </c>
      <c r="B28" s="5" t="s">
        <v>40</v>
      </c>
      <c r="C28" s="967"/>
      <c r="D28" s="967"/>
      <c r="E28" s="967"/>
      <c r="F28" s="967"/>
      <c r="G28" s="967"/>
      <c r="H28" s="967"/>
      <c r="I28" s="967"/>
      <c r="J28" s="967"/>
      <c r="K28" s="967"/>
      <c r="L28" s="967"/>
      <c r="M28" s="967"/>
      <c r="N28" s="967"/>
      <c r="O28" s="967"/>
      <c r="P28" s="973"/>
      <c r="Q28" s="967"/>
      <c r="R28" s="967"/>
      <c r="S28" s="967"/>
      <c r="T28" s="967"/>
      <c r="U28" s="967"/>
      <c r="V28" s="967"/>
      <c r="W28" s="56"/>
      <c r="X28" s="974"/>
      <c r="Y28" s="974"/>
      <c r="Z28" s="974"/>
      <c r="AA28" s="974"/>
      <c r="AB28" s="976"/>
      <c r="AC28" s="974"/>
      <c r="AD28" s="974"/>
      <c r="AF28" s="210"/>
    </row>
    <row r="29" spans="1:32" x14ac:dyDescent="0.35">
      <c r="A29" s="316">
        <v>547</v>
      </c>
      <c r="B29" s="5" t="s">
        <v>38</v>
      </c>
      <c r="C29" s="967"/>
      <c r="D29" s="967"/>
      <c r="E29" s="967"/>
      <c r="F29" s="967"/>
      <c r="G29" s="967"/>
      <c r="H29" s="967"/>
      <c r="I29" s="967"/>
      <c r="J29" s="967"/>
      <c r="K29" s="967"/>
      <c r="L29" s="967"/>
      <c r="M29" s="967"/>
      <c r="N29" s="967"/>
      <c r="O29" s="967"/>
      <c r="P29" s="973"/>
      <c r="Q29" s="967"/>
      <c r="R29" s="967"/>
      <c r="S29" s="967"/>
      <c r="T29" s="967"/>
      <c r="U29" s="967"/>
      <c r="V29" s="967"/>
      <c r="W29" s="56"/>
      <c r="X29" s="974"/>
      <c r="Y29" s="974"/>
      <c r="Z29" s="974"/>
      <c r="AA29" s="974"/>
      <c r="AB29" s="976"/>
      <c r="AC29" s="974"/>
      <c r="AD29" s="974"/>
      <c r="AF29" s="210"/>
    </row>
    <row r="30" spans="1:32" x14ac:dyDescent="0.35">
      <c r="A30" s="316">
        <v>547</v>
      </c>
      <c r="B30" s="5" t="s">
        <v>48</v>
      </c>
      <c r="C30" s="967"/>
      <c r="D30" s="967"/>
      <c r="E30" s="967"/>
      <c r="F30" s="967"/>
      <c r="G30" s="967"/>
      <c r="H30" s="967"/>
      <c r="I30" s="967"/>
      <c r="J30" s="967"/>
      <c r="K30" s="967"/>
      <c r="L30" s="967"/>
      <c r="M30" s="967"/>
      <c r="N30" s="967"/>
      <c r="O30" s="967"/>
      <c r="P30" s="973"/>
      <c r="Q30" s="967"/>
      <c r="R30" s="967"/>
      <c r="S30" s="967"/>
      <c r="T30" s="967"/>
      <c r="U30" s="967"/>
      <c r="V30" s="967"/>
      <c r="W30" s="56"/>
      <c r="X30" s="974"/>
      <c r="Y30" s="974"/>
      <c r="Z30" s="974"/>
      <c r="AA30" s="974"/>
      <c r="AB30" s="976"/>
      <c r="AC30" s="974"/>
      <c r="AD30" s="974"/>
      <c r="AF30" s="210"/>
    </row>
    <row r="31" spans="1:32" x14ac:dyDescent="0.35">
      <c r="A31" s="316">
        <v>547</v>
      </c>
      <c r="B31" s="5" t="s">
        <v>25</v>
      </c>
      <c r="C31" s="967"/>
      <c r="D31" s="967"/>
      <c r="E31" s="967"/>
      <c r="F31" s="967"/>
      <c r="G31" s="967"/>
      <c r="H31" s="967"/>
      <c r="I31" s="967"/>
      <c r="J31" s="967"/>
      <c r="K31" s="967"/>
      <c r="L31" s="967"/>
      <c r="M31" s="967"/>
      <c r="N31" s="967"/>
      <c r="O31" s="967"/>
      <c r="P31" s="973"/>
      <c r="Q31" s="967"/>
      <c r="R31" s="967"/>
      <c r="S31" s="967"/>
      <c r="T31" s="967"/>
      <c r="U31" s="967"/>
      <c r="V31" s="967"/>
      <c r="W31" s="56"/>
      <c r="X31" s="974"/>
      <c r="Y31" s="974"/>
      <c r="Z31" s="974"/>
      <c r="AA31" s="974"/>
      <c r="AB31" s="976"/>
      <c r="AC31" s="974"/>
      <c r="AD31" s="974"/>
      <c r="AF31" s="210"/>
    </row>
    <row r="32" spans="1:32" x14ac:dyDescent="0.35">
      <c r="A32" s="316">
        <v>547</v>
      </c>
      <c r="B32" s="5" t="s">
        <v>21</v>
      </c>
      <c r="C32" s="973"/>
      <c r="D32" s="973"/>
      <c r="E32" s="973"/>
      <c r="F32" s="973"/>
      <c r="G32" s="973"/>
      <c r="H32" s="973"/>
      <c r="I32" s="973"/>
      <c r="J32" s="973"/>
      <c r="K32" s="973"/>
      <c r="L32" s="973"/>
      <c r="M32" s="973"/>
      <c r="N32" s="973"/>
      <c r="O32" s="973"/>
      <c r="P32" s="973"/>
      <c r="Q32" s="973"/>
      <c r="R32" s="973"/>
      <c r="S32" s="973"/>
      <c r="T32" s="973"/>
      <c r="U32" s="973"/>
      <c r="V32" s="973"/>
      <c r="W32" s="56"/>
      <c r="X32" s="977"/>
      <c r="Y32" s="977"/>
      <c r="Z32" s="977"/>
      <c r="AA32" s="977"/>
      <c r="AB32" s="978"/>
      <c r="AC32" s="977"/>
      <c r="AD32" s="977"/>
    </row>
    <row r="33" spans="1:30" x14ac:dyDescent="0.35">
      <c r="A33" s="316">
        <v>555</v>
      </c>
      <c r="B33" s="5" t="s">
        <v>3</v>
      </c>
      <c r="C33" s="967"/>
      <c r="D33" s="967"/>
      <c r="E33" s="967"/>
      <c r="F33" s="967"/>
      <c r="G33" s="967"/>
      <c r="H33" s="967"/>
      <c r="I33" s="967"/>
      <c r="J33" s="967"/>
      <c r="K33" s="967"/>
      <c r="L33" s="967"/>
      <c r="M33" s="967"/>
      <c r="N33" s="967"/>
      <c r="O33" s="967"/>
      <c r="P33" s="973"/>
      <c r="Q33" s="967"/>
      <c r="R33" s="967"/>
      <c r="S33" s="967"/>
      <c r="T33" s="967"/>
      <c r="U33" s="967"/>
      <c r="V33" s="967"/>
      <c r="W33" s="56"/>
      <c r="X33" s="974"/>
      <c r="Y33" s="974"/>
      <c r="Z33" s="974"/>
      <c r="AA33" s="974"/>
      <c r="AB33" s="976"/>
      <c r="AC33" s="974"/>
      <c r="AD33" s="974"/>
    </row>
    <row r="34" spans="1:30" x14ac:dyDescent="0.35">
      <c r="A34" s="317" t="s">
        <v>58</v>
      </c>
      <c r="B34" s="5" t="s">
        <v>86</v>
      </c>
      <c r="C34" s="967"/>
      <c r="D34" s="967"/>
      <c r="E34" s="967"/>
      <c r="F34" s="967"/>
      <c r="G34" s="967"/>
      <c r="H34" s="967"/>
      <c r="I34" s="967"/>
      <c r="J34" s="967"/>
      <c r="K34" s="967"/>
      <c r="L34" s="967"/>
      <c r="M34" s="967"/>
      <c r="N34" s="967"/>
      <c r="O34" s="967"/>
      <c r="P34" s="973"/>
      <c r="Q34" s="967"/>
      <c r="R34" s="967"/>
      <c r="S34" s="967"/>
      <c r="T34" s="967"/>
      <c r="U34" s="967"/>
      <c r="V34" s="967"/>
      <c r="W34" s="56"/>
      <c r="X34" s="974"/>
      <c r="Y34" s="974"/>
      <c r="Z34" s="974"/>
      <c r="AA34" s="974"/>
      <c r="AB34" s="976"/>
      <c r="AC34" s="974"/>
      <c r="AD34" s="974"/>
    </row>
    <row r="35" spans="1:30" x14ac:dyDescent="0.35">
      <c r="A35" s="317" t="s">
        <v>58</v>
      </c>
      <c r="B35" s="5" t="s">
        <v>87</v>
      </c>
      <c r="C35" s="967"/>
      <c r="D35" s="967"/>
      <c r="E35" s="967"/>
      <c r="F35" s="967"/>
      <c r="G35" s="967"/>
      <c r="H35" s="967"/>
      <c r="I35" s="967"/>
      <c r="J35" s="967"/>
      <c r="K35" s="967"/>
      <c r="L35" s="967"/>
      <c r="M35" s="967"/>
      <c r="N35" s="967"/>
      <c r="O35" s="967"/>
      <c r="P35" s="973"/>
      <c r="Q35" s="967"/>
      <c r="R35" s="967"/>
      <c r="S35" s="967"/>
      <c r="T35" s="967"/>
      <c r="U35" s="967"/>
      <c r="V35" s="967"/>
      <c r="W35" s="56"/>
      <c r="X35" s="974"/>
      <c r="Y35" s="974"/>
      <c r="Z35" s="974"/>
      <c r="AA35" s="974"/>
      <c r="AB35" s="976"/>
      <c r="AC35" s="974"/>
      <c r="AD35" s="974"/>
    </row>
    <row r="36" spans="1:30" x14ac:dyDescent="0.35">
      <c r="A36" s="317" t="s">
        <v>58</v>
      </c>
      <c r="B36" s="5" t="s">
        <v>17</v>
      </c>
      <c r="C36" s="699">
        <v>0</v>
      </c>
      <c r="D36" s="608">
        <v>0</v>
      </c>
      <c r="E36" s="608">
        <v>0</v>
      </c>
      <c r="F36" s="699">
        <v>0</v>
      </c>
      <c r="G36" s="608">
        <v>0</v>
      </c>
      <c r="H36" s="698">
        <v>0</v>
      </c>
      <c r="I36" s="608"/>
      <c r="J36" s="699">
        <v>0</v>
      </c>
      <c r="K36" s="608">
        <v>0</v>
      </c>
      <c r="L36" s="698">
        <v>0</v>
      </c>
      <c r="M36" s="699">
        <v>0</v>
      </c>
      <c r="N36" s="608">
        <v>0</v>
      </c>
      <c r="O36" s="698">
        <v>0</v>
      </c>
      <c r="P36" s="357"/>
      <c r="Q36" s="699">
        <v>0</v>
      </c>
      <c r="R36" s="608">
        <v>0</v>
      </c>
      <c r="S36" s="608">
        <v>0</v>
      </c>
      <c r="T36" s="699">
        <v>0</v>
      </c>
      <c r="U36" s="608">
        <v>0</v>
      </c>
      <c r="V36" s="698">
        <v>0</v>
      </c>
      <c r="W36" s="56"/>
      <c r="X36" s="974"/>
      <c r="Y36" s="974"/>
      <c r="Z36" s="974"/>
      <c r="AA36" s="974"/>
      <c r="AB36" s="976"/>
      <c r="AC36" s="974"/>
      <c r="AD36" s="974"/>
    </row>
    <row r="37" spans="1:30" x14ac:dyDescent="0.35">
      <c r="A37" s="317" t="s">
        <v>58</v>
      </c>
      <c r="B37" s="5" t="s">
        <v>18</v>
      </c>
      <c r="C37" s="608">
        <v>0</v>
      </c>
      <c r="D37" s="608">
        <v>0</v>
      </c>
      <c r="E37" s="608">
        <v>0</v>
      </c>
      <c r="F37" s="699">
        <v>0</v>
      </c>
      <c r="G37" s="608">
        <v>0</v>
      </c>
      <c r="H37" s="698">
        <v>0</v>
      </c>
      <c r="I37" s="608"/>
      <c r="J37" s="699">
        <v>0</v>
      </c>
      <c r="K37" s="608">
        <v>0</v>
      </c>
      <c r="L37" s="698">
        <v>0</v>
      </c>
      <c r="M37" s="699">
        <v>0</v>
      </c>
      <c r="N37" s="608">
        <v>0</v>
      </c>
      <c r="O37" s="698">
        <v>0</v>
      </c>
      <c r="P37" s="357"/>
      <c r="Q37" s="699">
        <v>0</v>
      </c>
      <c r="R37" s="608">
        <v>0</v>
      </c>
      <c r="S37" s="608">
        <v>0</v>
      </c>
      <c r="T37" s="699">
        <v>0</v>
      </c>
      <c r="U37" s="608">
        <v>0</v>
      </c>
      <c r="V37" s="698">
        <v>0</v>
      </c>
      <c r="W37" s="56"/>
      <c r="X37" s="974"/>
      <c r="Y37" s="974"/>
      <c r="Z37" s="974"/>
      <c r="AA37" s="974"/>
      <c r="AB37" s="976"/>
      <c r="AC37" s="974"/>
      <c r="AD37" s="974"/>
    </row>
    <row r="38" spans="1:30" x14ac:dyDescent="0.35">
      <c r="A38" s="317" t="s">
        <v>58</v>
      </c>
      <c r="B38" s="5" t="s">
        <v>49</v>
      </c>
      <c r="C38" s="608">
        <v>0</v>
      </c>
      <c r="D38" s="608">
        <v>0</v>
      </c>
      <c r="E38" s="608">
        <v>0</v>
      </c>
      <c r="F38" s="699">
        <v>0</v>
      </c>
      <c r="G38" s="608">
        <v>0</v>
      </c>
      <c r="H38" s="698">
        <v>0</v>
      </c>
      <c r="I38" s="608"/>
      <c r="J38" s="699">
        <v>0</v>
      </c>
      <c r="K38" s="608">
        <v>0</v>
      </c>
      <c r="L38" s="698">
        <v>0</v>
      </c>
      <c r="M38" s="699">
        <v>0</v>
      </c>
      <c r="N38" s="608">
        <v>0</v>
      </c>
      <c r="O38" s="698">
        <v>0</v>
      </c>
      <c r="P38" s="357"/>
      <c r="Q38" s="699">
        <v>0</v>
      </c>
      <c r="R38" s="608">
        <v>0</v>
      </c>
      <c r="S38" s="608">
        <v>0</v>
      </c>
      <c r="T38" s="699">
        <v>0</v>
      </c>
      <c r="U38" s="608">
        <v>0</v>
      </c>
      <c r="V38" s="698">
        <v>0</v>
      </c>
      <c r="W38" s="56"/>
      <c r="X38" s="974"/>
      <c r="Y38" s="974"/>
      <c r="Z38" s="974"/>
      <c r="AA38" s="974"/>
      <c r="AB38" s="976"/>
      <c r="AC38" s="974"/>
      <c r="AD38" s="974"/>
    </row>
    <row r="39" spans="1:30" x14ac:dyDescent="0.35">
      <c r="A39" s="316" t="s">
        <v>58</v>
      </c>
      <c r="B39" s="5" t="s">
        <v>19</v>
      </c>
      <c r="C39" s="608">
        <v>0</v>
      </c>
      <c r="D39" s="608">
        <v>0</v>
      </c>
      <c r="E39" s="608">
        <v>0</v>
      </c>
      <c r="F39" s="699">
        <v>0</v>
      </c>
      <c r="G39" s="608">
        <v>0</v>
      </c>
      <c r="H39" s="698">
        <v>0</v>
      </c>
      <c r="I39" s="608"/>
      <c r="J39" s="699">
        <v>0</v>
      </c>
      <c r="K39" s="608">
        <v>0</v>
      </c>
      <c r="L39" s="698">
        <v>0</v>
      </c>
      <c r="M39" s="699">
        <v>0</v>
      </c>
      <c r="N39" s="608">
        <v>0</v>
      </c>
      <c r="O39" s="698">
        <v>0</v>
      </c>
      <c r="P39" s="357"/>
      <c r="Q39" s="699">
        <v>0</v>
      </c>
      <c r="R39" s="608">
        <v>0</v>
      </c>
      <c r="S39" s="608">
        <v>0</v>
      </c>
      <c r="T39" s="699">
        <v>0</v>
      </c>
      <c r="U39" s="608">
        <v>0</v>
      </c>
      <c r="V39" s="698">
        <v>0</v>
      </c>
      <c r="W39" s="57"/>
      <c r="X39" s="974"/>
      <c r="Y39" s="974"/>
      <c r="Z39" s="974"/>
      <c r="AA39" s="974"/>
      <c r="AB39" s="976"/>
      <c r="AC39" s="974"/>
      <c r="AD39" s="974"/>
    </row>
    <row r="40" spans="1:30" x14ac:dyDescent="0.35">
      <c r="A40" s="316" t="s">
        <v>58</v>
      </c>
      <c r="B40" s="5" t="s">
        <v>634</v>
      </c>
      <c r="C40" s="608">
        <v>0</v>
      </c>
      <c r="D40" s="608">
        <v>0</v>
      </c>
      <c r="E40" s="608">
        <v>0</v>
      </c>
      <c r="F40" s="699">
        <v>0</v>
      </c>
      <c r="G40" s="608">
        <v>0</v>
      </c>
      <c r="H40" s="698">
        <v>0</v>
      </c>
      <c r="I40" s="608"/>
      <c r="J40" s="699">
        <v>0</v>
      </c>
      <c r="K40" s="608">
        <v>0</v>
      </c>
      <c r="L40" s="698">
        <v>0</v>
      </c>
      <c r="M40" s="699">
        <v>0</v>
      </c>
      <c r="N40" s="608">
        <v>0</v>
      </c>
      <c r="O40" s="698">
        <v>0</v>
      </c>
      <c r="P40" s="357"/>
      <c r="Q40" s="699">
        <v>0</v>
      </c>
      <c r="R40" s="608">
        <v>0</v>
      </c>
      <c r="S40" s="608">
        <v>0</v>
      </c>
      <c r="T40" s="699">
        <v>0</v>
      </c>
      <c r="U40" s="608">
        <v>0</v>
      </c>
      <c r="V40" s="698">
        <v>0</v>
      </c>
      <c r="W40" s="57"/>
      <c r="X40" s="974"/>
      <c r="Y40" s="974"/>
      <c r="Z40" s="974"/>
      <c r="AA40" s="974"/>
      <c r="AB40" s="976"/>
      <c r="AC40" s="974"/>
      <c r="AD40" s="974"/>
    </row>
    <row r="41" spans="1:30" x14ac:dyDescent="0.35">
      <c r="A41" s="316" t="s">
        <v>58</v>
      </c>
      <c r="B41" s="5" t="s">
        <v>635</v>
      </c>
      <c r="C41" s="608">
        <v>0</v>
      </c>
      <c r="D41" s="608">
        <v>0</v>
      </c>
      <c r="E41" s="608">
        <v>0</v>
      </c>
      <c r="F41" s="699">
        <v>0</v>
      </c>
      <c r="G41" s="608">
        <v>0</v>
      </c>
      <c r="H41" s="698">
        <v>0</v>
      </c>
      <c r="I41" s="608"/>
      <c r="J41" s="699">
        <v>0</v>
      </c>
      <c r="K41" s="608">
        <v>0</v>
      </c>
      <c r="L41" s="698">
        <v>0</v>
      </c>
      <c r="M41" s="699">
        <v>0</v>
      </c>
      <c r="N41" s="608">
        <v>0</v>
      </c>
      <c r="O41" s="698">
        <v>0</v>
      </c>
      <c r="P41" s="357"/>
      <c r="Q41" s="699">
        <v>0</v>
      </c>
      <c r="R41" s="608">
        <v>0</v>
      </c>
      <c r="S41" s="608">
        <v>0</v>
      </c>
      <c r="T41" s="699">
        <v>0</v>
      </c>
      <c r="U41" s="608">
        <v>0</v>
      </c>
      <c r="V41" s="698">
        <v>0</v>
      </c>
      <c r="W41" s="57"/>
      <c r="X41" s="974"/>
      <c r="Y41" s="974"/>
      <c r="Z41" s="974"/>
      <c r="AA41" s="974"/>
      <c r="AB41" s="976"/>
      <c r="AC41" s="974"/>
      <c r="AD41" s="974"/>
    </row>
    <row r="42" spans="1:30" x14ac:dyDescent="0.35">
      <c r="A42" s="316" t="s">
        <v>58</v>
      </c>
      <c r="B42" s="5" t="s">
        <v>41</v>
      </c>
      <c r="C42" s="967">
        <v>10038.352599999998</v>
      </c>
      <c r="D42" s="967">
        <v>0</v>
      </c>
      <c r="E42" s="967">
        <v>10038.352599999998</v>
      </c>
      <c r="F42" s="967">
        <v>10343.9786</v>
      </c>
      <c r="G42" s="967">
        <v>0</v>
      </c>
      <c r="H42" s="967">
        <v>10343.9786</v>
      </c>
      <c r="I42" s="967"/>
      <c r="J42" s="967">
        <v>10038.36</v>
      </c>
      <c r="K42" s="967">
        <v>0</v>
      </c>
      <c r="L42" s="967">
        <v>10038.36</v>
      </c>
      <c r="M42" s="967">
        <v>10343.989999999998</v>
      </c>
      <c r="N42" s="967">
        <v>0</v>
      </c>
      <c r="O42" s="967">
        <v>10343.989999999998</v>
      </c>
      <c r="P42" s="973"/>
      <c r="Q42" s="967">
        <v>-7.4000000022351742E-3</v>
      </c>
      <c r="R42" s="967">
        <v>0</v>
      </c>
      <c r="S42" s="967">
        <v>-7.4000000022351742E-3</v>
      </c>
      <c r="T42" s="967">
        <v>-1.1399999997593113E-2</v>
      </c>
      <c r="U42" s="967">
        <v>0</v>
      </c>
      <c r="V42" s="967">
        <v>-1.1399999997593113E-2</v>
      </c>
      <c r="W42" s="57"/>
      <c r="X42" s="974"/>
      <c r="Y42" s="974"/>
      <c r="Z42" s="974"/>
      <c r="AA42" s="974"/>
      <c r="AB42" s="976"/>
      <c r="AC42" s="974"/>
      <c r="AD42" s="974"/>
    </row>
    <row r="43" spans="1:30" x14ac:dyDescent="0.35">
      <c r="A43" s="317" t="s">
        <v>58</v>
      </c>
      <c r="B43" s="5" t="s">
        <v>8</v>
      </c>
      <c r="C43" s="967">
        <v>26027.506999999994</v>
      </c>
      <c r="D43" s="967">
        <v>0</v>
      </c>
      <c r="E43" s="967">
        <v>26027.506999999994</v>
      </c>
      <c r="F43" s="967">
        <v>26027.506999999994</v>
      </c>
      <c r="G43" s="967">
        <v>0</v>
      </c>
      <c r="H43" s="967">
        <v>26027.506999999994</v>
      </c>
      <c r="I43" s="967"/>
      <c r="J43" s="967">
        <v>29135.89</v>
      </c>
      <c r="K43" s="967">
        <v>0</v>
      </c>
      <c r="L43" s="967">
        <v>29135.89</v>
      </c>
      <c r="M43" s="967">
        <v>29586.669999999995</v>
      </c>
      <c r="N43" s="967">
        <v>0</v>
      </c>
      <c r="O43" s="967">
        <v>29586.669999999995</v>
      </c>
      <c r="P43" s="973"/>
      <c r="Q43" s="967">
        <v>-3108.3830000000053</v>
      </c>
      <c r="R43" s="967">
        <v>0</v>
      </c>
      <c r="S43" s="967">
        <v>-3108.3830000000053</v>
      </c>
      <c r="T43" s="967">
        <v>-3559.1630000000005</v>
      </c>
      <c r="U43" s="967">
        <v>0</v>
      </c>
      <c r="V43" s="967">
        <v>-3559.1630000000005</v>
      </c>
      <c r="W43" s="56"/>
      <c r="X43" s="974"/>
      <c r="Y43" s="974"/>
      <c r="Z43" s="974"/>
      <c r="AA43" s="974"/>
      <c r="AB43" s="978"/>
      <c r="AC43" s="974"/>
      <c r="AD43" s="974"/>
    </row>
    <row r="44" spans="1:30" x14ac:dyDescent="0.35">
      <c r="A44" s="317" t="s">
        <v>58</v>
      </c>
      <c r="B44" s="5" t="s">
        <v>9</v>
      </c>
      <c r="C44" s="967">
        <v>37930.589</v>
      </c>
      <c r="D44" s="967">
        <v>0</v>
      </c>
      <c r="E44" s="967">
        <v>37930.589</v>
      </c>
      <c r="F44" s="967">
        <v>37930.589</v>
      </c>
      <c r="G44" s="967">
        <v>0</v>
      </c>
      <c r="H44" s="967">
        <v>37930.589</v>
      </c>
      <c r="I44" s="967"/>
      <c r="J44" s="967">
        <v>37930.619999999995</v>
      </c>
      <c r="K44" s="967">
        <v>0</v>
      </c>
      <c r="L44" s="967">
        <v>37930.619999999995</v>
      </c>
      <c r="M44" s="967">
        <v>37930.619999999995</v>
      </c>
      <c r="N44" s="967">
        <v>0</v>
      </c>
      <c r="O44" s="967">
        <v>37930.619999999995</v>
      </c>
      <c r="P44" s="973"/>
      <c r="Q44" s="967">
        <v>-3.0999999995401595E-2</v>
      </c>
      <c r="R44" s="967">
        <v>0</v>
      </c>
      <c r="S44" s="967">
        <v>-3.0999999995401595E-2</v>
      </c>
      <c r="T44" s="967">
        <v>-3.0999999995401595E-2</v>
      </c>
      <c r="U44" s="967">
        <v>0</v>
      </c>
      <c r="V44" s="967">
        <v>-3.0999999995401595E-2</v>
      </c>
      <c r="W44" s="56"/>
      <c r="X44" s="974"/>
      <c r="Y44" s="974"/>
      <c r="Z44" s="974"/>
      <c r="AA44" s="974"/>
      <c r="AB44" s="978"/>
      <c r="AC44" s="974"/>
      <c r="AD44" s="974"/>
    </row>
    <row r="45" spans="1:30" x14ac:dyDescent="0.35">
      <c r="A45" s="317" t="s">
        <v>58</v>
      </c>
      <c r="B45" s="5" t="s">
        <v>627</v>
      </c>
      <c r="C45" s="967">
        <v>2476.3387000000002</v>
      </c>
      <c r="D45" s="967">
        <v>0</v>
      </c>
      <c r="E45" s="967">
        <v>2476.3387000000002</v>
      </c>
      <c r="F45" s="967">
        <v>10826.561599999999</v>
      </c>
      <c r="G45" s="967">
        <v>0</v>
      </c>
      <c r="H45" s="967">
        <v>10826.561599999999</v>
      </c>
      <c r="I45" s="967"/>
      <c r="J45" s="967">
        <v>2476.7200000000003</v>
      </c>
      <c r="K45" s="967">
        <v>0</v>
      </c>
      <c r="L45" s="967">
        <v>2476.7200000000003</v>
      </c>
      <c r="M45" s="967">
        <v>10826.989999999998</v>
      </c>
      <c r="N45" s="967">
        <v>0</v>
      </c>
      <c r="O45" s="967">
        <v>10826.989999999998</v>
      </c>
      <c r="P45" s="973"/>
      <c r="Q45" s="967">
        <v>-0.38130000000001019</v>
      </c>
      <c r="R45" s="967">
        <v>0</v>
      </c>
      <c r="S45" s="967">
        <v>-0.38130000000001019</v>
      </c>
      <c r="T45" s="967">
        <v>-0.42839999999887368</v>
      </c>
      <c r="U45" s="967">
        <v>0</v>
      </c>
      <c r="V45" s="967">
        <v>-0.42839999999887368</v>
      </c>
      <c r="W45" s="56"/>
      <c r="X45" s="974"/>
      <c r="Y45" s="974"/>
      <c r="Z45" s="974"/>
      <c r="AA45" s="974"/>
      <c r="AB45" s="978"/>
      <c r="AC45" s="974"/>
      <c r="AD45" s="974"/>
    </row>
    <row r="46" spans="1:30" x14ac:dyDescent="0.35">
      <c r="A46" s="316" t="s">
        <v>57</v>
      </c>
      <c r="B46" s="5" t="s">
        <v>5</v>
      </c>
      <c r="C46" s="967">
        <v>16644</v>
      </c>
      <c r="D46" s="967">
        <v>0</v>
      </c>
      <c r="E46" s="967">
        <v>16644</v>
      </c>
      <c r="F46" s="967">
        <v>16644</v>
      </c>
      <c r="G46" s="967">
        <v>0</v>
      </c>
      <c r="H46" s="967">
        <v>16644</v>
      </c>
      <c r="I46" s="967"/>
      <c r="J46" s="967">
        <v>16644</v>
      </c>
      <c r="K46" s="967">
        <v>0</v>
      </c>
      <c r="L46" s="967">
        <v>16644</v>
      </c>
      <c r="M46" s="967">
        <v>16644</v>
      </c>
      <c r="N46" s="967">
        <v>0</v>
      </c>
      <c r="O46" s="967">
        <v>16644</v>
      </c>
      <c r="P46" s="973"/>
      <c r="Q46" s="967">
        <v>0</v>
      </c>
      <c r="R46" s="967">
        <v>0</v>
      </c>
      <c r="S46" s="967">
        <v>0</v>
      </c>
      <c r="T46" s="967">
        <v>0</v>
      </c>
      <c r="U46" s="967">
        <v>0</v>
      </c>
      <c r="V46" s="967">
        <v>0</v>
      </c>
      <c r="W46" s="56"/>
      <c r="X46" s="974"/>
      <c r="Y46" s="974"/>
      <c r="Z46" s="974"/>
      <c r="AA46" s="974"/>
      <c r="AB46" s="978"/>
      <c r="AC46" s="974"/>
      <c r="AD46" s="974"/>
    </row>
    <row r="47" spans="1:30" x14ac:dyDescent="0.35">
      <c r="A47" s="316">
        <v>555</v>
      </c>
      <c r="B47" s="5" t="s">
        <v>6</v>
      </c>
      <c r="C47" s="967">
        <v>6144.2714999999998</v>
      </c>
      <c r="D47" s="967">
        <v>0</v>
      </c>
      <c r="E47" s="967">
        <v>6144.2714999999998</v>
      </c>
      <c r="F47" s="967">
        <v>6297.5182999999988</v>
      </c>
      <c r="G47" s="967">
        <v>0</v>
      </c>
      <c r="H47" s="967">
        <v>6297.5182999999988</v>
      </c>
      <c r="I47" s="967"/>
      <c r="J47" s="967">
        <v>6144.2599999999993</v>
      </c>
      <c r="K47" s="967">
        <v>0</v>
      </c>
      <c r="L47" s="967">
        <v>6144.2599999999993</v>
      </c>
      <c r="M47" s="967">
        <v>6297.53</v>
      </c>
      <c r="N47" s="967">
        <v>0</v>
      </c>
      <c r="O47" s="967">
        <v>6297.53</v>
      </c>
      <c r="P47" s="973"/>
      <c r="Q47" s="967">
        <v>1.1500000000523869E-2</v>
      </c>
      <c r="R47" s="967">
        <v>0</v>
      </c>
      <c r="S47" s="967">
        <v>1.1500000000523869E-2</v>
      </c>
      <c r="T47" s="967">
        <v>-1.1700000000928412E-2</v>
      </c>
      <c r="U47" s="967">
        <v>0</v>
      </c>
      <c r="V47" s="967">
        <v>-1.1700000000928412E-2</v>
      </c>
      <c r="W47" s="56"/>
      <c r="X47" s="974"/>
      <c r="Y47" s="974"/>
      <c r="Z47" s="974"/>
      <c r="AA47" s="974"/>
      <c r="AB47" s="978"/>
      <c r="AC47" s="974"/>
      <c r="AD47" s="974"/>
    </row>
    <row r="48" spans="1:30" x14ac:dyDescent="0.35">
      <c r="A48" s="316">
        <v>555</v>
      </c>
      <c r="B48" s="5" t="s">
        <v>7</v>
      </c>
      <c r="C48" s="967">
        <v>11615.76</v>
      </c>
      <c r="D48" s="967">
        <v>0</v>
      </c>
      <c r="E48" s="967">
        <v>11615.76</v>
      </c>
      <c r="F48" s="967">
        <v>11615.76</v>
      </c>
      <c r="G48" s="967">
        <v>0</v>
      </c>
      <c r="H48" s="967">
        <v>11615.76</v>
      </c>
      <c r="I48" s="967"/>
      <c r="J48" s="967">
        <v>11615.76</v>
      </c>
      <c r="K48" s="967">
        <v>0</v>
      </c>
      <c r="L48" s="967">
        <v>11615.76</v>
      </c>
      <c r="M48" s="967">
        <v>11615.76</v>
      </c>
      <c r="N48" s="967">
        <v>0</v>
      </c>
      <c r="O48" s="967">
        <v>11615.76</v>
      </c>
      <c r="P48" s="973"/>
      <c r="Q48" s="967">
        <v>0</v>
      </c>
      <c r="R48" s="967">
        <v>0</v>
      </c>
      <c r="S48" s="967">
        <v>0</v>
      </c>
      <c r="T48" s="967">
        <v>0</v>
      </c>
      <c r="U48" s="967">
        <v>0</v>
      </c>
      <c r="V48" s="967">
        <v>0</v>
      </c>
      <c r="W48" s="56"/>
      <c r="X48" s="974"/>
      <c r="Y48" s="974"/>
      <c r="Z48" s="974"/>
      <c r="AA48" s="974"/>
      <c r="AB48" s="978"/>
      <c r="AC48" s="974"/>
      <c r="AD48" s="974"/>
    </row>
    <row r="49" spans="1:30" x14ac:dyDescent="0.35">
      <c r="A49" s="316" t="s">
        <v>57</v>
      </c>
      <c r="B49" s="979"/>
      <c r="C49" s="967">
        <v>14367.6</v>
      </c>
      <c r="D49" s="967">
        <v>0</v>
      </c>
      <c r="E49" s="967">
        <v>14367.6</v>
      </c>
      <c r="F49" s="967">
        <v>0</v>
      </c>
      <c r="G49" s="967">
        <v>0</v>
      </c>
      <c r="H49" s="967">
        <v>0</v>
      </c>
      <c r="I49" s="967"/>
      <c r="J49" s="967">
        <v>14367.6</v>
      </c>
      <c r="K49" s="967">
        <v>0</v>
      </c>
      <c r="L49" s="967">
        <v>14367.6</v>
      </c>
      <c r="M49" s="967">
        <v>0</v>
      </c>
      <c r="N49" s="967">
        <v>0</v>
      </c>
      <c r="O49" s="967">
        <v>0</v>
      </c>
      <c r="P49" s="973"/>
      <c r="Q49" s="967">
        <v>0</v>
      </c>
      <c r="R49" s="967">
        <v>0</v>
      </c>
      <c r="S49" s="967">
        <v>0</v>
      </c>
      <c r="T49" s="967">
        <v>0</v>
      </c>
      <c r="U49" s="967">
        <v>0</v>
      </c>
      <c r="V49" s="967">
        <v>0</v>
      </c>
      <c r="W49" s="56"/>
      <c r="X49" s="974"/>
      <c r="Y49" s="974"/>
      <c r="Z49" s="974"/>
      <c r="AA49" s="974"/>
      <c r="AB49" s="978"/>
      <c r="AC49" s="974"/>
      <c r="AD49" s="974"/>
    </row>
    <row r="50" spans="1:30" x14ac:dyDescent="0.35">
      <c r="A50" s="316" t="s">
        <v>57</v>
      </c>
      <c r="B50" s="979"/>
      <c r="C50" s="967">
        <v>6747.3000000000011</v>
      </c>
      <c r="D50" s="967">
        <v>0</v>
      </c>
      <c r="E50" s="967">
        <v>6747.3000000000011</v>
      </c>
      <c r="F50" s="967">
        <v>0</v>
      </c>
      <c r="G50" s="967">
        <v>0</v>
      </c>
      <c r="H50" s="967">
        <v>0</v>
      </c>
      <c r="I50" s="967"/>
      <c r="J50" s="967">
        <v>18852.75</v>
      </c>
      <c r="K50" s="967">
        <v>0</v>
      </c>
      <c r="L50" s="967">
        <v>18852.75</v>
      </c>
      <c r="M50" s="967">
        <v>0</v>
      </c>
      <c r="N50" s="967">
        <v>0</v>
      </c>
      <c r="O50" s="967">
        <v>0</v>
      </c>
      <c r="P50" s="973"/>
      <c r="Q50" s="967">
        <v>-12105.449999999999</v>
      </c>
      <c r="R50" s="967">
        <v>0</v>
      </c>
      <c r="S50" s="967">
        <v>-12105.449999999999</v>
      </c>
      <c r="T50" s="967">
        <v>0</v>
      </c>
      <c r="U50" s="967">
        <v>0</v>
      </c>
      <c r="V50" s="967">
        <v>0</v>
      </c>
      <c r="W50" s="56"/>
      <c r="X50" s="974"/>
      <c r="Y50" s="974"/>
      <c r="Z50" s="974"/>
      <c r="AA50" s="974"/>
      <c r="AB50" s="978"/>
      <c r="AC50" s="974"/>
      <c r="AD50" s="974"/>
    </row>
    <row r="51" spans="1:30" x14ac:dyDescent="0.35">
      <c r="A51" s="316" t="s">
        <v>57</v>
      </c>
      <c r="B51" s="979"/>
      <c r="C51" s="967">
        <v>6915.6</v>
      </c>
      <c r="D51" s="967">
        <v>0</v>
      </c>
      <c r="E51" s="967">
        <v>6915.6</v>
      </c>
      <c r="F51" s="967">
        <v>0</v>
      </c>
      <c r="G51" s="967">
        <v>0</v>
      </c>
      <c r="H51" s="967">
        <v>0</v>
      </c>
      <c r="I51" s="967"/>
      <c r="J51" s="967">
        <v>19323</v>
      </c>
      <c r="K51" s="967">
        <v>0</v>
      </c>
      <c r="L51" s="967">
        <v>19323</v>
      </c>
      <c r="M51" s="967">
        <v>0</v>
      </c>
      <c r="N51" s="967">
        <v>0</v>
      </c>
      <c r="O51" s="967">
        <v>0</v>
      </c>
      <c r="P51" s="973"/>
      <c r="Q51" s="967">
        <v>-12407.4</v>
      </c>
      <c r="R51" s="967">
        <v>0</v>
      </c>
      <c r="S51" s="967">
        <v>-12407.4</v>
      </c>
      <c r="T51" s="967">
        <v>0</v>
      </c>
      <c r="U51" s="967">
        <v>0</v>
      </c>
      <c r="V51" s="967">
        <v>0</v>
      </c>
      <c r="W51" s="56"/>
      <c r="X51" s="974"/>
      <c r="Y51" s="974"/>
      <c r="Z51" s="974"/>
      <c r="AA51" s="974"/>
      <c r="AB51" s="978"/>
      <c r="AC51" s="974"/>
      <c r="AD51" s="974"/>
    </row>
    <row r="52" spans="1:30" x14ac:dyDescent="0.35">
      <c r="A52" s="316" t="s">
        <v>57</v>
      </c>
      <c r="B52" s="979"/>
      <c r="C52" s="967">
        <v>7038</v>
      </c>
      <c r="D52" s="967">
        <v>0</v>
      </c>
      <c r="E52" s="967">
        <v>7038</v>
      </c>
      <c r="F52" s="967">
        <v>0</v>
      </c>
      <c r="G52" s="967">
        <v>0</v>
      </c>
      <c r="H52" s="967">
        <v>0</v>
      </c>
      <c r="I52" s="967"/>
      <c r="J52" s="967">
        <v>19665</v>
      </c>
      <c r="K52" s="967">
        <v>0</v>
      </c>
      <c r="L52" s="967">
        <v>19665</v>
      </c>
      <c r="M52" s="967">
        <v>0</v>
      </c>
      <c r="N52" s="967">
        <v>0</v>
      </c>
      <c r="O52" s="967">
        <v>0</v>
      </c>
      <c r="P52" s="973"/>
      <c r="Q52" s="967">
        <v>-12627</v>
      </c>
      <c r="R52" s="967">
        <v>0</v>
      </c>
      <c r="S52" s="967">
        <v>-12627</v>
      </c>
      <c r="T52" s="967">
        <v>0</v>
      </c>
      <c r="U52" s="967">
        <v>0</v>
      </c>
      <c r="V52" s="967">
        <v>0</v>
      </c>
      <c r="W52" s="56"/>
      <c r="X52" s="974"/>
      <c r="Y52" s="974"/>
      <c r="Z52" s="974"/>
      <c r="AA52" s="974"/>
      <c r="AB52" s="978"/>
      <c r="AC52" s="974"/>
      <c r="AD52" s="974"/>
    </row>
    <row r="53" spans="1:30" x14ac:dyDescent="0.35">
      <c r="A53" s="316" t="s">
        <v>57</v>
      </c>
      <c r="B53" s="979"/>
      <c r="C53" s="967">
        <v>5605.2919999999995</v>
      </c>
      <c r="D53" s="967">
        <v>0</v>
      </c>
      <c r="E53" s="967">
        <v>5605.2919999999995</v>
      </c>
      <c r="F53" s="967">
        <v>0</v>
      </c>
      <c r="G53" s="967">
        <v>0</v>
      </c>
      <c r="H53" s="967">
        <v>0</v>
      </c>
      <c r="I53" s="967"/>
      <c r="J53" s="967">
        <v>5605.3</v>
      </c>
      <c r="K53" s="967">
        <v>0</v>
      </c>
      <c r="L53" s="967">
        <v>5605.3</v>
      </c>
      <c r="M53" s="967">
        <v>0</v>
      </c>
      <c r="N53" s="967">
        <v>0</v>
      </c>
      <c r="O53" s="967">
        <v>0</v>
      </c>
      <c r="P53" s="973"/>
      <c r="Q53" s="967">
        <v>-8.0000000007203198E-3</v>
      </c>
      <c r="R53" s="967">
        <v>0</v>
      </c>
      <c r="S53" s="967">
        <v>-8.0000000007203198E-3</v>
      </c>
      <c r="T53" s="967">
        <v>0</v>
      </c>
      <c r="U53" s="967">
        <v>0</v>
      </c>
      <c r="V53" s="967">
        <v>0</v>
      </c>
      <c r="W53" s="56"/>
      <c r="X53" s="974"/>
      <c r="Y53" s="974"/>
      <c r="Z53" s="974"/>
      <c r="AA53" s="974"/>
      <c r="AB53" s="978"/>
      <c r="AC53" s="974"/>
      <c r="AD53" s="974"/>
    </row>
    <row r="54" spans="1:30" x14ac:dyDescent="0.35">
      <c r="A54" s="316">
        <v>555</v>
      </c>
      <c r="B54" s="979"/>
      <c r="C54" s="967">
        <v>0</v>
      </c>
      <c r="D54" s="967">
        <v>0</v>
      </c>
      <c r="E54" s="967">
        <v>0</v>
      </c>
      <c r="F54" s="967">
        <v>0</v>
      </c>
      <c r="G54" s="967">
        <v>0</v>
      </c>
      <c r="H54" s="967">
        <v>0</v>
      </c>
      <c r="I54" s="967"/>
      <c r="J54" s="967">
        <v>0</v>
      </c>
      <c r="K54" s="967">
        <v>0</v>
      </c>
      <c r="L54" s="967">
        <v>0</v>
      </c>
      <c r="M54" s="967">
        <v>0</v>
      </c>
      <c r="N54" s="967">
        <v>0</v>
      </c>
      <c r="O54" s="967">
        <v>0</v>
      </c>
      <c r="P54" s="973"/>
      <c r="Q54" s="967">
        <v>0</v>
      </c>
      <c r="R54" s="967">
        <v>0</v>
      </c>
      <c r="S54" s="967">
        <v>0</v>
      </c>
      <c r="T54" s="967">
        <v>0</v>
      </c>
      <c r="U54" s="967">
        <v>0</v>
      </c>
      <c r="V54" s="967">
        <v>0</v>
      </c>
      <c r="W54" s="56"/>
      <c r="X54" s="974"/>
      <c r="Y54" s="974"/>
      <c r="Z54" s="974"/>
      <c r="AA54" s="974"/>
      <c r="AB54" s="978"/>
      <c r="AC54" s="974"/>
      <c r="AD54" s="974"/>
    </row>
    <row r="55" spans="1:30" x14ac:dyDescent="0.35">
      <c r="A55" s="316">
        <v>555</v>
      </c>
      <c r="B55" s="979"/>
      <c r="C55" s="967">
        <v>5035.5</v>
      </c>
      <c r="D55" s="967">
        <v>0</v>
      </c>
      <c r="E55" s="967">
        <v>5035.5</v>
      </c>
      <c r="F55" s="967">
        <v>0</v>
      </c>
      <c r="G55" s="967">
        <v>0</v>
      </c>
      <c r="H55" s="967">
        <v>0</v>
      </c>
      <c r="I55" s="967"/>
      <c r="J55" s="967">
        <v>5035.5</v>
      </c>
      <c r="K55" s="967">
        <v>0</v>
      </c>
      <c r="L55" s="967">
        <v>5035.5</v>
      </c>
      <c r="M55" s="967">
        <v>0</v>
      </c>
      <c r="N55" s="967">
        <v>0</v>
      </c>
      <c r="O55" s="967">
        <v>0</v>
      </c>
      <c r="P55" s="973"/>
      <c r="Q55" s="967">
        <v>0</v>
      </c>
      <c r="R55" s="967">
        <v>0</v>
      </c>
      <c r="S55" s="967">
        <v>0</v>
      </c>
      <c r="T55" s="967">
        <v>0</v>
      </c>
      <c r="U55" s="967">
        <v>0</v>
      </c>
      <c r="V55" s="967">
        <v>0</v>
      </c>
      <c r="W55" s="56"/>
      <c r="X55" s="974"/>
      <c r="Y55" s="974"/>
      <c r="Z55" s="974"/>
      <c r="AA55" s="974"/>
      <c r="AB55" s="978"/>
      <c r="AC55" s="974"/>
      <c r="AD55" s="974"/>
    </row>
    <row r="56" spans="1:30" x14ac:dyDescent="0.35">
      <c r="A56" s="316">
        <v>555</v>
      </c>
      <c r="B56" s="979"/>
      <c r="C56" s="967">
        <v>10294.799999999999</v>
      </c>
      <c r="D56" s="967">
        <v>0</v>
      </c>
      <c r="E56" s="967">
        <v>10294.799999999999</v>
      </c>
      <c r="F56" s="967">
        <v>0</v>
      </c>
      <c r="G56" s="967">
        <v>0</v>
      </c>
      <c r="H56" s="967">
        <v>0</v>
      </c>
      <c r="I56" s="967"/>
      <c r="J56" s="967">
        <v>10294.799999999999</v>
      </c>
      <c r="K56" s="967">
        <v>0</v>
      </c>
      <c r="L56" s="967">
        <v>10294.799999999999</v>
      </c>
      <c r="M56" s="967">
        <v>0</v>
      </c>
      <c r="N56" s="967">
        <v>0</v>
      </c>
      <c r="O56" s="967">
        <v>0</v>
      </c>
      <c r="P56" s="973"/>
      <c r="Q56" s="967">
        <v>0</v>
      </c>
      <c r="R56" s="967">
        <v>0</v>
      </c>
      <c r="S56" s="967">
        <v>0</v>
      </c>
      <c r="T56" s="967">
        <v>0</v>
      </c>
      <c r="U56" s="967">
        <v>0</v>
      </c>
      <c r="V56" s="967">
        <v>0</v>
      </c>
      <c r="W56" s="56"/>
      <c r="X56" s="974"/>
      <c r="Y56" s="974"/>
      <c r="Z56" s="974"/>
      <c r="AA56" s="974"/>
      <c r="AB56" s="978"/>
      <c r="AC56" s="974"/>
      <c r="AD56" s="974"/>
    </row>
    <row r="57" spans="1:30" x14ac:dyDescent="0.35">
      <c r="A57" s="316" t="s">
        <v>57</v>
      </c>
      <c r="B57" s="979"/>
      <c r="C57" s="967">
        <v>22437.68</v>
      </c>
      <c r="D57" s="967">
        <v>0</v>
      </c>
      <c r="E57" s="967">
        <v>22437.68</v>
      </c>
      <c r="F57" s="967">
        <v>0</v>
      </c>
      <c r="G57" s="967">
        <v>0</v>
      </c>
      <c r="H57" s="967">
        <v>0</v>
      </c>
      <c r="I57" s="967"/>
      <c r="J57" s="967">
        <v>0</v>
      </c>
      <c r="K57" s="967">
        <v>0</v>
      </c>
      <c r="L57" s="967">
        <v>0</v>
      </c>
      <c r="M57" s="967">
        <v>0</v>
      </c>
      <c r="N57" s="967">
        <v>0</v>
      </c>
      <c r="O57" s="967">
        <v>0</v>
      </c>
      <c r="P57" s="973"/>
      <c r="Q57" s="967">
        <v>22437.68</v>
      </c>
      <c r="R57" s="967">
        <v>0</v>
      </c>
      <c r="S57" s="967">
        <v>22437.68</v>
      </c>
      <c r="T57" s="967">
        <v>0</v>
      </c>
      <c r="U57" s="967">
        <v>0</v>
      </c>
      <c r="V57" s="967">
        <v>0</v>
      </c>
      <c r="W57" s="56"/>
      <c r="X57" s="974"/>
      <c r="Y57" s="974"/>
      <c r="Z57" s="974"/>
      <c r="AA57" s="974"/>
      <c r="AB57" s="978"/>
      <c r="AC57" s="974"/>
      <c r="AD57" s="974"/>
    </row>
    <row r="58" spans="1:30" x14ac:dyDescent="0.35">
      <c r="A58" s="316">
        <v>555</v>
      </c>
      <c r="B58" s="979"/>
      <c r="C58" s="967">
        <v>108817.8</v>
      </c>
      <c r="D58" s="967">
        <v>0</v>
      </c>
      <c r="E58" s="967">
        <v>108817.8</v>
      </c>
      <c r="F58" s="967">
        <v>102691.68</v>
      </c>
      <c r="G58" s="967">
        <v>0</v>
      </c>
      <c r="H58" s="967">
        <v>102691.68</v>
      </c>
      <c r="I58" s="967"/>
      <c r="J58" s="967">
        <v>0</v>
      </c>
      <c r="K58" s="967">
        <v>0</v>
      </c>
      <c r="L58" s="967">
        <v>0</v>
      </c>
      <c r="M58" s="967">
        <v>0</v>
      </c>
      <c r="N58" s="967">
        <v>0</v>
      </c>
      <c r="O58" s="967">
        <v>0</v>
      </c>
      <c r="P58" s="973"/>
      <c r="Q58" s="967">
        <v>108817.8</v>
      </c>
      <c r="R58" s="967">
        <v>0</v>
      </c>
      <c r="S58" s="967">
        <v>108817.8</v>
      </c>
      <c r="T58" s="967">
        <v>102691.68</v>
      </c>
      <c r="U58" s="967">
        <v>0</v>
      </c>
      <c r="V58" s="967">
        <v>102691.68</v>
      </c>
      <c r="W58" s="56"/>
      <c r="X58" s="974"/>
      <c r="Y58" s="974"/>
      <c r="Z58" s="974"/>
      <c r="AA58" s="974"/>
      <c r="AB58" s="978"/>
      <c r="AC58" s="974"/>
      <c r="AD58" s="974"/>
    </row>
    <row r="59" spans="1:30" x14ac:dyDescent="0.35">
      <c r="A59" s="316">
        <v>555</v>
      </c>
      <c r="B59" s="5" t="s">
        <v>1</v>
      </c>
      <c r="C59" s="699">
        <v>0</v>
      </c>
      <c r="D59" s="608">
        <v>0</v>
      </c>
      <c r="E59" s="608">
        <v>0</v>
      </c>
      <c r="F59" s="699">
        <v>0</v>
      </c>
      <c r="G59" s="608">
        <v>0</v>
      </c>
      <c r="H59" s="698">
        <v>0</v>
      </c>
      <c r="I59" s="608"/>
      <c r="J59" s="699">
        <v>0</v>
      </c>
      <c r="K59" s="608">
        <v>0</v>
      </c>
      <c r="L59" s="608">
        <v>0</v>
      </c>
      <c r="M59" s="699">
        <v>0</v>
      </c>
      <c r="N59" s="608">
        <v>0</v>
      </c>
      <c r="O59" s="698">
        <v>0</v>
      </c>
      <c r="P59" s="357"/>
      <c r="Q59" s="699">
        <v>0</v>
      </c>
      <c r="R59" s="608">
        <v>0</v>
      </c>
      <c r="S59" s="608">
        <v>0</v>
      </c>
      <c r="T59" s="699">
        <v>0</v>
      </c>
      <c r="U59" s="608">
        <v>0</v>
      </c>
      <c r="V59" s="698">
        <v>0</v>
      </c>
      <c r="W59" s="57"/>
      <c r="X59" s="146">
        <v>7000.1280000000006</v>
      </c>
      <c r="Y59" s="145">
        <v>7000.1280000000006</v>
      </c>
      <c r="Z59" s="884">
        <v>7000</v>
      </c>
      <c r="AA59" s="145">
        <v>7000</v>
      </c>
      <c r="AB59" s="23"/>
      <c r="AC59" s="144">
        <v>0.12800000000061118</v>
      </c>
      <c r="AD59" s="144">
        <v>0.12800000000061118</v>
      </c>
    </row>
    <row r="60" spans="1:30" x14ac:dyDescent="0.35">
      <c r="A60" s="316">
        <v>555</v>
      </c>
      <c r="B60" s="5" t="s">
        <v>28</v>
      </c>
      <c r="C60" s="967">
        <v>0</v>
      </c>
      <c r="D60" s="967">
        <v>0</v>
      </c>
      <c r="E60" s="967">
        <v>0</v>
      </c>
      <c r="F60" s="967">
        <v>0</v>
      </c>
      <c r="G60" s="967">
        <v>0</v>
      </c>
      <c r="H60" s="967">
        <v>0</v>
      </c>
      <c r="I60" s="608"/>
      <c r="J60" s="967"/>
      <c r="K60" s="967"/>
      <c r="L60" s="967"/>
      <c r="M60" s="967"/>
      <c r="N60" s="967"/>
      <c r="O60" s="967"/>
      <c r="P60" s="357"/>
      <c r="Q60" s="967"/>
      <c r="R60" s="967"/>
      <c r="S60" s="967"/>
      <c r="T60" s="967"/>
      <c r="U60" s="967"/>
      <c r="V60" s="967"/>
      <c r="W60" s="57"/>
      <c r="X60" s="974"/>
      <c r="Y60" s="974"/>
      <c r="Z60" s="974"/>
      <c r="AA60" s="974"/>
      <c r="AB60" s="23"/>
      <c r="AC60" s="974"/>
      <c r="AD60" s="974"/>
    </row>
    <row r="61" spans="1:30" x14ac:dyDescent="0.35">
      <c r="A61" s="316">
        <v>555</v>
      </c>
      <c r="B61" s="5" t="s">
        <v>44</v>
      </c>
      <c r="C61" s="608">
        <v>0</v>
      </c>
      <c r="D61" s="608">
        <v>0</v>
      </c>
      <c r="E61" s="608">
        <v>0</v>
      </c>
      <c r="F61" s="699">
        <v>0</v>
      </c>
      <c r="G61" s="608">
        <v>0</v>
      </c>
      <c r="H61" s="698">
        <v>0</v>
      </c>
      <c r="I61" s="608"/>
      <c r="J61" s="608">
        <v>0</v>
      </c>
      <c r="K61" s="608">
        <v>0</v>
      </c>
      <c r="L61" s="608">
        <v>0</v>
      </c>
      <c r="M61" s="699">
        <v>0</v>
      </c>
      <c r="N61" s="608">
        <v>0</v>
      </c>
      <c r="O61" s="698">
        <v>0</v>
      </c>
      <c r="P61" s="357"/>
      <c r="Q61" s="608">
        <v>0</v>
      </c>
      <c r="R61" s="608">
        <v>0</v>
      </c>
      <c r="S61" s="608">
        <v>0</v>
      </c>
      <c r="T61" s="699">
        <v>0</v>
      </c>
      <c r="U61" s="608">
        <v>0</v>
      </c>
      <c r="V61" s="698">
        <v>0</v>
      </c>
      <c r="W61" s="57"/>
      <c r="X61" s="146">
        <v>0.13000000003376044</v>
      </c>
      <c r="Y61" s="145">
        <v>0.12000000002444722</v>
      </c>
      <c r="Z61" s="884">
        <v>-2</v>
      </c>
      <c r="AA61" s="145">
        <v>-2</v>
      </c>
      <c r="AB61" s="23"/>
      <c r="AC61" s="144">
        <v>2.1300000000337604</v>
      </c>
      <c r="AD61" s="144">
        <v>2.1200000000244472</v>
      </c>
    </row>
    <row r="62" spans="1:30" x14ac:dyDescent="0.35">
      <c r="A62" s="316">
        <v>555</v>
      </c>
      <c r="B62" s="5" t="s">
        <v>50</v>
      </c>
      <c r="C62" s="967">
        <v>0</v>
      </c>
      <c r="D62" s="967">
        <v>0</v>
      </c>
      <c r="E62" s="967">
        <v>0</v>
      </c>
      <c r="F62" s="967">
        <v>0</v>
      </c>
      <c r="G62" s="967">
        <v>0</v>
      </c>
      <c r="H62" s="967">
        <v>0</v>
      </c>
      <c r="I62" s="608"/>
      <c r="J62" s="967"/>
      <c r="K62" s="967"/>
      <c r="L62" s="967"/>
      <c r="M62" s="967"/>
      <c r="N62" s="967"/>
      <c r="O62" s="967"/>
      <c r="P62" s="357"/>
      <c r="Q62" s="967"/>
      <c r="R62" s="967"/>
      <c r="S62" s="967"/>
      <c r="T62" s="967"/>
      <c r="U62" s="967"/>
      <c r="V62" s="967"/>
      <c r="W62" s="57"/>
      <c r="X62" s="974"/>
      <c r="Y62" s="974"/>
      <c r="Z62" s="974"/>
      <c r="AA62" s="974"/>
      <c r="AB62" s="23"/>
      <c r="AC62" s="974"/>
      <c r="AD62" s="974"/>
    </row>
    <row r="63" spans="1:30" x14ac:dyDescent="0.35">
      <c r="A63" s="316">
        <v>555</v>
      </c>
      <c r="B63" s="5" t="s">
        <v>51</v>
      </c>
      <c r="C63" s="967">
        <v>0</v>
      </c>
      <c r="D63" s="967">
        <v>0</v>
      </c>
      <c r="E63" s="967">
        <v>0</v>
      </c>
      <c r="F63" s="967">
        <v>0</v>
      </c>
      <c r="G63" s="967">
        <v>0</v>
      </c>
      <c r="H63" s="967">
        <v>0</v>
      </c>
      <c r="I63" s="608"/>
      <c r="J63" s="967"/>
      <c r="K63" s="967"/>
      <c r="L63" s="967"/>
      <c r="M63" s="967"/>
      <c r="N63" s="967"/>
      <c r="O63" s="967"/>
      <c r="P63" s="357"/>
      <c r="Q63" s="967"/>
      <c r="R63" s="967"/>
      <c r="S63" s="967"/>
      <c r="T63" s="967"/>
      <c r="U63" s="967"/>
      <c r="V63" s="967"/>
      <c r="W63" s="56"/>
      <c r="X63" s="974"/>
      <c r="Y63" s="974"/>
      <c r="Z63" s="974"/>
      <c r="AA63" s="974"/>
      <c r="AB63" s="56"/>
      <c r="AC63" s="974"/>
      <c r="AD63" s="974"/>
    </row>
    <row r="64" spans="1:30" x14ac:dyDescent="0.35">
      <c r="A64" s="316">
        <v>555</v>
      </c>
      <c r="B64" s="5" t="s">
        <v>4</v>
      </c>
      <c r="C64" s="608">
        <v>1910.4843000000001</v>
      </c>
      <c r="D64" s="608">
        <v>0</v>
      </c>
      <c r="E64" s="608">
        <v>1910.4843000000001</v>
      </c>
      <c r="F64" s="699">
        <v>1910.4843000000001</v>
      </c>
      <c r="G64" s="608">
        <v>0</v>
      </c>
      <c r="H64" s="698">
        <v>1910.4843000000001</v>
      </c>
      <c r="I64" s="698"/>
      <c r="J64" s="608">
        <v>1910.48</v>
      </c>
      <c r="K64" s="608">
        <v>0</v>
      </c>
      <c r="L64" s="698">
        <v>1910.48</v>
      </c>
      <c r="M64" s="608">
        <v>1910.48</v>
      </c>
      <c r="N64" s="608">
        <v>0</v>
      </c>
      <c r="O64" s="698">
        <v>1910.48</v>
      </c>
      <c r="P64" s="357"/>
      <c r="Q64" s="699">
        <v>4.3000000000574801E-3</v>
      </c>
      <c r="R64" s="608">
        <v>0</v>
      </c>
      <c r="S64" s="608">
        <v>4.3000000000574801E-3</v>
      </c>
      <c r="T64" s="699">
        <v>4.3000000000574801E-3</v>
      </c>
      <c r="U64" s="608">
        <v>0</v>
      </c>
      <c r="V64" s="698">
        <v>4.3000000000574801E-3</v>
      </c>
      <c r="W64" s="49"/>
      <c r="X64" s="146">
        <v>20653.885000000002</v>
      </c>
      <c r="Y64" s="145">
        <v>20653.885000000002</v>
      </c>
      <c r="Z64" s="884">
        <v>20653</v>
      </c>
      <c r="AA64" s="145">
        <v>20653</v>
      </c>
      <c r="AB64" s="23"/>
      <c r="AC64" s="144">
        <v>0.88500000000203727</v>
      </c>
      <c r="AD64" s="144">
        <v>0.88500000000203727</v>
      </c>
    </row>
    <row r="65" spans="1:30" x14ac:dyDescent="0.35">
      <c r="A65" s="316" t="s">
        <v>57</v>
      </c>
      <c r="B65" s="5" t="s">
        <v>42</v>
      </c>
      <c r="C65" s="608">
        <v>3493.0575000000003</v>
      </c>
      <c r="D65" s="608">
        <v>0</v>
      </c>
      <c r="E65" s="608">
        <v>3493.0575000000003</v>
      </c>
      <c r="F65" s="699">
        <v>3529.7339999999999</v>
      </c>
      <c r="G65" s="608">
        <v>0</v>
      </c>
      <c r="H65" s="698">
        <v>3529.7339999999999</v>
      </c>
      <c r="I65" s="698"/>
      <c r="J65" s="608">
        <v>3531.57</v>
      </c>
      <c r="K65" s="608">
        <v>0</v>
      </c>
      <c r="L65" s="698">
        <v>3531.57</v>
      </c>
      <c r="M65" s="608">
        <v>3568.8</v>
      </c>
      <c r="N65" s="608">
        <v>0</v>
      </c>
      <c r="O65" s="698">
        <v>3568.8</v>
      </c>
      <c r="P65" s="397"/>
      <c r="Q65" s="699">
        <v>-38.512499999999818</v>
      </c>
      <c r="R65" s="608">
        <v>0</v>
      </c>
      <c r="S65" s="608">
        <v>-38.512499999999818</v>
      </c>
      <c r="T65" s="699">
        <v>-39.066000000000258</v>
      </c>
      <c r="U65" s="608">
        <v>0</v>
      </c>
      <c r="V65" s="698">
        <v>-39.066000000000258</v>
      </c>
      <c r="W65" s="49"/>
      <c r="X65" s="146">
        <v>40992.167999999998</v>
      </c>
      <c r="Y65" s="145">
        <v>40992.167999999998</v>
      </c>
      <c r="Z65" s="884">
        <v>40992</v>
      </c>
      <c r="AA65" s="145">
        <v>40992</v>
      </c>
      <c r="AB65" s="56"/>
      <c r="AC65" s="144">
        <v>0.16799999999784632</v>
      </c>
      <c r="AD65" s="144">
        <v>0.16799999999784632</v>
      </c>
    </row>
    <row r="66" spans="1:30" x14ac:dyDescent="0.35">
      <c r="A66" s="316" t="s">
        <v>57</v>
      </c>
      <c r="B66" s="5" t="s">
        <v>46</v>
      </c>
      <c r="C66" s="608">
        <v>5399.2008000000014</v>
      </c>
      <c r="D66" s="608">
        <v>0</v>
      </c>
      <c r="E66" s="608">
        <v>5399.2008000000014</v>
      </c>
      <c r="F66" s="699">
        <v>5399.2008000000014</v>
      </c>
      <c r="G66" s="608">
        <v>0</v>
      </c>
      <c r="H66" s="698">
        <v>5399.2008000000014</v>
      </c>
      <c r="I66" s="698"/>
      <c r="J66" s="608">
        <v>5399.2000000000007</v>
      </c>
      <c r="K66" s="608">
        <v>0</v>
      </c>
      <c r="L66" s="698">
        <v>5399.2000000000007</v>
      </c>
      <c r="M66" s="608">
        <v>5399.2000000000007</v>
      </c>
      <c r="N66" s="608">
        <v>0</v>
      </c>
      <c r="O66" s="698">
        <v>5399.2000000000007</v>
      </c>
      <c r="P66" s="387"/>
      <c r="Q66" s="608">
        <v>8.0000000070867827E-4</v>
      </c>
      <c r="R66" s="608">
        <v>0</v>
      </c>
      <c r="S66" s="608">
        <v>8.0000000070867827E-4</v>
      </c>
      <c r="T66" s="699">
        <v>8.0000000070867827E-4</v>
      </c>
      <c r="U66" s="608">
        <v>0</v>
      </c>
      <c r="V66" s="698">
        <v>8.0000000070867827E-4</v>
      </c>
      <c r="W66" s="49"/>
      <c r="X66" s="146">
        <v>71989.34</v>
      </c>
      <c r="Y66" s="145">
        <v>71989.34</v>
      </c>
      <c r="Z66" s="884">
        <v>71990</v>
      </c>
      <c r="AA66" s="145">
        <v>71990</v>
      </c>
      <c r="AB66" s="56"/>
      <c r="AC66" s="144">
        <v>-0.66000000000349246</v>
      </c>
      <c r="AD66" s="144">
        <v>-0.66000000000349246</v>
      </c>
    </row>
    <row r="67" spans="1:30" x14ac:dyDescent="0.35">
      <c r="A67" s="316" t="s">
        <v>57</v>
      </c>
      <c r="B67" s="5" t="s">
        <v>47</v>
      </c>
      <c r="C67" s="608">
        <v>993.0421399999999</v>
      </c>
      <c r="D67" s="608">
        <v>0</v>
      </c>
      <c r="E67" s="608">
        <v>993.0421399999999</v>
      </c>
      <c r="F67" s="699">
        <v>993.0421399999999</v>
      </c>
      <c r="G67" s="608">
        <v>0</v>
      </c>
      <c r="H67" s="698">
        <v>993.0421399999999</v>
      </c>
      <c r="I67" s="698"/>
      <c r="J67" s="608">
        <v>993.04000000000019</v>
      </c>
      <c r="K67" s="608">
        <v>0</v>
      </c>
      <c r="L67" s="698">
        <v>993.04000000000019</v>
      </c>
      <c r="M67" s="608">
        <v>993.04000000000019</v>
      </c>
      <c r="N67" s="608">
        <v>0</v>
      </c>
      <c r="O67" s="698">
        <v>993.04000000000019</v>
      </c>
      <c r="P67" s="387"/>
      <c r="Q67" s="608">
        <v>2.1399999997129271E-3</v>
      </c>
      <c r="R67" s="608">
        <v>0</v>
      </c>
      <c r="S67" s="608">
        <v>2.1399999997129271E-3</v>
      </c>
      <c r="T67" s="699">
        <v>2.1399999997129271E-3</v>
      </c>
      <c r="U67" s="608">
        <v>0</v>
      </c>
      <c r="V67" s="698">
        <v>2.1399999997129271E-3</v>
      </c>
      <c r="W67" s="49"/>
      <c r="X67" s="146">
        <v>13240.561600000003</v>
      </c>
      <c r="Y67" s="145">
        <v>13240.561600000003</v>
      </c>
      <c r="Z67" s="884">
        <v>13242</v>
      </c>
      <c r="AA67" s="145">
        <v>13242</v>
      </c>
      <c r="AB67" s="56"/>
      <c r="AC67" s="144">
        <v>-1.438399999997273</v>
      </c>
      <c r="AD67" s="144">
        <v>-1.438399999997273</v>
      </c>
    </row>
    <row r="68" spans="1:30" x14ac:dyDescent="0.35">
      <c r="A68" s="316">
        <v>555</v>
      </c>
      <c r="B68" s="5" t="s">
        <v>10</v>
      </c>
      <c r="C68" s="608">
        <v>40151.419800000003</v>
      </c>
      <c r="D68" s="608">
        <v>0</v>
      </c>
      <c r="E68" s="608">
        <v>40151.419800000003</v>
      </c>
      <c r="F68" s="699">
        <v>45003.447</v>
      </c>
      <c r="G68" s="608">
        <v>0</v>
      </c>
      <c r="H68" s="698">
        <v>45003.447</v>
      </c>
      <c r="I68" s="698"/>
      <c r="J68" s="608">
        <v>42696.049999999996</v>
      </c>
      <c r="K68" s="608">
        <v>0</v>
      </c>
      <c r="L68" s="698">
        <v>42696.049999999996</v>
      </c>
      <c r="M68" s="608">
        <v>45298.41</v>
      </c>
      <c r="N68" s="608">
        <v>0</v>
      </c>
      <c r="O68" s="698">
        <v>45298.41</v>
      </c>
      <c r="P68" s="387"/>
      <c r="Q68" s="608">
        <v>-2544.6301999999923</v>
      </c>
      <c r="R68" s="608">
        <v>0</v>
      </c>
      <c r="S68" s="608">
        <v>-2544.6301999999923</v>
      </c>
      <c r="T68" s="699">
        <v>-294.96300000000338</v>
      </c>
      <c r="U68" s="608">
        <v>0</v>
      </c>
      <c r="V68" s="698">
        <v>-294.96300000000338</v>
      </c>
      <c r="W68" s="49"/>
      <c r="X68" s="146">
        <v>621677.29</v>
      </c>
      <c r="Y68" s="145">
        <v>621677.29</v>
      </c>
      <c r="Z68" s="884">
        <v>621679</v>
      </c>
      <c r="AA68" s="145">
        <v>621679</v>
      </c>
      <c r="AB68" s="56"/>
      <c r="AC68" s="144">
        <v>-1.7099999999627471</v>
      </c>
      <c r="AD68" s="144">
        <v>-1.7099999999627471</v>
      </c>
    </row>
    <row r="69" spans="1:30" x14ac:dyDescent="0.35">
      <c r="A69" s="316">
        <v>555</v>
      </c>
      <c r="B69" s="5" t="s">
        <v>466</v>
      </c>
      <c r="C69" s="608">
        <v>8.875</v>
      </c>
      <c r="D69" s="608">
        <v>0</v>
      </c>
      <c r="E69" s="608">
        <v>8.875</v>
      </c>
      <c r="F69" s="699">
        <v>9.0965200000000017</v>
      </c>
      <c r="G69" s="608">
        <v>0</v>
      </c>
      <c r="H69" s="698">
        <v>9.0965200000000017</v>
      </c>
      <c r="I69" s="698"/>
      <c r="J69" s="608">
        <v>8.8899999999999988</v>
      </c>
      <c r="K69" s="608">
        <v>0</v>
      </c>
      <c r="L69" s="698">
        <v>8.8899999999999988</v>
      </c>
      <c r="M69" s="608">
        <v>9.09</v>
      </c>
      <c r="N69" s="608">
        <v>0</v>
      </c>
      <c r="O69" s="698">
        <v>9.09</v>
      </c>
      <c r="P69" s="387"/>
      <c r="Q69" s="608">
        <v>-1.4999999999998792E-2</v>
      </c>
      <c r="R69" s="608">
        <v>0</v>
      </c>
      <c r="S69" s="608">
        <v>-1.4999999999998792E-2</v>
      </c>
      <c r="T69" s="699">
        <v>6.5200000000018576E-3</v>
      </c>
      <c r="U69" s="608">
        <v>0</v>
      </c>
      <c r="V69" s="698">
        <v>6.5200000000018576E-3</v>
      </c>
      <c r="W69" s="49"/>
      <c r="X69" s="146">
        <v>284</v>
      </c>
      <c r="Y69" s="145">
        <v>284</v>
      </c>
      <c r="Z69" s="884">
        <v>284</v>
      </c>
      <c r="AA69" s="145">
        <v>284</v>
      </c>
      <c r="AB69" s="56"/>
      <c r="AC69" s="144">
        <v>0</v>
      </c>
      <c r="AD69" s="144">
        <v>0</v>
      </c>
    </row>
    <row r="70" spans="1:30" x14ac:dyDescent="0.35">
      <c r="A70" s="316">
        <v>555</v>
      </c>
      <c r="B70" s="5" t="s">
        <v>467</v>
      </c>
      <c r="C70" s="608">
        <v>220.72968</v>
      </c>
      <c r="D70" s="608">
        <v>0</v>
      </c>
      <c r="E70" s="608">
        <v>220.72968</v>
      </c>
      <c r="F70" s="699">
        <v>226.26215999999999</v>
      </c>
      <c r="G70" s="608">
        <v>0</v>
      </c>
      <c r="H70" s="698">
        <v>226.26215999999999</v>
      </c>
      <c r="I70" s="698"/>
      <c r="J70" s="608">
        <v>220.73000000000002</v>
      </c>
      <c r="K70" s="608">
        <v>0</v>
      </c>
      <c r="L70" s="698">
        <v>220.73000000000002</v>
      </c>
      <c r="M70" s="608">
        <v>226.24999999999997</v>
      </c>
      <c r="N70" s="608">
        <v>0</v>
      </c>
      <c r="O70" s="698">
        <v>226.24999999999997</v>
      </c>
      <c r="P70" s="387"/>
      <c r="Q70" s="608">
        <v>-3.2000000001630724E-4</v>
      </c>
      <c r="R70" s="608">
        <v>0</v>
      </c>
      <c r="S70" s="608">
        <v>-3.2000000001630724E-4</v>
      </c>
      <c r="T70" s="699">
        <v>1.2160000000022819E-2</v>
      </c>
      <c r="U70" s="608">
        <v>0</v>
      </c>
      <c r="V70" s="698">
        <v>1.2160000000022819E-2</v>
      </c>
      <c r="W70" s="49"/>
      <c r="X70" s="146">
        <v>4068</v>
      </c>
      <c r="Y70" s="145">
        <v>4068</v>
      </c>
      <c r="Z70" s="884">
        <v>4068</v>
      </c>
      <c r="AA70" s="145">
        <v>4068</v>
      </c>
      <c r="AB70" s="56"/>
      <c r="AC70" s="144">
        <v>0</v>
      </c>
      <c r="AD70" s="144">
        <v>0</v>
      </c>
    </row>
    <row r="71" spans="1:30" x14ac:dyDescent="0.35">
      <c r="A71" s="316">
        <v>555</v>
      </c>
      <c r="B71" s="5" t="s">
        <v>468</v>
      </c>
      <c r="C71" s="608">
        <v>11.004479999999999</v>
      </c>
      <c r="D71" s="608">
        <v>0</v>
      </c>
      <c r="E71" s="608">
        <v>11.004479999999999</v>
      </c>
      <c r="F71" s="699">
        <v>11.279519999999998</v>
      </c>
      <c r="G71" s="608">
        <v>0</v>
      </c>
      <c r="H71" s="698">
        <v>11.279519999999998</v>
      </c>
      <c r="I71" s="698"/>
      <c r="J71" s="608">
        <v>11.040000000000001</v>
      </c>
      <c r="K71" s="608">
        <v>0</v>
      </c>
      <c r="L71" s="698">
        <v>11.040000000000001</v>
      </c>
      <c r="M71" s="608">
        <v>11.279999999999996</v>
      </c>
      <c r="N71" s="608">
        <v>0</v>
      </c>
      <c r="O71" s="698">
        <v>11.279999999999996</v>
      </c>
      <c r="P71" s="387"/>
      <c r="Q71" s="608">
        <v>-3.5520000000001772E-2</v>
      </c>
      <c r="R71" s="608">
        <v>0</v>
      </c>
      <c r="S71" s="608">
        <v>-3.5520000000001772E-2</v>
      </c>
      <c r="T71" s="699">
        <v>-4.7999999999781551E-4</v>
      </c>
      <c r="U71" s="608">
        <v>0</v>
      </c>
      <c r="V71" s="698">
        <v>-4.7999999999781551E-4</v>
      </c>
      <c r="W71" s="49"/>
      <c r="X71" s="146">
        <v>144</v>
      </c>
      <c r="Y71" s="145">
        <v>144</v>
      </c>
      <c r="Z71" s="884">
        <v>144</v>
      </c>
      <c r="AA71" s="145">
        <v>144</v>
      </c>
      <c r="AB71" s="56"/>
      <c r="AC71" s="144">
        <v>0</v>
      </c>
      <c r="AD71" s="144">
        <v>0</v>
      </c>
    </row>
    <row r="72" spans="1:30" x14ac:dyDescent="0.35">
      <c r="A72" s="316">
        <v>555</v>
      </c>
      <c r="B72" s="5" t="s">
        <v>469</v>
      </c>
      <c r="C72" s="608">
        <v>1.7019200000000003</v>
      </c>
      <c r="D72" s="608">
        <v>0</v>
      </c>
      <c r="E72" s="608">
        <v>1.7019200000000003</v>
      </c>
      <c r="F72" s="699">
        <v>1.7443799999999998</v>
      </c>
      <c r="G72" s="608">
        <v>0</v>
      </c>
      <c r="H72" s="698">
        <v>1.7443799999999998</v>
      </c>
      <c r="I72" s="698"/>
      <c r="J72" s="608">
        <v>1.69</v>
      </c>
      <c r="K72" s="608">
        <v>0</v>
      </c>
      <c r="L72" s="698">
        <v>1.69</v>
      </c>
      <c r="M72" s="608">
        <v>1.76</v>
      </c>
      <c r="N72" s="608">
        <v>0</v>
      </c>
      <c r="O72" s="698">
        <v>1.76</v>
      </c>
      <c r="P72" s="387"/>
      <c r="Q72" s="608">
        <v>1.1920000000000375E-2</v>
      </c>
      <c r="R72" s="608">
        <v>0</v>
      </c>
      <c r="S72" s="608">
        <v>1.1920000000000375E-2</v>
      </c>
      <c r="T72" s="699">
        <v>-1.5620000000000189E-2</v>
      </c>
      <c r="U72" s="608">
        <v>0</v>
      </c>
      <c r="V72" s="698">
        <v>-1.5620000000000189E-2</v>
      </c>
      <c r="W72" s="49"/>
      <c r="X72" s="146">
        <v>22</v>
      </c>
      <c r="Y72" s="145">
        <v>22</v>
      </c>
      <c r="Z72" s="884">
        <v>25</v>
      </c>
      <c r="AA72" s="145">
        <v>25</v>
      </c>
      <c r="AB72" s="56"/>
      <c r="AC72" s="144">
        <v>-3</v>
      </c>
      <c r="AD72" s="144">
        <v>-3</v>
      </c>
    </row>
    <row r="73" spans="1:30" x14ac:dyDescent="0.35">
      <c r="A73" s="316">
        <v>555</v>
      </c>
      <c r="B73" s="5" t="s">
        <v>470</v>
      </c>
      <c r="C73" s="608">
        <v>1.7019200000000003</v>
      </c>
      <c r="D73" s="608">
        <v>0</v>
      </c>
      <c r="E73" s="608">
        <v>1.7019200000000003</v>
      </c>
      <c r="F73" s="699">
        <v>1.7443799999999998</v>
      </c>
      <c r="G73" s="608">
        <v>0</v>
      </c>
      <c r="H73" s="698">
        <v>1.7443799999999998</v>
      </c>
      <c r="I73" s="698"/>
      <c r="J73" s="608">
        <v>1.69</v>
      </c>
      <c r="K73" s="608">
        <v>0</v>
      </c>
      <c r="L73" s="698">
        <v>1.69</v>
      </c>
      <c r="M73" s="608">
        <v>1.76</v>
      </c>
      <c r="N73" s="608">
        <v>0</v>
      </c>
      <c r="O73" s="698">
        <v>1.76</v>
      </c>
      <c r="P73" s="387"/>
      <c r="Q73" s="608">
        <v>1.1920000000000375E-2</v>
      </c>
      <c r="R73" s="608">
        <v>0</v>
      </c>
      <c r="S73" s="608">
        <v>1.1920000000000375E-2</v>
      </c>
      <c r="T73" s="699">
        <v>-1.5620000000000189E-2</v>
      </c>
      <c r="U73" s="608">
        <v>0</v>
      </c>
      <c r="V73" s="698">
        <v>-1.5620000000000189E-2</v>
      </c>
      <c r="W73" s="49"/>
      <c r="X73" s="146">
        <v>22</v>
      </c>
      <c r="Y73" s="145">
        <v>22</v>
      </c>
      <c r="Z73" s="884">
        <v>25</v>
      </c>
      <c r="AA73" s="145">
        <v>25</v>
      </c>
      <c r="AB73" s="56"/>
      <c r="AC73" s="144">
        <v>-3</v>
      </c>
      <c r="AD73" s="144">
        <v>-3</v>
      </c>
    </row>
    <row r="74" spans="1:30" x14ac:dyDescent="0.35">
      <c r="A74" s="316">
        <v>555</v>
      </c>
      <c r="B74" s="5" t="s">
        <v>682</v>
      </c>
      <c r="C74" s="608">
        <v>874.32122000000015</v>
      </c>
      <c r="D74" s="608">
        <v>0</v>
      </c>
      <c r="E74" s="608">
        <v>874.32122000000015</v>
      </c>
      <c r="F74" s="699">
        <v>896.17348000000004</v>
      </c>
      <c r="G74" s="608">
        <v>0</v>
      </c>
      <c r="H74" s="698">
        <v>896.17348000000004</v>
      </c>
      <c r="I74" s="698"/>
      <c r="J74" s="608">
        <v>0</v>
      </c>
      <c r="K74" s="608">
        <v>0</v>
      </c>
      <c r="L74" s="698">
        <v>0</v>
      </c>
      <c r="M74" s="608">
        <v>0</v>
      </c>
      <c r="N74" s="608">
        <v>0</v>
      </c>
      <c r="O74" s="698">
        <v>0</v>
      </c>
      <c r="P74" s="387"/>
      <c r="Q74" s="608">
        <v>874.32122000000015</v>
      </c>
      <c r="R74" s="608">
        <v>0</v>
      </c>
      <c r="S74" s="608">
        <v>874.32122000000015</v>
      </c>
      <c r="T74" s="699">
        <v>896.17348000000004</v>
      </c>
      <c r="U74" s="608">
        <v>0</v>
      </c>
      <c r="V74" s="698">
        <v>896.17348000000004</v>
      </c>
      <c r="W74" s="49"/>
      <c r="X74" s="146">
        <v>11441</v>
      </c>
      <c r="Y74" s="145">
        <v>11441</v>
      </c>
      <c r="Z74" s="884">
        <v>0</v>
      </c>
      <c r="AA74" s="145">
        <v>0</v>
      </c>
      <c r="AB74" s="56"/>
      <c r="AC74" s="144">
        <v>11441</v>
      </c>
      <c r="AD74" s="144">
        <v>11441</v>
      </c>
    </row>
    <row r="75" spans="1:30" x14ac:dyDescent="0.35">
      <c r="A75" s="316">
        <v>555</v>
      </c>
      <c r="B75" s="5" t="s">
        <v>683</v>
      </c>
      <c r="C75" s="608">
        <v>235.12727999999998</v>
      </c>
      <c r="D75" s="608">
        <v>0</v>
      </c>
      <c r="E75" s="608">
        <v>235.12727999999998</v>
      </c>
      <c r="F75" s="699">
        <v>241.01620000000003</v>
      </c>
      <c r="G75" s="608">
        <v>0</v>
      </c>
      <c r="H75" s="698">
        <v>241.01620000000003</v>
      </c>
      <c r="I75" s="698"/>
      <c r="J75" s="608">
        <v>0</v>
      </c>
      <c r="K75" s="608">
        <v>0</v>
      </c>
      <c r="L75" s="698">
        <v>0</v>
      </c>
      <c r="M75" s="608">
        <v>0</v>
      </c>
      <c r="N75" s="608">
        <v>0</v>
      </c>
      <c r="O75" s="698">
        <v>0</v>
      </c>
      <c r="P75" s="387"/>
      <c r="Q75" s="608">
        <v>235.12727999999998</v>
      </c>
      <c r="R75" s="608">
        <v>0</v>
      </c>
      <c r="S75" s="608">
        <v>235.12727999999998</v>
      </c>
      <c r="T75" s="699">
        <v>241.01620000000003</v>
      </c>
      <c r="U75" s="608">
        <v>0</v>
      </c>
      <c r="V75" s="698">
        <v>241.01620000000003</v>
      </c>
      <c r="W75" s="49"/>
      <c r="X75" s="146">
        <v>3899.9375999999993</v>
      </c>
      <c r="Y75" s="145">
        <v>3899.9375999999993</v>
      </c>
      <c r="Z75" s="884">
        <v>0</v>
      </c>
      <c r="AA75" s="145">
        <v>0</v>
      </c>
      <c r="AB75" s="56"/>
      <c r="AC75" s="144">
        <v>3899.9375999999993</v>
      </c>
      <c r="AD75" s="144">
        <v>3899.9375999999993</v>
      </c>
    </row>
    <row r="76" spans="1:30" x14ac:dyDescent="0.35">
      <c r="A76" s="316">
        <v>555</v>
      </c>
      <c r="B76" s="5" t="s">
        <v>471</v>
      </c>
      <c r="C76" s="608">
        <v>2901</v>
      </c>
      <c r="D76" s="608">
        <v>0</v>
      </c>
      <c r="E76" s="608">
        <v>2901</v>
      </c>
      <c r="F76" s="699">
        <v>2973.375</v>
      </c>
      <c r="G76" s="608">
        <v>0</v>
      </c>
      <c r="H76" s="698">
        <v>2973.375</v>
      </c>
      <c r="I76" s="698"/>
      <c r="J76" s="608">
        <v>2901</v>
      </c>
      <c r="K76" s="608">
        <v>0</v>
      </c>
      <c r="L76" s="698">
        <v>2901</v>
      </c>
      <c r="M76" s="608">
        <v>2973.36</v>
      </c>
      <c r="N76" s="608">
        <v>0</v>
      </c>
      <c r="O76" s="698">
        <v>2973.36</v>
      </c>
      <c r="P76" s="387"/>
      <c r="Q76" s="608">
        <v>0</v>
      </c>
      <c r="R76" s="608">
        <v>0</v>
      </c>
      <c r="S76" s="608">
        <v>0</v>
      </c>
      <c r="T76" s="699">
        <v>1.4999999999872671E-2</v>
      </c>
      <c r="U76" s="608">
        <v>0</v>
      </c>
      <c r="V76" s="698">
        <v>1.4999999999872671E-2</v>
      </c>
      <c r="W76" s="49"/>
      <c r="X76" s="146">
        <v>37500</v>
      </c>
      <c r="Y76" s="145">
        <v>37500</v>
      </c>
      <c r="Z76" s="884">
        <v>37500</v>
      </c>
      <c r="AA76" s="145">
        <v>37500</v>
      </c>
      <c r="AB76" s="56"/>
      <c r="AC76" s="144">
        <v>0</v>
      </c>
      <c r="AD76" s="144">
        <v>0</v>
      </c>
    </row>
    <row r="77" spans="1:30" x14ac:dyDescent="0.35">
      <c r="A77" s="316">
        <v>555</v>
      </c>
      <c r="B77" s="5" t="s">
        <v>472</v>
      </c>
      <c r="C77" s="608">
        <v>2891.8094000000001</v>
      </c>
      <c r="D77" s="608">
        <v>0</v>
      </c>
      <c r="E77" s="608">
        <v>2891.8094000000001</v>
      </c>
      <c r="F77" s="699">
        <v>2964.0853999999995</v>
      </c>
      <c r="G77" s="608">
        <v>0</v>
      </c>
      <c r="H77" s="698">
        <v>2964.0853999999995</v>
      </c>
      <c r="I77" s="698"/>
      <c r="J77" s="608">
        <v>2891.8000000000006</v>
      </c>
      <c r="K77" s="608">
        <v>0</v>
      </c>
      <c r="L77" s="698">
        <v>2891.8000000000006</v>
      </c>
      <c r="M77" s="608">
        <v>2964.0800000000004</v>
      </c>
      <c r="N77" s="608">
        <v>0</v>
      </c>
      <c r="O77" s="698">
        <v>2964.0800000000004</v>
      </c>
      <c r="P77" s="387"/>
      <c r="Q77" s="608">
        <v>9.3999999994593963E-3</v>
      </c>
      <c r="R77" s="608">
        <v>0</v>
      </c>
      <c r="S77" s="608">
        <v>9.3999999994593963E-3</v>
      </c>
      <c r="T77" s="699">
        <v>5.3999999990992364E-3</v>
      </c>
      <c r="U77" s="608">
        <v>0</v>
      </c>
      <c r="V77" s="698">
        <v>5.3999999990992364E-3</v>
      </c>
      <c r="W77" s="49"/>
      <c r="X77" s="146">
        <v>37841</v>
      </c>
      <c r="Y77" s="145">
        <v>37841</v>
      </c>
      <c r="Z77" s="884">
        <v>37841</v>
      </c>
      <c r="AA77" s="145">
        <v>37841</v>
      </c>
      <c r="AB77" s="56"/>
      <c r="AC77" s="144">
        <v>0</v>
      </c>
      <c r="AD77" s="144">
        <v>0</v>
      </c>
    </row>
    <row r="78" spans="1:30" x14ac:dyDescent="0.35">
      <c r="A78" s="316">
        <v>555</v>
      </c>
      <c r="B78" s="5" t="s">
        <v>684</v>
      </c>
      <c r="C78" s="608">
        <v>295.72106000000002</v>
      </c>
      <c r="D78" s="608">
        <v>0</v>
      </c>
      <c r="E78" s="608">
        <v>295.72106000000002</v>
      </c>
      <c r="F78" s="699">
        <v>303.10958999999997</v>
      </c>
      <c r="G78" s="608">
        <v>0</v>
      </c>
      <c r="H78" s="698">
        <v>303.10958999999997</v>
      </c>
      <c r="I78" s="698"/>
      <c r="J78" s="608">
        <v>0</v>
      </c>
      <c r="K78" s="608">
        <v>0</v>
      </c>
      <c r="L78" s="698">
        <v>0</v>
      </c>
      <c r="M78" s="608">
        <v>0</v>
      </c>
      <c r="N78" s="608">
        <v>0</v>
      </c>
      <c r="O78" s="698">
        <v>0</v>
      </c>
      <c r="P78" s="387"/>
      <c r="Q78" s="608">
        <v>295.72106000000002</v>
      </c>
      <c r="R78" s="608">
        <v>0</v>
      </c>
      <c r="S78" s="608">
        <v>295.72106000000002</v>
      </c>
      <c r="T78" s="699">
        <v>303.10958999999997</v>
      </c>
      <c r="U78" s="608">
        <v>0</v>
      </c>
      <c r="V78" s="698">
        <v>303.10958999999997</v>
      </c>
      <c r="W78" s="49"/>
      <c r="X78" s="146">
        <v>6006.9275999999991</v>
      </c>
      <c r="Y78" s="145">
        <v>6006.9275999999991</v>
      </c>
      <c r="Z78" s="884">
        <v>0</v>
      </c>
      <c r="AA78" s="145">
        <v>0</v>
      </c>
      <c r="AB78" s="56"/>
      <c r="AC78" s="144">
        <v>6006.9275999999991</v>
      </c>
      <c r="AD78" s="144">
        <v>6006.9275999999991</v>
      </c>
    </row>
    <row r="79" spans="1:30" x14ac:dyDescent="0.35">
      <c r="A79" s="316">
        <v>555</v>
      </c>
      <c r="B79" s="5" t="s">
        <v>473</v>
      </c>
      <c r="C79" s="608">
        <v>0</v>
      </c>
      <c r="D79" s="608">
        <v>0</v>
      </c>
      <c r="E79" s="608">
        <v>0</v>
      </c>
      <c r="F79" s="699">
        <v>0</v>
      </c>
      <c r="G79" s="608">
        <v>0</v>
      </c>
      <c r="H79" s="698">
        <v>0</v>
      </c>
      <c r="I79" s="698"/>
      <c r="J79" s="608">
        <v>0</v>
      </c>
      <c r="K79" s="608">
        <v>0</v>
      </c>
      <c r="L79" s="698">
        <v>0</v>
      </c>
      <c r="M79" s="608">
        <v>0</v>
      </c>
      <c r="N79" s="608">
        <v>0</v>
      </c>
      <c r="O79" s="698">
        <v>0</v>
      </c>
      <c r="P79" s="387"/>
      <c r="Q79" s="608">
        <v>0</v>
      </c>
      <c r="R79" s="608">
        <v>0</v>
      </c>
      <c r="S79" s="608">
        <v>0</v>
      </c>
      <c r="T79" s="699">
        <v>0</v>
      </c>
      <c r="U79" s="608">
        <v>0</v>
      </c>
      <c r="V79" s="698">
        <v>0</v>
      </c>
      <c r="W79" s="49"/>
      <c r="X79" s="146">
        <v>0</v>
      </c>
      <c r="Y79" s="145">
        <v>0</v>
      </c>
      <c r="Z79" s="884">
        <v>0</v>
      </c>
      <c r="AA79" s="145">
        <v>0</v>
      </c>
      <c r="AB79" s="56"/>
      <c r="AC79" s="144">
        <v>0</v>
      </c>
      <c r="AD79" s="144">
        <v>0</v>
      </c>
    </row>
    <row r="80" spans="1:30" x14ac:dyDescent="0.35">
      <c r="A80" s="316">
        <v>555</v>
      </c>
      <c r="B80" s="5" t="s">
        <v>474</v>
      </c>
      <c r="C80" s="608">
        <v>0</v>
      </c>
      <c r="D80" s="608">
        <v>0</v>
      </c>
      <c r="E80" s="608">
        <v>0</v>
      </c>
      <c r="F80" s="699">
        <v>0</v>
      </c>
      <c r="G80" s="608">
        <v>0</v>
      </c>
      <c r="H80" s="698">
        <v>0</v>
      </c>
      <c r="I80" s="698"/>
      <c r="J80" s="608">
        <v>874.31999999999982</v>
      </c>
      <c r="K80" s="608">
        <v>0</v>
      </c>
      <c r="L80" s="698">
        <v>874.31999999999982</v>
      </c>
      <c r="M80" s="608">
        <v>896.18</v>
      </c>
      <c r="N80" s="608">
        <v>0</v>
      </c>
      <c r="O80" s="698">
        <v>896.18</v>
      </c>
      <c r="P80" s="387"/>
      <c r="Q80" s="608">
        <v>-874.31999999999982</v>
      </c>
      <c r="R80" s="608">
        <v>0</v>
      </c>
      <c r="S80" s="608">
        <v>-874.31999999999982</v>
      </c>
      <c r="T80" s="699">
        <v>-896.18</v>
      </c>
      <c r="U80" s="608">
        <v>0</v>
      </c>
      <c r="V80" s="698">
        <v>-896.18</v>
      </c>
      <c r="W80" s="49"/>
      <c r="X80" s="146">
        <v>0</v>
      </c>
      <c r="Y80" s="145">
        <v>0</v>
      </c>
      <c r="Z80" s="884">
        <v>11441</v>
      </c>
      <c r="AA80" s="145">
        <v>11441</v>
      </c>
      <c r="AB80" s="56"/>
      <c r="AC80" s="144">
        <v>-11441</v>
      </c>
      <c r="AD80" s="144">
        <v>-11441</v>
      </c>
    </row>
    <row r="81" spans="1:30" x14ac:dyDescent="0.35">
      <c r="A81" s="316">
        <v>555</v>
      </c>
      <c r="B81" s="5" t="s">
        <v>475</v>
      </c>
      <c r="C81" s="608">
        <v>23.858072520000004</v>
      </c>
      <c r="D81" s="608">
        <v>0</v>
      </c>
      <c r="E81" s="608">
        <v>23.858072520000004</v>
      </c>
      <c r="F81" s="699">
        <v>24.454369029999999</v>
      </c>
      <c r="G81" s="608">
        <v>0</v>
      </c>
      <c r="H81" s="698">
        <v>24.454369029999999</v>
      </c>
      <c r="I81" s="698"/>
      <c r="J81" s="608">
        <v>23.85</v>
      </c>
      <c r="K81" s="608">
        <v>0</v>
      </c>
      <c r="L81" s="698">
        <v>23.85</v>
      </c>
      <c r="M81" s="608">
        <v>24.460000000000004</v>
      </c>
      <c r="N81" s="608">
        <v>0</v>
      </c>
      <c r="O81" s="698">
        <v>24.460000000000004</v>
      </c>
      <c r="P81" s="387"/>
      <c r="Q81" s="608">
        <v>8.0725200000024699E-3</v>
      </c>
      <c r="R81" s="608">
        <v>0</v>
      </c>
      <c r="S81" s="608">
        <v>8.0725200000024699E-3</v>
      </c>
      <c r="T81" s="699">
        <v>-5.630970000005675E-3</v>
      </c>
      <c r="U81" s="608">
        <v>0</v>
      </c>
      <c r="V81" s="698">
        <v>-5.630970000005675E-3</v>
      </c>
      <c r="W81" s="49"/>
      <c r="X81" s="146">
        <v>312.1967176</v>
      </c>
      <c r="Y81" s="145">
        <v>312.1967176</v>
      </c>
      <c r="Z81" s="884">
        <v>312</v>
      </c>
      <c r="AA81" s="145">
        <v>312</v>
      </c>
      <c r="AB81" s="56"/>
      <c r="AC81" s="144">
        <v>0.19671759999999949</v>
      </c>
      <c r="AD81" s="144">
        <v>0.19671759999999949</v>
      </c>
    </row>
    <row r="82" spans="1:30" x14ac:dyDescent="0.35">
      <c r="A82" s="316">
        <v>555</v>
      </c>
      <c r="B82" s="5" t="s">
        <v>476</v>
      </c>
      <c r="C82" s="608">
        <v>6.2512500000000024</v>
      </c>
      <c r="D82" s="608">
        <v>0</v>
      </c>
      <c r="E82" s="608">
        <v>6.2512500000000024</v>
      </c>
      <c r="F82" s="699">
        <v>6.407281199999999</v>
      </c>
      <c r="G82" s="608">
        <v>0</v>
      </c>
      <c r="H82" s="698">
        <v>6.407281199999999</v>
      </c>
      <c r="I82" s="698"/>
      <c r="J82" s="608">
        <v>6.2399999999999984</v>
      </c>
      <c r="K82" s="608">
        <v>0</v>
      </c>
      <c r="L82" s="698">
        <v>6.2399999999999984</v>
      </c>
      <c r="M82" s="608">
        <v>6.3600000000000021</v>
      </c>
      <c r="N82" s="608">
        <v>0</v>
      </c>
      <c r="O82" s="698">
        <v>6.3600000000000021</v>
      </c>
      <c r="P82" s="387"/>
      <c r="Q82" s="608">
        <v>1.1250000000003979E-2</v>
      </c>
      <c r="R82" s="608">
        <v>0</v>
      </c>
      <c r="S82" s="608">
        <v>1.1250000000003979E-2</v>
      </c>
      <c r="T82" s="699">
        <v>4.7281199999996915E-2</v>
      </c>
      <c r="U82" s="608">
        <v>0</v>
      </c>
      <c r="V82" s="698">
        <v>4.7281199999996915E-2</v>
      </c>
      <c r="W82" s="49"/>
      <c r="X82" s="146">
        <v>200.04000000000008</v>
      </c>
      <c r="Y82" s="145">
        <v>200.04000000000008</v>
      </c>
      <c r="Z82" s="884">
        <v>204</v>
      </c>
      <c r="AA82" s="145">
        <v>204</v>
      </c>
      <c r="AB82" s="56"/>
      <c r="AC82" s="144">
        <v>-3.9599999999999227</v>
      </c>
      <c r="AD82" s="144">
        <v>-3.9599999999999227</v>
      </c>
    </row>
    <row r="83" spans="1:30" x14ac:dyDescent="0.35">
      <c r="A83" s="316">
        <v>555</v>
      </c>
      <c r="B83" s="5" t="s">
        <v>685</v>
      </c>
      <c r="C83" s="608">
        <v>17.781952</v>
      </c>
      <c r="D83" s="608">
        <v>0</v>
      </c>
      <c r="E83" s="608">
        <v>17.781952</v>
      </c>
      <c r="F83" s="699">
        <v>18.225740000000002</v>
      </c>
      <c r="G83" s="608">
        <v>0</v>
      </c>
      <c r="H83" s="698">
        <v>18.225740000000002</v>
      </c>
      <c r="I83" s="698"/>
      <c r="J83" s="608">
        <v>0</v>
      </c>
      <c r="K83" s="608">
        <v>0</v>
      </c>
      <c r="L83" s="698">
        <v>0</v>
      </c>
      <c r="M83" s="608">
        <v>0</v>
      </c>
      <c r="N83" s="608">
        <v>0</v>
      </c>
      <c r="O83" s="698">
        <v>0</v>
      </c>
      <c r="P83" s="387"/>
      <c r="Q83" s="608">
        <v>17.781952</v>
      </c>
      <c r="R83" s="608">
        <v>0</v>
      </c>
      <c r="S83" s="608">
        <v>17.781952</v>
      </c>
      <c r="T83" s="699">
        <v>18.225740000000002</v>
      </c>
      <c r="U83" s="608">
        <v>0</v>
      </c>
      <c r="V83" s="698">
        <v>18.225740000000002</v>
      </c>
      <c r="W83" s="49"/>
      <c r="X83" s="146">
        <v>435.08572999999996</v>
      </c>
      <c r="Y83" s="145">
        <v>435.08572999999996</v>
      </c>
      <c r="Z83" s="884">
        <v>0</v>
      </c>
      <c r="AA83" s="145">
        <v>0</v>
      </c>
      <c r="AB83" s="56"/>
      <c r="AC83" s="144">
        <v>435.08572999999996</v>
      </c>
      <c r="AD83" s="144">
        <v>435.08572999999996</v>
      </c>
    </row>
    <row r="84" spans="1:30" x14ac:dyDescent="0.35">
      <c r="A84" s="316">
        <v>555</v>
      </c>
      <c r="B84" s="5" t="s">
        <v>686</v>
      </c>
      <c r="C84" s="608">
        <v>1190.2460299999998</v>
      </c>
      <c r="D84" s="608">
        <v>0</v>
      </c>
      <c r="E84" s="608">
        <v>1190.2460299999998</v>
      </c>
      <c r="F84" s="699">
        <v>0</v>
      </c>
      <c r="G84" s="608">
        <v>0</v>
      </c>
      <c r="H84" s="698">
        <v>0</v>
      </c>
      <c r="I84" s="698"/>
      <c r="J84" s="608">
        <v>0</v>
      </c>
      <c r="K84" s="608">
        <v>0</v>
      </c>
      <c r="L84" s="698">
        <v>0</v>
      </c>
      <c r="M84" s="608">
        <v>0</v>
      </c>
      <c r="N84" s="608">
        <v>0</v>
      </c>
      <c r="O84" s="698">
        <v>0</v>
      </c>
      <c r="P84" s="387"/>
      <c r="Q84" s="608">
        <v>1190.2460299999998</v>
      </c>
      <c r="R84" s="608">
        <v>0</v>
      </c>
      <c r="S84" s="608">
        <v>1190.2460299999998</v>
      </c>
      <c r="T84" s="699">
        <v>0</v>
      </c>
      <c r="U84" s="608">
        <v>0</v>
      </c>
      <c r="V84" s="698">
        <v>0</v>
      </c>
      <c r="W84" s="49"/>
      <c r="X84" s="146">
        <v>19742.016599999999</v>
      </c>
      <c r="Y84" s="145">
        <v>0</v>
      </c>
      <c r="Z84" s="884">
        <v>0</v>
      </c>
      <c r="AA84" s="145">
        <v>0</v>
      </c>
      <c r="AB84" s="56"/>
      <c r="AC84" s="144">
        <v>19742.016599999999</v>
      </c>
      <c r="AD84" s="144">
        <v>0</v>
      </c>
    </row>
    <row r="85" spans="1:30" x14ac:dyDescent="0.35">
      <c r="A85" s="316">
        <v>555</v>
      </c>
      <c r="B85" s="5" t="s">
        <v>477</v>
      </c>
      <c r="C85" s="608">
        <v>874.32122000000015</v>
      </c>
      <c r="D85" s="608">
        <v>0</v>
      </c>
      <c r="E85" s="608">
        <v>874.32122000000015</v>
      </c>
      <c r="F85" s="699">
        <v>896.17348000000004</v>
      </c>
      <c r="G85" s="608">
        <v>0</v>
      </c>
      <c r="H85" s="698">
        <v>896.17348000000004</v>
      </c>
      <c r="I85" s="698"/>
      <c r="J85" s="608">
        <v>874.31999999999982</v>
      </c>
      <c r="K85" s="608">
        <v>0</v>
      </c>
      <c r="L85" s="698">
        <v>874.31999999999982</v>
      </c>
      <c r="M85" s="608">
        <v>896.18</v>
      </c>
      <c r="N85" s="608">
        <v>0</v>
      </c>
      <c r="O85" s="698">
        <v>896.18</v>
      </c>
      <c r="P85" s="387"/>
      <c r="Q85" s="608">
        <v>1.2200000003304012E-3</v>
      </c>
      <c r="R85" s="608">
        <v>0</v>
      </c>
      <c r="S85" s="608">
        <v>1.2200000003304012E-3</v>
      </c>
      <c r="T85" s="699">
        <v>-6.5199999999094871E-3</v>
      </c>
      <c r="U85" s="608">
        <v>0</v>
      </c>
      <c r="V85" s="698">
        <v>-6.5199999999094871E-3</v>
      </c>
      <c r="W85" s="49"/>
      <c r="X85" s="146">
        <v>11441</v>
      </c>
      <c r="Y85" s="145">
        <v>11441</v>
      </c>
      <c r="Z85" s="884">
        <v>11441</v>
      </c>
      <c r="AA85" s="145">
        <v>11441</v>
      </c>
      <c r="AB85" s="56"/>
      <c r="AC85" s="144">
        <v>0</v>
      </c>
      <c r="AD85" s="144">
        <v>0</v>
      </c>
    </row>
    <row r="86" spans="1:30" x14ac:dyDescent="0.35">
      <c r="A86" s="316">
        <v>555</v>
      </c>
      <c r="B86" s="5" t="s">
        <v>687</v>
      </c>
      <c r="C86" s="608">
        <v>1.21034628</v>
      </c>
      <c r="D86" s="608">
        <v>0</v>
      </c>
      <c r="E86" s="608">
        <v>1.21034628</v>
      </c>
      <c r="F86" s="699">
        <v>1.2404679999999997</v>
      </c>
      <c r="G86" s="608">
        <v>0</v>
      </c>
      <c r="H86" s="698">
        <v>1.2404679999999997</v>
      </c>
      <c r="I86" s="698"/>
      <c r="J86" s="608">
        <v>0</v>
      </c>
      <c r="K86" s="608">
        <v>0</v>
      </c>
      <c r="L86" s="698">
        <v>0</v>
      </c>
      <c r="M86" s="608">
        <v>0</v>
      </c>
      <c r="N86" s="608">
        <v>0</v>
      </c>
      <c r="O86" s="698">
        <v>0</v>
      </c>
      <c r="P86" s="387"/>
      <c r="Q86" s="608">
        <v>1.21034628</v>
      </c>
      <c r="R86" s="608">
        <v>0</v>
      </c>
      <c r="S86" s="608">
        <v>1.21034628</v>
      </c>
      <c r="T86" s="699">
        <v>1.2404679999999997</v>
      </c>
      <c r="U86" s="608">
        <v>0</v>
      </c>
      <c r="V86" s="698">
        <v>1.2404679999999997</v>
      </c>
      <c r="W86" s="49"/>
      <c r="X86" s="146">
        <v>24.893999999999995</v>
      </c>
      <c r="Y86" s="145">
        <v>24.893999999999995</v>
      </c>
      <c r="Z86" s="884">
        <v>0</v>
      </c>
      <c r="AA86" s="145">
        <v>0</v>
      </c>
      <c r="AB86" s="56"/>
      <c r="AC86" s="144">
        <v>24.893999999999995</v>
      </c>
      <c r="AD86" s="144">
        <v>24.893999999999995</v>
      </c>
    </row>
    <row r="87" spans="1:30" x14ac:dyDescent="0.35">
      <c r="A87" s="316">
        <v>555</v>
      </c>
      <c r="B87" s="5" t="s">
        <v>688</v>
      </c>
      <c r="C87" s="608">
        <v>295.37053000000003</v>
      </c>
      <c r="D87" s="608">
        <v>0</v>
      </c>
      <c r="E87" s="608">
        <v>295.37053000000003</v>
      </c>
      <c r="F87" s="699">
        <v>302.75028000000003</v>
      </c>
      <c r="G87" s="608">
        <v>0</v>
      </c>
      <c r="H87" s="698">
        <v>302.75028000000003</v>
      </c>
      <c r="I87" s="698"/>
      <c r="J87" s="608">
        <v>0</v>
      </c>
      <c r="K87" s="608">
        <v>0</v>
      </c>
      <c r="L87" s="698">
        <v>0</v>
      </c>
      <c r="M87" s="608">
        <v>0</v>
      </c>
      <c r="N87" s="608">
        <v>0</v>
      </c>
      <c r="O87" s="698">
        <v>0</v>
      </c>
      <c r="P87" s="387"/>
      <c r="Q87" s="608">
        <v>295.37053000000003</v>
      </c>
      <c r="R87" s="608">
        <v>0</v>
      </c>
      <c r="S87" s="608">
        <v>295.37053000000003</v>
      </c>
      <c r="T87" s="699">
        <v>302.75028000000003</v>
      </c>
      <c r="U87" s="608">
        <v>0</v>
      </c>
      <c r="V87" s="698">
        <v>302.75028000000003</v>
      </c>
      <c r="W87" s="49"/>
      <c r="X87" s="146">
        <v>5999.8070999999991</v>
      </c>
      <c r="Y87" s="145">
        <v>5999.8070999999991</v>
      </c>
      <c r="Z87" s="884">
        <v>0</v>
      </c>
      <c r="AA87" s="145">
        <v>0</v>
      </c>
      <c r="AB87" s="56"/>
      <c r="AC87" s="144">
        <v>5999.8070999999991</v>
      </c>
      <c r="AD87" s="144">
        <v>5999.8070999999991</v>
      </c>
    </row>
    <row r="88" spans="1:30" x14ac:dyDescent="0.35">
      <c r="A88" s="316">
        <v>555</v>
      </c>
      <c r="B88" s="5" t="s">
        <v>478</v>
      </c>
      <c r="C88" s="608">
        <v>150.32742999999999</v>
      </c>
      <c r="D88" s="608">
        <v>0</v>
      </c>
      <c r="E88" s="608">
        <v>150.32742999999999</v>
      </c>
      <c r="F88" s="699">
        <v>0</v>
      </c>
      <c r="G88" s="608">
        <v>0</v>
      </c>
      <c r="H88" s="698">
        <v>0</v>
      </c>
      <c r="I88" s="698"/>
      <c r="J88" s="608">
        <v>150.32</v>
      </c>
      <c r="K88" s="608">
        <v>0</v>
      </c>
      <c r="L88" s="698">
        <v>150.32</v>
      </c>
      <c r="M88" s="608">
        <v>0</v>
      </c>
      <c r="N88" s="608">
        <v>0</v>
      </c>
      <c r="O88" s="698">
        <v>0</v>
      </c>
      <c r="P88" s="387"/>
      <c r="Q88" s="608">
        <v>7.4299999999993815E-3</v>
      </c>
      <c r="R88" s="608">
        <v>0</v>
      </c>
      <c r="S88" s="608">
        <v>7.4299999999993815E-3</v>
      </c>
      <c r="T88" s="699">
        <v>0</v>
      </c>
      <c r="U88" s="608">
        <v>0</v>
      </c>
      <c r="V88" s="698">
        <v>0</v>
      </c>
      <c r="W88" s="49"/>
      <c r="X88" s="146">
        <v>4231</v>
      </c>
      <c r="Y88" s="145">
        <v>0</v>
      </c>
      <c r="Z88" s="884">
        <v>4231</v>
      </c>
      <c r="AA88" s="145">
        <v>0</v>
      </c>
      <c r="AB88" s="56"/>
      <c r="AC88" s="144">
        <v>0</v>
      </c>
      <c r="AD88" s="144">
        <v>0</v>
      </c>
    </row>
    <row r="89" spans="1:30" x14ac:dyDescent="0.35">
      <c r="A89" s="316">
        <v>555</v>
      </c>
      <c r="B89" s="5" t="s">
        <v>479</v>
      </c>
      <c r="C89" s="608">
        <v>0</v>
      </c>
      <c r="D89" s="608">
        <v>0</v>
      </c>
      <c r="E89" s="608">
        <v>0</v>
      </c>
      <c r="F89" s="699">
        <v>0</v>
      </c>
      <c r="G89" s="608">
        <v>0</v>
      </c>
      <c r="H89" s="698">
        <v>0</v>
      </c>
      <c r="I89" s="698"/>
      <c r="J89" s="608">
        <v>0</v>
      </c>
      <c r="K89" s="608">
        <v>0</v>
      </c>
      <c r="L89" s="698">
        <v>0</v>
      </c>
      <c r="M89" s="608">
        <v>0</v>
      </c>
      <c r="N89" s="608">
        <v>0</v>
      </c>
      <c r="O89" s="698">
        <v>0</v>
      </c>
      <c r="P89" s="387"/>
      <c r="Q89" s="608">
        <v>0</v>
      </c>
      <c r="R89" s="608">
        <v>0</v>
      </c>
      <c r="S89" s="608">
        <v>0</v>
      </c>
      <c r="T89" s="699">
        <v>0</v>
      </c>
      <c r="U89" s="608">
        <v>0</v>
      </c>
      <c r="V89" s="698">
        <v>0</v>
      </c>
      <c r="W89" s="49"/>
      <c r="X89" s="146">
        <v>0</v>
      </c>
      <c r="Y89" s="145">
        <v>0</v>
      </c>
      <c r="Z89" s="884">
        <v>0</v>
      </c>
      <c r="AA89" s="145">
        <v>0</v>
      </c>
      <c r="AB89" s="56"/>
      <c r="AC89" s="144">
        <v>0</v>
      </c>
      <c r="AD89" s="144">
        <v>0</v>
      </c>
    </row>
    <row r="90" spans="1:30" x14ac:dyDescent="0.35">
      <c r="A90" s="316">
        <v>555</v>
      </c>
      <c r="B90" s="5" t="s">
        <v>689</v>
      </c>
      <c r="C90" s="608">
        <v>591.76412000000005</v>
      </c>
      <c r="D90" s="608">
        <v>0</v>
      </c>
      <c r="E90" s="608">
        <v>591.76412000000005</v>
      </c>
      <c r="F90" s="699">
        <v>0</v>
      </c>
      <c r="G90" s="608">
        <v>0</v>
      </c>
      <c r="H90" s="698">
        <v>0</v>
      </c>
      <c r="I90" s="698"/>
      <c r="J90" s="608">
        <v>0</v>
      </c>
      <c r="K90" s="608">
        <v>0</v>
      </c>
      <c r="L90" s="698">
        <v>0</v>
      </c>
      <c r="M90" s="608">
        <v>0</v>
      </c>
      <c r="N90" s="608">
        <v>0</v>
      </c>
      <c r="O90" s="698">
        <v>0</v>
      </c>
      <c r="P90" s="387"/>
      <c r="Q90" s="608">
        <v>591.76412000000005</v>
      </c>
      <c r="R90" s="608">
        <v>0</v>
      </c>
      <c r="S90" s="608">
        <v>591.76412000000005</v>
      </c>
      <c r="T90" s="699">
        <v>0</v>
      </c>
      <c r="U90" s="608">
        <v>0</v>
      </c>
      <c r="V90" s="698">
        <v>0</v>
      </c>
      <c r="W90" s="49"/>
      <c r="X90" s="146">
        <v>11539.861800000001</v>
      </c>
      <c r="Y90" s="145">
        <v>0</v>
      </c>
      <c r="Z90" s="884">
        <v>0</v>
      </c>
      <c r="AA90" s="145">
        <v>0</v>
      </c>
      <c r="AB90" s="56"/>
      <c r="AC90" s="144">
        <v>11539.861800000001</v>
      </c>
      <c r="AD90" s="144">
        <v>0</v>
      </c>
    </row>
    <row r="91" spans="1:30" x14ac:dyDescent="0.35">
      <c r="A91" s="316">
        <v>555</v>
      </c>
      <c r="B91" s="5" t="s">
        <v>480</v>
      </c>
      <c r="C91" s="608">
        <v>91.624944999999997</v>
      </c>
      <c r="D91" s="608">
        <v>0</v>
      </c>
      <c r="E91" s="608">
        <v>91.624944999999997</v>
      </c>
      <c r="F91" s="699">
        <v>93.914968999999985</v>
      </c>
      <c r="G91" s="608">
        <v>0</v>
      </c>
      <c r="H91" s="698">
        <v>93.914968999999985</v>
      </c>
      <c r="I91" s="698"/>
      <c r="J91" s="608">
        <v>0</v>
      </c>
      <c r="K91" s="608">
        <v>0</v>
      </c>
      <c r="L91" s="698">
        <v>0</v>
      </c>
      <c r="M91" s="608">
        <v>0</v>
      </c>
      <c r="N91" s="608">
        <v>0</v>
      </c>
      <c r="O91" s="698">
        <v>0</v>
      </c>
      <c r="P91" s="387"/>
      <c r="Q91" s="608">
        <v>91.624944999999997</v>
      </c>
      <c r="R91" s="608">
        <v>0</v>
      </c>
      <c r="S91" s="608">
        <v>91.624944999999997</v>
      </c>
      <c r="T91" s="699">
        <v>93.914968999999985</v>
      </c>
      <c r="U91" s="608">
        <v>0</v>
      </c>
      <c r="V91" s="698">
        <v>93.914968999999985</v>
      </c>
      <c r="W91" s="49"/>
      <c r="X91" s="146">
        <v>1198.9655</v>
      </c>
      <c r="Y91" s="145">
        <v>1198.9655</v>
      </c>
      <c r="Z91" s="884">
        <v>0</v>
      </c>
      <c r="AA91" s="145">
        <v>0</v>
      </c>
      <c r="AB91" s="56"/>
      <c r="AC91" s="144">
        <v>1198.9655</v>
      </c>
      <c r="AD91" s="144">
        <v>1198.9655</v>
      </c>
    </row>
    <row r="92" spans="1:30" x14ac:dyDescent="0.35">
      <c r="A92" s="316">
        <v>555</v>
      </c>
      <c r="B92" s="5" t="s">
        <v>690</v>
      </c>
      <c r="C92" s="608">
        <v>2.6398559400000003</v>
      </c>
      <c r="D92" s="608">
        <v>0</v>
      </c>
      <c r="E92" s="608">
        <v>2.6398559400000003</v>
      </c>
      <c r="F92" s="699">
        <v>0</v>
      </c>
      <c r="G92" s="608">
        <v>0</v>
      </c>
      <c r="H92" s="698">
        <v>0</v>
      </c>
      <c r="I92" s="698"/>
      <c r="J92" s="608">
        <v>0</v>
      </c>
      <c r="K92" s="608">
        <v>0</v>
      </c>
      <c r="L92" s="698">
        <v>0</v>
      </c>
      <c r="M92" s="608">
        <v>0</v>
      </c>
      <c r="N92" s="608">
        <v>0</v>
      </c>
      <c r="O92" s="698">
        <v>0</v>
      </c>
      <c r="P92" s="387"/>
      <c r="Q92" s="608">
        <v>2.6398559400000003</v>
      </c>
      <c r="R92" s="608">
        <v>0</v>
      </c>
      <c r="S92" s="608">
        <v>2.6398559400000003</v>
      </c>
      <c r="T92" s="699">
        <v>0</v>
      </c>
      <c r="U92" s="608">
        <v>0</v>
      </c>
      <c r="V92" s="698">
        <v>0</v>
      </c>
      <c r="W92" s="49"/>
      <c r="X92" s="146">
        <v>54.29567999999999</v>
      </c>
      <c r="Y92" s="145">
        <v>0</v>
      </c>
      <c r="Z92" s="884">
        <v>0</v>
      </c>
      <c r="AA92" s="145">
        <v>0</v>
      </c>
      <c r="AB92" s="56"/>
      <c r="AC92" s="144">
        <v>54.29567999999999</v>
      </c>
      <c r="AD92" s="144">
        <v>0</v>
      </c>
    </row>
    <row r="93" spans="1:30" x14ac:dyDescent="0.35">
      <c r="A93" s="316">
        <v>555</v>
      </c>
      <c r="B93" s="5" t="s">
        <v>481</v>
      </c>
      <c r="C93" s="608">
        <v>874.32122000000015</v>
      </c>
      <c r="D93" s="608">
        <v>0</v>
      </c>
      <c r="E93" s="608">
        <v>874.32122000000015</v>
      </c>
      <c r="F93" s="699">
        <v>896.17348000000004</v>
      </c>
      <c r="G93" s="608">
        <v>0</v>
      </c>
      <c r="H93" s="698">
        <v>896.17348000000004</v>
      </c>
      <c r="I93" s="698"/>
      <c r="J93" s="608">
        <v>874.31999999999982</v>
      </c>
      <c r="K93" s="608">
        <v>0</v>
      </c>
      <c r="L93" s="698">
        <v>874.31999999999982</v>
      </c>
      <c r="M93" s="608">
        <v>896.18</v>
      </c>
      <c r="N93" s="608">
        <v>0</v>
      </c>
      <c r="O93" s="698">
        <v>896.18</v>
      </c>
      <c r="P93" s="387"/>
      <c r="Q93" s="608">
        <v>1.2200000003304012E-3</v>
      </c>
      <c r="R93" s="608">
        <v>0</v>
      </c>
      <c r="S93" s="608">
        <v>1.2200000003304012E-3</v>
      </c>
      <c r="T93" s="699">
        <v>-6.5199999999094871E-3</v>
      </c>
      <c r="U93" s="608">
        <v>0</v>
      </c>
      <c r="V93" s="698">
        <v>-6.5199999999094871E-3</v>
      </c>
      <c r="W93" s="49"/>
      <c r="X93" s="146">
        <v>11441</v>
      </c>
      <c r="Y93" s="145">
        <v>11441</v>
      </c>
      <c r="Z93" s="884">
        <v>11441</v>
      </c>
      <c r="AA93" s="145">
        <v>11441</v>
      </c>
      <c r="AB93" s="56"/>
      <c r="AC93" s="144">
        <v>0</v>
      </c>
      <c r="AD93" s="144">
        <v>0</v>
      </c>
    </row>
    <row r="94" spans="1:30" x14ac:dyDescent="0.35">
      <c r="A94" s="316">
        <v>555</v>
      </c>
      <c r="B94" s="5" t="s">
        <v>691</v>
      </c>
      <c r="C94" s="608">
        <v>298.20839999999998</v>
      </c>
      <c r="D94" s="608">
        <v>0</v>
      </c>
      <c r="E94" s="608">
        <v>298.20839999999998</v>
      </c>
      <c r="F94" s="699">
        <v>0</v>
      </c>
      <c r="G94" s="608">
        <v>0</v>
      </c>
      <c r="H94" s="698">
        <v>0</v>
      </c>
      <c r="I94" s="698"/>
      <c r="J94" s="608">
        <v>0</v>
      </c>
      <c r="K94" s="608">
        <v>0</v>
      </c>
      <c r="L94" s="698">
        <v>0</v>
      </c>
      <c r="M94" s="608">
        <v>0</v>
      </c>
      <c r="N94" s="608">
        <v>0</v>
      </c>
      <c r="O94" s="698">
        <v>0</v>
      </c>
      <c r="P94" s="387"/>
      <c r="Q94" s="608">
        <v>298.20839999999998</v>
      </c>
      <c r="R94" s="608">
        <v>0</v>
      </c>
      <c r="S94" s="608">
        <v>298.20839999999998</v>
      </c>
      <c r="T94" s="699">
        <v>0</v>
      </c>
      <c r="U94" s="608">
        <v>0</v>
      </c>
      <c r="V94" s="698">
        <v>0</v>
      </c>
      <c r="W94" s="49"/>
      <c r="X94" s="146">
        <v>4946.2331000000004</v>
      </c>
      <c r="Y94" s="145">
        <v>0</v>
      </c>
      <c r="Z94" s="884">
        <v>0</v>
      </c>
      <c r="AA94" s="145">
        <v>0</v>
      </c>
      <c r="AB94" s="56"/>
      <c r="AC94" s="144">
        <v>4946.2331000000004</v>
      </c>
      <c r="AD94" s="144">
        <v>0</v>
      </c>
    </row>
    <row r="95" spans="1:30" x14ac:dyDescent="0.35">
      <c r="A95" s="316">
        <v>447</v>
      </c>
      <c r="B95" s="5" t="s">
        <v>59</v>
      </c>
      <c r="C95" s="967">
        <v>0</v>
      </c>
      <c r="D95" s="967">
        <v>-1444.8054999999997</v>
      </c>
      <c r="E95" s="967">
        <v>-1444.8054999999997</v>
      </c>
      <c r="F95" s="967">
        <v>0</v>
      </c>
      <c r="G95" s="967">
        <v>0</v>
      </c>
      <c r="H95" s="967">
        <v>0</v>
      </c>
      <c r="I95" s="967"/>
      <c r="J95" s="967"/>
      <c r="K95" s="967"/>
      <c r="L95" s="967"/>
      <c r="M95" s="967"/>
      <c r="N95" s="967"/>
      <c r="O95" s="967"/>
      <c r="P95" s="973"/>
      <c r="Q95" s="967"/>
      <c r="R95" s="967"/>
      <c r="S95" s="967"/>
      <c r="T95" s="967"/>
      <c r="U95" s="967"/>
      <c r="V95" s="967"/>
      <c r="W95" s="57"/>
      <c r="X95" s="974"/>
      <c r="Y95" s="974"/>
      <c r="Z95" s="974"/>
      <c r="AA95" s="974"/>
      <c r="AB95" s="976"/>
      <c r="AC95" s="974"/>
      <c r="AD95" s="974"/>
    </row>
    <row r="96" spans="1:30" x14ac:dyDescent="0.35">
      <c r="A96" s="316">
        <v>555</v>
      </c>
      <c r="B96" s="5" t="s">
        <v>61</v>
      </c>
      <c r="C96" s="967">
        <v>0</v>
      </c>
      <c r="D96" s="967">
        <v>2396.0835000000002</v>
      </c>
      <c r="E96" s="967">
        <v>2396.0835000000002</v>
      </c>
      <c r="F96" s="967">
        <v>0</v>
      </c>
      <c r="G96" s="967">
        <v>-516.89999999999804</v>
      </c>
      <c r="H96" s="967">
        <v>-516.89999999999804</v>
      </c>
      <c r="I96" s="967"/>
      <c r="J96" s="967"/>
      <c r="K96" s="967"/>
      <c r="L96" s="967"/>
      <c r="M96" s="967"/>
      <c r="N96" s="967"/>
      <c r="O96" s="967"/>
      <c r="P96" s="973"/>
      <c r="Q96" s="967"/>
      <c r="R96" s="967"/>
      <c r="S96" s="967"/>
      <c r="T96" s="967"/>
      <c r="U96" s="967"/>
      <c r="V96" s="967"/>
      <c r="W96" s="56"/>
      <c r="X96" s="974"/>
      <c r="Y96" s="974"/>
      <c r="Z96" s="974"/>
      <c r="AA96" s="974"/>
      <c r="AB96" s="978"/>
      <c r="AC96" s="974"/>
      <c r="AD96" s="974"/>
    </row>
    <row r="97" spans="1:30" x14ac:dyDescent="0.35">
      <c r="A97" s="316" t="s">
        <v>60</v>
      </c>
      <c r="B97" s="5" t="s">
        <v>482</v>
      </c>
      <c r="C97" s="967">
        <v>29046.531510000004</v>
      </c>
      <c r="D97" s="967">
        <v>0</v>
      </c>
      <c r="E97" s="967">
        <v>29046.531510000004</v>
      </c>
      <c r="F97" s="967">
        <v>100995.03399999999</v>
      </c>
      <c r="G97" s="967">
        <v>0</v>
      </c>
      <c r="H97" s="967">
        <v>100995.03399999999</v>
      </c>
      <c r="I97" s="967"/>
      <c r="J97" s="967"/>
      <c r="K97" s="967"/>
      <c r="L97" s="967"/>
      <c r="M97" s="967"/>
      <c r="N97" s="967"/>
      <c r="O97" s="967"/>
      <c r="P97" s="973"/>
      <c r="Q97" s="967"/>
      <c r="R97" s="973"/>
      <c r="S97" s="967"/>
      <c r="T97" s="967"/>
      <c r="U97" s="973"/>
      <c r="V97" s="967"/>
      <c r="W97" s="56"/>
      <c r="X97" s="974"/>
      <c r="Y97" s="974"/>
      <c r="Z97" s="974"/>
      <c r="AA97" s="974"/>
      <c r="AB97" s="978"/>
      <c r="AC97" s="974"/>
      <c r="AD97" s="974"/>
    </row>
    <row r="98" spans="1:30" x14ac:dyDescent="0.35">
      <c r="A98" s="316">
        <v>447</v>
      </c>
      <c r="B98" s="5" t="s">
        <v>483</v>
      </c>
      <c r="C98" s="967">
        <v>-455061.69099999993</v>
      </c>
      <c r="D98" s="967">
        <v>0</v>
      </c>
      <c r="E98" s="967">
        <v>-455061.69099999993</v>
      </c>
      <c r="F98" s="967">
        <v>-284411.26599999995</v>
      </c>
      <c r="G98" s="967">
        <v>0</v>
      </c>
      <c r="H98" s="967">
        <v>-284411.26599999995</v>
      </c>
      <c r="I98" s="967"/>
      <c r="J98" s="967"/>
      <c r="K98" s="967"/>
      <c r="L98" s="967"/>
      <c r="M98" s="967"/>
      <c r="N98" s="967"/>
      <c r="O98" s="967"/>
      <c r="P98" s="973"/>
      <c r="Q98" s="967"/>
      <c r="R98" s="967"/>
      <c r="S98" s="967"/>
      <c r="T98" s="967"/>
      <c r="U98" s="967"/>
      <c r="V98" s="967"/>
      <c r="W98" s="56"/>
      <c r="X98" s="974"/>
      <c r="Y98" s="974"/>
      <c r="Z98" s="974"/>
      <c r="AA98" s="974"/>
      <c r="AB98" s="978"/>
      <c r="AC98" s="974"/>
      <c r="AD98" s="974"/>
    </row>
    <row r="99" spans="1:30" x14ac:dyDescent="0.35">
      <c r="A99" s="316" t="s">
        <v>60</v>
      </c>
      <c r="B99" s="5" t="s">
        <v>484</v>
      </c>
      <c r="C99" s="967">
        <v>28572.4673</v>
      </c>
      <c r="D99" s="967">
        <v>0</v>
      </c>
      <c r="E99" s="967">
        <v>28572.4673</v>
      </c>
      <c r="F99" s="967">
        <v>35622.463100000001</v>
      </c>
      <c r="G99" s="967">
        <v>0</v>
      </c>
      <c r="H99" s="967">
        <v>35622.463100000001</v>
      </c>
      <c r="I99" s="967"/>
      <c r="J99" s="967"/>
      <c r="K99" s="967"/>
      <c r="L99" s="967"/>
      <c r="M99" s="967"/>
      <c r="N99" s="967"/>
      <c r="O99" s="967"/>
      <c r="P99" s="973"/>
      <c r="Q99" s="967"/>
      <c r="R99" s="967"/>
      <c r="S99" s="967"/>
      <c r="T99" s="967"/>
      <c r="U99" s="967"/>
      <c r="V99" s="967"/>
      <c r="W99" s="56"/>
      <c r="X99" s="974"/>
      <c r="Y99" s="974"/>
      <c r="Z99" s="974"/>
      <c r="AA99" s="974"/>
      <c r="AB99" s="978"/>
      <c r="AC99" s="974"/>
      <c r="AD99" s="974"/>
    </row>
    <row r="100" spans="1:30" x14ac:dyDescent="0.35">
      <c r="A100" s="316">
        <v>447</v>
      </c>
      <c r="B100" s="5" t="s">
        <v>485</v>
      </c>
      <c r="C100" s="967">
        <v>-73051.520000000004</v>
      </c>
      <c r="D100" s="967">
        <v>0</v>
      </c>
      <c r="E100" s="967">
        <v>-73051.520000000004</v>
      </c>
      <c r="F100" s="967">
        <v>-51419.824000000001</v>
      </c>
      <c r="G100" s="967">
        <v>0</v>
      </c>
      <c r="H100" s="967">
        <v>-51419.824000000001</v>
      </c>
      <c r="I100" s="967"/>
      <c r="J100" s="967"/>
      <c r="K100" s="967"/>
      <c r="L100" s="967"/>
      <c r="M100" s="967"/>
      <c r="N100" s="967"/>
      <c r="O100" s="967"/>
      <c r="P100" s="973"/>
      <c r="Q100" s="967"/>
      <c r="R100" s="967"/>
      <c r="S100" s="967"/>
      <c r="T100" s="967"/>
      <c r="U100" s="967"/>
      <c r="V100" s="967"/>
      <c r="W100" s="56"/>
      <c r="X100" s="974"/>
      <c r="Y100" s="974"/>
      <c r="Z100" s="974"/>
      <c r="AA100" s="974"/>
      <c r="AB100" s="978"/>
      <c r="AC100" s="974"/>
      <c r="AD100" s="974"/>
    </row>
    <row r="101" spans="1:30" ht="29" x14ac:dyDescent="0.35">
      <c r="A101" s="316" t="s">
        <v>57</v>
      </c>
      <c r="B101" s="5" t="s">
        <v>494</v>
      </c>
      <c r="C101" s="967">
        <v>0</v>
      </c>
      <c r="D101" s="967">
        <v>7088.06556</v>
      </c>
      <c r="E101" s="967">
        <v>7088.06556</v>
      </c>
      <c r="F101" s="967">
        <v>0</v>
      </c>
      <c r="G101" s="967">
        <v>7088.06556</v>
      </c>
      <c r="H101" s="967">
        <v>7088.06556</v>
      </c>
      <c r="I101" s="967"/>
      <c r="J101" s="967"/>
      <c r="K101" s="967"/>
      <c r="L101" s="967"/>
      <c r="M101" s="967"/>
      <c r="N101" s="967"/>
      <c r="O101" s="967"/>
      <c r="P101" s="973"/>
      <c r="Q101" s="967"/>
      <c r="R101" s="967"/>
      <c r="S101" s="967"/>
      <c r="T101" s="967"/>
      <c r="U101" s="967"/>
      <c r="V101" s="967"/>
      <c r="W101" s="57"/>
      <c r="X101" s="146"/>
      <c r="Y101" s="145"/>
      <c r="Z101" s="884"/>
      <c r="AA101" s="145"/>
      <c r="AB101" s="23"/>
      <c r="AC101" s="144"/>
      <c r="AD101" s="144"/>
    </row>
    <row r="102" spans="1:30" x14ac:dyDescent="0.35">
      <c r="A102" s="316">
        <v>565</v>
      </c>
      <c r="B102" s="5" t="s">
        <v>73</v>
      </c>
      <c r="C102" s="967">
        <v>0</v>
      </c>
      <c r="D102" s="967">
        <v>175634.02782235359</v>
      </c>
      <c r="E102" s="967">
        <v>175634.02782235359</v>
      </c>
      <c r="F102" s="967">
        <v>0</v>
      </c>
      <c r="G102" s="967">
        <v>179814.31135981643</v>
      </c>
      <c r="H102" s="967">
        <v>179814.31135981643</v>
      </c>
      <c r="I102" s="967"/>
      <c r="J102" s="967"/>
      <c r="K102" s="967"/>
      <c r="L102" s="967"/>
      <c r="M102" s="967"/>
      <c r="N102" s="967"/>
      <c r="O102" s="967"/>
      <c r="P102" s="973"/>
      <c r="Q102" s="967"/>
      <c r="R102" s="967"/>
      <c r="S102" s="967"/>
      <c r="T102" s="967"/>
      <c r="U102" s="967"/>
      <c r="V102" s="967"/>
      <c r="W102" s="57"/>
      <c r="X102" s="146"/>
      <c r="Y102" s="145"/>
      <c r="Z102" s="884"/>
      <c r="AA102" s="145"/>
      <c r="AB102" s="56"/>
      <c r="AC102" s="144"/>
      <c r="AD102" s="144"/>
    </row>
    <row r="103" spans="1:30" x14ac:dyDescent="0.35">
      <c r="A103" s="316">
        <v>565</v>
      </c>
      <c r="B103" s="5" t="s">
        <v>65</v>
      </c>
      <c r="C103" s="967">
        <v>0</v>
      </c>
      <c r="D103" s="967">
        <v>6541.4430000000002</v>
      </c>
      <c r="E103" s="967">
        <v>6541.4430000000002</v>
      </c>
      <c r="F103" s="967">
        <v>0</v>
      </c>
      <c r="G103" s="967">
        <v>6704.9790749999993</v>
      </c>
      <c r="H103" s="967">
        <v>6704.9790749999993</v>
      </c>
      <c r="I103" s="967"/>
      <c r="J103" s="967"/>
      <c r="K103" s="967"/>
      <c r="L103" s="967"/>
      <c r="M103" s="967"/>
      <c r="N103" s="967"/>
      <c r="O103" s="967"/>
      <c r="P103" s="973"/>
      <c r="Q103" s="967"/>
      <c r="R103" s="967"/>
      <c r="S103" s="967"/>
      <c r="T103" s="967"/>
      <c r="U103" s="967"/>
      <c r="V103" s="967"/>
      <c r="W103" s="57"/>
      <c r="X103" s="146"/>
      <c r="Y103" s="145"/>
      <c r="Z103" s="884"/>
      <c r="AA103" s="145"/>
      <c r="AB103" s="56"/>
      <c r="AC103" s="144"/>
      <c r="AD103" s="144"/>
    </row>
    <row r="104" spans="1:30" ht="29" x14ac:dyDescent="0.35">
      <c r="A104" s="316">
        <v>565</v>
      </c>
      <c r="B104" s="5" t="s">
        <v>495</v>
      </c>
      <c r="C104" s="967">
        <v>0</v>
      </c>
      <c r="D104" s="967">
        <v>-3309.3035</v>
      </c>
      <c r="E104" s="967">
        <v>-3309.3035</v>
      </c>
      <c r="F104" s="967">
        <v>0</v>
      </c>
      <c r="G104" s="967">
        <v>-3309.3035</v>
      </c>
      <c r="H104" s="967">
        <v>-3309.3035</v>
      </c>
      <c r="I104" s="967"/>
      <c r="J104" s="967"/>
      <c r="K104" s="967"/>
      <c r="L104" s="967"/>
      <c r="M104" s="967"/>
      <c r="N104" s="967"/>
      <c r="O104" s="967"/>
      <c r="P104" s="973"/>
      <c r="Q104" s="967"/>
      <c r="R104" s="967"/>
      <c r="S104" s="967"/>
      <c r="T104" s="967"/>
      <c r="U104" s="967"/>
      <c r="V104" s="967"/>
      <c r="W104" s="57"/>
      <c r="X104" s="146"/>
      <c r="Y104" s="145"/>
      <c r="Z104" s="884"/>
      <c r="AA104" s="145"/>
      <c r="AB104" s="56"/>
      <c r="AC104" s="144"/>
      <c r="AD104" s="144"/>
    </row>
    <row r="105" spans="1:30" x14ac:dyDescent="0.35">
      <c r="A105" s="316">
        <v>456</v>
      </c>
      <c r="B105" s="5" t="s">
        <v>773</v>
      </c>
      <c r="C105" s="967">
        <v>0</v>
      </c>
      <c r="D105" s="967">
        <v>-116234.41534780207</v>
      </c>
      <c r="E105" s="967">
        <v>-116234.41534780207</v>
      </c>
      <c r="F105" s="967">
        <v>0</v>
      </c>
      <c r="G105" s="967">
        <v>-108411.5277478419</v>
      </c>
      <c r="H105" s="967">
        <v>-108411.5277478419</v>
      </c>
      <c r="I105" s="967"/>
      <c r="J105" s="967"/>
      <c r="K105" s="967"/>
      <c r="L105" s="967"/>
      <c r="M105" s="967"/>
      <c r="N105" s="967"/>
      <c r="O105" s="967"/>
      <c r="P105" s="973"/>
      <c r="Q105" s="967"/>
      <c r="R105" s="967"/>
      <c r="S105" s="967"/>
      <c r="T105" s="967"/>
      <c r="U105" s="967"/>
      <c r="V105" s="967"/>
      <c r="W105" s="57"/>
      <c r="X105" s="146"/>
      <c r="Y105" s="145"/>
      <c r="Z105" s="884"/>
      <c r="AA105" s="145"/>
      <c r="AB105" s="56"/>
      <c r="AC105" s="144"/>
      <c r="AD105" s="144"/>
    </row>
    <row r="106" spans="1:30" x14ac:dyDescent="0.35">
      <c r="A106" s="316">
        <v>547</v>
      </c>
      <c r="B106" s="5" t="s">
        <v>66</v>
      </c>
      <c r="C106" s="967">
        <v>0</v>
      </c>
      <c r="D106" s="967">
        <v>52177.939835033139</v>
      </c>
      <c r="E106" s="967">
        <v>52177.939835033139</v>
      </c>
      <c r="F106" s="967">
        <v>0</v>
      </c>
      <c r="G106" s="967">
        <v>52170.368813148525</v>
      </c>
      <c r="H106" s="967">
        <v>52170.368813148525</v>
      </c>
      <c r="I106" s="967"/>
      <c r="J106" s="967"/>
      <c r="K106" s="967"/>
      <c r="L106" s="967"/>
      <c r="M106" s="967"/>
      <c r="N106" s="967"/>
      <c r="O106" s="967"/>
      <c r="P106" s="973"/>
      <c r="Q106" s="967"/>
      <c r="R106" s="967"/>
      <c r="S106" s="967"/>
      <c r="T106" s="967"/>
      <c r="U106" s="967"/>
      <c r="V106" s="967"/>
      <c r="W106" s="57"/>
      <c r="X106" s="146"/>
      <c r="Y106" s="145"/>
      <c r="Z106" s="884"/>
      <c r="AA106" s="145"/>
      <c r="AB106" s="56"/>
      <c r="AC106" s="144"/>
      <c r="AD106" s="144"/>
    </row>
    <row r="107" spans="1:30" x14ac:dyDescent="0.35">
      <c r="A107" s="316">
        <v>547</v>
      </c>
      <c r="B107" s="5" t="s">
        <v>771</v>
      </c>
      <c r="C107" s="967">
        <v>0</v>
      </c>
      <c r="D107" s="967">
        <v>12640.328363888195</v>
      </c>
      <c r="E107" s="967">
        <v>12640.328363888195</v>
      </c>
      <c r="F107" s="967">
        <v>0</v>
      </c>
      <c r="G107" s="967">
        <v>3804.4611091453671</v>
      </c>
      <c r="H107" s="967">
        <v>3804.4611091453671</v>
      </c>
      <c r="I107" s="967"/>
      <c r="J107" s="967"/>
      <c r="K107" s="967"/>
      <c r="L107" s="967"/>
      <c r="M107" s="967"/>
      <c r="N107" s="967"/>
      <c r="O107" s="967"/>
      <c r="P107" s="973"/>
      <c r="Q107" s="967"/>
      <c r="R107" s="967"/>
      <c r="S107" s="967"/>
      <c r="T107" s="967"/>
      <c r="U107" s="967"/>
      <c r="V107" s="967"/>
      <c r="W107" s="57"/>
      <c r="X107" s="146"/>
      <c r="Y107" s="145"/>
      <c r="Z107" s="884"/>
      <c r="AA107" s="145"/>
      <c r="AB107" s="56"/>
      <c r="AC107" s="144"/>
      <c r="AD107" s="144"/>
    </row>
    <row r="108" spans="1:30" x14ac:dyDescent="0.35">
      <c r="A108" s="316">
        <v>547</v>
      </c>
      <c r="B108" s="5" t="s">
        <v>772</v>
      </c>
      <c r="C108" s="967">
        <v>0</v>
      </c>
      <c r="D108" s="967">
        <v>15202.016647358512</v>
      </c>
      <c r="E108" s="967">
        <v>15202.016647358512</v>
      </c>
      <c r="F108" s="967">
        <v>0</v>
      </c>
      <c r="G108" s="967">
        <v>2603.0086309092903</v>
      </c>
      <c r="H108" s="967">
        <v>2603.0086309092903</v>
      </c>
      <c r="I108" s="967"/>
      <c r="J108" s="967"/>
      <c r="K108" s="967"/>
      <c r="L108" s="967"/>
      <c r="M108" s="967"/>
      <c r="N108" s="967"/>
      <c r="O108" s="967"/>
      <c r="P108" s="973"/>
      <c r="Q108" s="967"/>
      <c r="R108" s="967"/>
      <c r="S108" s="967"/>
      <c r="T108" s="967"/>
      <c r="U108" s="967"/>
      <c r="V108" s="967"/>
      <c r="W108" s="57"/>
      <c r="X108" s="146"/>
      <c r="Y108" s="145"/>
      <c r="Z108" s="884"/>
      <c r="AA108" s="145"/>
      <c r="AB108" s="56"/>
      <c r="AC108" s="144"/>
      <c r="AD108" s="144"/>
    </row>
    <row r="109" spans="1:30" x14ac:dyDescent="0.35">
      <c r="A109" s="316">
        <v>547</v>
      </c>
      <c r="B109" s="5" t="s">
        <v>540</v>
      </c>
      <c r="C109" s="967">
        <v>0</v>
      </c>
      <c r="D109" s="967">
        <v>-3915.7953227684861</v>
      </c>
      <c r="E109" s="967">
        <v>-3915.7953227684861</v>
      </c>
      <c r="F109" s="967">
        <v>0</v>
      </c>
      <c r="G109" s="967">
        <v>-3107.7790138630362</v>
      </c>
      <c r="H109" s="967">
        <v>-3107.7790138630362</v>
      </c>
      <c r="I109" s="967"/>
      <c r="J109" s="967"/>
      <c r="K109" s="967"/>
      <c r="L109" s="967"/>
      <c r="M109" s="967"/>
      <c r="N109" s="967"/>
      <c r="O109" s="967"/>
      <c r="P109" s="973"/>
      <c r="Q109" s="967"/>
      <c r="R109" s="967"/>
      <c r="S109" s="967"/>
      <c r="T109" s="967"/>
      <c r="U109" s="967"/>
      <c r="V109" s="967"/>
      <c r="W109" s="57"/>
      <c r="X109" s="146"/>
      <c r="Y109" s="145"/>
      <c r="Z109" s="884"/>
      <c r="AA109" s="145"/>
      <c r="AB109" s="56"/>
      <c r="AC109" s="144"/>
      <c r="AD109" s="144"/>
    </row>
    <row r="110" spans="1:30" x14ac:dyDescent="0.35">
      <c r="A110" s="317" t="s">
        <v>60</v>
      </c>
      <c r="B110" s="5" t="s">
        <v>443</v>
      </c>
      <c r="C110" s="967">
        <v>0</v>
      </c>
      <c r="D110" s="967">
        <v>39770.802505850377</v>
      </c>
      <c r="E110" s="967">
        <v>39770.802505850377</v>
      </c>
      <c r="F110" s="967">
        <v>0</v>
      </c>
      <c r="G110" s="967">
        <v>49213.897591054847</v>
      </c>
      <c r="H110" s="967">
        <v>49213.897591054847</v>
      </c>
      <c r="I110" s="967"/>
      <c r="J110" s="967"/>
      <c r="K110" s="967"/>
      <c r="L110" s="967"/>
      <c r="M110" s="967"/>
      <c r="N110" s="967"/>
      <c r="O110" s="967"/>
      <c r="P110" s="973"/>
      <c r="Q110" s="967"/>
      <c r="R110" s="967"/>
      <c r="S110" s="967"/>
      <c r="T110" s="967"/>
      <c r="U110" s="967"/>
      <c r="V110" s="967"/>
      <c r="W110" s="57"/>
      <c r="X110" s="146"/>
      <c r="Y110" s="145"/>
      <c r="Z110" s="884"/>
      <c r="AA110" s="145"/>
      <c r="AB110" s="56"/>
      <c r="AC110" s="144"/>
      <c r="AD110" s="144"/>
    </row>
    <row r="111" spans="1:30" x14ac:dyDescent="0.35">
      <c r="A111" s="317">
        <v>501</v>
      </c>
      <c r="B111" s="5" t="s">
        <v>72</v>
      </c>
      <c r="C111" s="967">
        <v>0</v>
      </c>
      <c r="D111" s="967">
        <v>319.25</v>
      </c>
      <c r="E111" s="967">
        <v>319.25</v>
      </c>
      <c r="F111" s="967">
        <v>0</v>
      </c>
      <c r="G111" s="967">
        <v>0</v>
      </c>
      <c r="H111" s="967">
        <v>0</v>
      </c>
      <c r="I111" s="967"/>
      <c r="J111" s="967"/>
      <c r="K111" s="967"/>
      <c r="L111" s="967"/>
      <c r="M111" s="967"/>
      <c r="N111" s="967"/>
      <c r="O111" s="967"/>
      <c r="P111" s="973"/>
      <c r="Q111" s="967"/>
      <c r="R111" s="967"/>
      <c r="S111" s="967"/>
      <c r="T111" s="967"/>
      <c r="U111" s="967"/>
      <c r="V111" s="967"/>
      <c r="W111" s="57"/>
      <c r="X111" s="146"/>
      <c r="Y111" s="145"/>
      <c r="Z111" s="884"/>
      <c r="AA111" s="145"/>
      <c r="AB111" s="56"/>
      <c r="AC111" s="144"/>
      <c r="AD111" s="144"/>
    </row>
    <row r="112" spans="1:30" x14ac:dyDescent="0.35">
      <c r="A112" s="317">
        <v>501</v>
      </c>
      <c r="B112" s="5" t="s">
        <v>673</v>
      </c>
      <c r="C112" s="967">
        <v>0</v>
      </c>
      <c r="D112" s="967">
        <v>8286.5562548235357</v>
      </c>
      <c r="E112" s="967">
        <v>8286.5562548235357</v>
      </c>
      <c r="F112" s="967">
        <v>0</v>
      </c>
      <c r="G112" s="967">
        <v>0</v>
      </c>
      <c r="H112" s="967">
        <v>0</v>
      </c>
      <c r="I112" s="967"/>
      <c r="J112" s="967"/>
      <c r="K112" s="967"/>
      <c r="L112" s="967"/>
      <c r="M112" s="967"/>
      <c r="N112" s="967"/>
      <c r="O112" s="967"/>
      <c r="P112" s="973"/>
      <c r="Q112" s="967"/>
      <c r="R112" s="967"/>
      <c r="S112" s="967"/>
      <c r="T112" s="967"/>
      <c r="U112" s="967"/>
      <c r="V112" s="967"/>
      <c r="W112" s="57"/>
      <c r="X112" s="146"/>
      <c r="Y112" s="145"/>
      <c r="Z112" s="884"/>
      <c r="AA112" s="145"/>
      <c r="AB112" s="56"/>
      <c r="AC112" s="144"/>
      <c r="AD112" s="144"/>
    </row>
    <row r="113" spans="1:30" x14ac:dyDescent="0.35">
      <c r="A113" s="316">
        <v>555</v>
      </c>
      <c r="B113" s="5" t="s">
        <v>63</v>
      </c>
      <c r="C113" s="967">
        <v>0</v>
      </c>
      <c r="D113" s="967">
        <v>-2184.8695501366724</v>
      </c>
      <c r="E113" s="967">
        <v>-2184.8695501366724</v>
      </c>
      <c r="F113" s="967">
        <v>0</v>
      </c>
      <c r="G113" s="967">
        <v>-2184.8695501366724</v>
      </c>
      <c r="H113" s="967">
        <v>-2184.8695501366724</v>
      </c>
      <c r="I113" s="967"/>
      <c r="J113" s="967"/>
      <c r="K113" s="967"/>
      <c r="L113" s="967"/>
      <c r="M113" s="967"/>
      <c r="N113" s="967"/>
      <c r="O113" s="967"/>
      <c r="P113" s="973"/>
      <c r="Q113" s="967"/>
      <c r="R113" s="967"/>
      <c r="S113" s="967"/>
      <c r="T113" s="967"/>
      <c r="U113" s="967"/>
      <c r="V113" s="967"/>
      <c r="W113" s="57"/>
      <c r="X113" s="146"/>
      <c r="Y113" s="145"/>
      <c r="Z113" s="884"/>
      <c r="AA113" s="145"/>
      <c r="AB113" s="56"/>
      <c r="AC113" s="144"/>
      <c r="AD113" s="144"/>
    </row>
    <row r="114" spans="1:30" x14ac:dyDescent="0.35">
      <c r="A114" s="316">
        <v>547</v>
      </c>
      <c r="B114" s="5" t="s">
        <v>67</v>
      </c>
      <c r="C114" s="967">
        <v>0</v>
      </c>
      <c r="D114" s="967">
        <v>883.91311734321482</v>
      </c>
      <c r="E114" s="967">
        <v>883.91311734321482</v>
      </c>
      <c r="F114" s="967">
        <v>0</v>
      </c>
      <c r="G114" s="967">
        <v>828.09321317654815</v>
      </c>
      <c r="H114" s="967">
        <v>828.09321317654815</v>
      </c>
      <c r="I114" s="967"/>
      <c r="J114" s="967"/>
      <c r="K114" s="967"/>
      <c r="L114" s="967"/>
      <c r="M114" s="967"/>
      <c r="N114" s="967"/>
      <c r="O114" s="967"/>
      <c r="P114" s="973"/>
      <c r="Q114" s="967"/>
      <c r="R114" s="967"/>
      <c r="S114" s="967"/>
      <c r="T114" s="967"/>
      <c r="U114" s="967"/>
      <c r="V114" s="967"/>
      <c r="W114" s="57"/>
      <c r="X114" s="146"/>
      <c r="Y114" s="145"/>
      <c r="Z114" s="884"/>
      <c r="AA114" s="145"/>
      <c r="AB114" s="56"/>
      <c r="AC114" s="144"/>
      <c r="AD114" s="144"/>
    </row>
    <row r="115" spans="1:30" x14ac:dyDescent="0.35">
      <c r="A115" s="316">
        <v>547</v>
      </c>
      <c r="B115" s="5" t="s">
        <v>68</v>
      </c>
      <c r="C115" s="967">
        <v>0</v>
      </c>
      <c r="D115" s="967">
        <v>-5401.3474680000008</v>
      </c>
      <c r="E115" s="967">
        <v>-5401.3474680000008</v>
      </c>
      <c r="F115" s="967">
        <v>0</v>
      </c>
      <c r="G115" s="967">
        <v>-6431.2137550000007</v>
      </c>
      <c r="H115" s="967">
        <v>-6431.2137550000007</v>
      </c>
      <c r="I115" s="967"/>
      <c r="J115" s="967"/>
      <c r="K115" s="967"/>
      <c r="L115" s="967"/>
      <c r="M115" s="967"/>
      <c r="N115" s="967"/>
      <c r="O115" s="967"/>
      <c r="P115" s="973"/>
      <c r="Q115" s="967"/>
      <c r="R115" s="967"/>
      <c r="S115" s="967"/>
      <c r="T115" s="967"/>
      <c r="U115" s="967"/>
      <c r="V115" s="967"/>
      <c r="W115" s="57"/>
      <c r="X115" s="146"/>
      <c r="Y115" s="145"/>
      <c r="Z115" s="884"/>
      <c r="AA115" s="145"/>
      <c r="AB115" s="56"/>
      <c r="AC115" s="144"/>
      <c r="AD115" s="144"/>
    </row>
    <row r="116" spans="1:30" x14ac:dyDescent="0.35">
      <c r="A116" s="316">
        <v>547</v>
      </c>
      <c r="B116" s="5" t="s">
        <v>585</v>
      </c>
      <c r="C116" s="967">
        <v>0</v>
      </c>
      <c r="D116" s="967">
        <v>-6647.6575184627563</v>
      </c>
      <c r="E116" s="967">
        <v>-6647.6575184627563</v>
      </c>
      <c r="F116" s="967">
        <v>0</v>
      </c>
      <c r="G116" s="967">
        <v>-7712.6017446501255</v>
      </c>
      <c r="H116" s="967">
        <v>-7712.6017446501255</v>
      </c>
      <c r="I116" s="967"/>
      <c r="J116" s="967"/>
      <c r="K116" s="967"/>
      <c r="L116" s="967"/>
      <c r="M116" s="967"/>
      <c r="N116" s="967"/>
      <c r="O116" s="967"/>
      <c r="P116" s="973"/>
      <c r="Q116" s="967"/>
      <c r="R116" s="967"/>
      <c r="S116" s="967"/>
      <c r="T116" s="967"/>
      <c r="U116" s="967"/>
      <c r="V116" s="967"/>
      <c r="W116" s="57"/>
      <c r="X116" s="146"/>
      <c r="Y116" s="145"/>
      <c r="Z116" s="884"/>
      <c r="AA116" s="145"/>
      <c r="AB116" s="56"/>
      <c r="AC116" s="144"/>
      <c r="AD116" s="144"/>
    </row>
    <row r="117" spans="1:30" x14ac:dyDescent="0.35">
      <c r="A117" s="316">
        <v>447</v>
      </c>
      <c r="B117" s="5" t="s">
        <v>584</v>
      </c>
      <c r="C117" s="967">
        <v>0</v>
      </c>
      <c r="D117" s="967">
        <v>13288.71703243533</v>
      </c>
      <c r="E117" s="967">
        <v>13288.71703243533</v>
      </c>
      <c r="F117" s="967">
        <v>0</v>
      </c>
      <c r="G117" s="967">
        <v>15795.653917531299</v>
      </c>
      <c r="H117" s="967">
        <v>15795.653917531299</v>
      </c>
      <c r="I117" s="967"/>
      <c r="J117" s="967"/>
      <c r="K117" s="967"/>
      <c r="L117" s="967"/>
      <c r="M117" s="967"/>
      <c r="N117" s="967"/>
      <c r="O117" s="967"/>
      <c r="P117" s="973"/>
      <c r="Q117" s="967"/>
      <c r="R117" s="967"/>
      <c r="S117" s="967"/>
      <c r="T117" s="967"/>
      <c r="U117" s="967"/>
      <c r="V117" s="967"/>
      <c r="W117" s="57"/>
      <c r="X117" s="146"/>
      <c r="Y117" s="145"/>
      <c r="Z117" s="884"/>
      <c r="AA117" s="145"/>
      <c r="AB117" s="56"/>
      <c r="AC117" s="144"/>
      <c r="AD117" s="144"/>
    </row>
    <row r="118" spans="1:30" ht="15.65" customHeight="1" x14ac:dyDescent="0.35">
      <c r="A118" s="316">
        <v>555</v>
      </c>
      <c r="B118" s="5" t="s">
        <v>74</v>
      </c>
      <c r="C118" s="967">
        <v>0</v>
      </c>
      <c r="D118" s="967">
        <v>9300</v>
      </c>
      <c r="E118" s="967">
        <v>9300</v>
      </c>
      <c r="F118" s="967">
        <v>0</v>
      </c>
      <c r="G118" s="967">
        <v>9300</v>
      </c>
      <c r="H118" s="967">
        <v>9300</v>
      </c>
      <c r="I118" s="967"/>
      <c r="J118" s="967"/>
      <c r="K118" s="967"/>
      <c r="L118" s="967"/>
      <c r="M118" s="967"/>
      <c r="N118" s="967"/>
      <c r="O118" s="967"/>
      <c r="P118" s="973"/>
      <c r="Q118" s="967"/>
      <c r="R118" s="967"/>
      <c r="S118" s="967"/>
      <c r="T118" s="967"/>
      <c r="U118" s="967"/>
      <c r="V118" s="967"/>
      <c r="W118" s="57"/>
      <c r="X118" s="146"/>
      <c r="Y118" s="145"/>
      <c r="Z118" s="884"/>
      <c r="AA118" s="145"/>
      <c r="AB118" s="56"/>
      <c r="AC118" s="144"/>
      <c r="AD118" s="144"/>
    </row>
    <row r="119" spans="1:30" ht="15.65" customHeight="1" x14ac:dyDescent="0.35">
      <c r="A119" s="316">
        <v>555</v>
      </c>
      <c r="B119" s="5" t="s">
        <v>441</v>
      </c>
      <c r="C119" s="967">
        <v>0</v>
      </c>
      <c r="D119" s="967">
        <v>10660.27274677668</v>
      </c>
      <c r="E119" s="967">
        <v>10660.27274677668</v>
      </c>
      <c r="F119" s="967">
        <v>0</v>
      </c>
      <c r="G119" s="967">
        <v>10660.27274677668</v>
      </c>
      <c r="H119" s="967">
        <v>10660.27274677668</v>
      </c>
      <c r="I119" s="967"/>
      <c r="J119" s="967"/>
      <c r="K119" s="967"/>
      <c r="L119" s="967"/>
      <c r="M119" s="967"/>
      <c r="N119" s="967"/>
      <c r="O119" s="967"/>
      <c r="P119" s="973"/>
      <c r="Q119" s="967"/>
      <c r="R119" s="967"/>
      <c r="S119" s="967"/>
      <c r="T119" s="967"/>
      <c r="U119" s="967"/>
      <c r="V119" s="967"/>
      <c r="W119" s="57"/>
      <c r="X119" s="146"/>
      <c r="Y119" s="145"/>
      <c r="Z119" s="884"/>
      <c r="AA119" s="145"/>
      <c r="AB119" s="56"/>
      <c r="AC119" s="144"/>
      <c r="AD119" s="144"/>
    </row>
    <row r="120" spans="1:30" ht="15.65" customHeight="1" x14ac:dyDescent="0.35">
      <c r="A120" s="316">
        <v>555</v>
      </c>
      <c r="B120" s="5" t="s">
        <v>694</v>
      </c>
      <c r="C120" s="967">
        <v>0</v>
      </c>
      <c r="D120" s="967">
        <v>40000</v>
      </c>
      <c r="E120" s="967">
        <v>40000</v>
      </c>
      <c r="F120" s="967">
        <v>0</v>
      </c>
      <c r="G120" s="967">
        <v>40000</v>
      </c>
      <c r="H120" s="967">
        <v>40000</v>
      </c>
      <c r="I120" s="967"/>
      <c r="J120" s="967"/>
      <c r="K120" s="967"/>
      <c r="L120" s="967"/>
      <c r="M120" s="967"/>
      <c r="N120" s="967"/>
      <c r="O120" s="967"/>
      <c r="P120" s="973"/>
      <c r="Q120" s="967"/>
      <c r="R120" s="967"/>
      <c r="S120" s="967"/>
      <c r="T120" s="967"/>
      <c r="U120" s="967"/>
      <c r="V120" s="967"/>
      <c r="W120" s="57"/>
      <c r="X120" s="146"/>
      <c r="Y120" s="145"/>
      <c r="Z120" s="884"/>
      <c r="AA120" s="145"/>
      <c r="AB120" s="56"/>
      <c r="AC120" s="144"/>
      <c r="AD120" s="144"/>
    </row>
    <row r="121" spans="1:30" ht="15.65" customHeight="1" x14ac:dyDescent="0.35">
      <c r="A121" s="316">
        <v>555</v>
      </c>
      <c r="B121" s="5" t="s">
        <v>695</v>
      </c>
      <c r="C121" s="967">
        <v>0</v>
      </c>
      <c r="D121" s="967">
        <v>5475</v>
      </c>
      <c r="E121" s="967">
        <v>5475</v>
      </c>
      <c r="F121" s="967">
        <v>0</v>
      </c>
      <c r="G121" s="967">
        <v>5475</v>
      </c>
      <c r="H121" s="967">
        <v>5475</v>
      </c>
      <c r="I121" s="967"/>
      <c r="J121" s="967"/>
      <c r="K121" s="967"/>
      <c r="L121" s="967"/>
      <c r="M121" s="967"/>
      <c r="N121" s="967"/>
      <c r="O121" s="967"/>
      <c r="P121" s="973"/>
      <c r="Q121" s="967"/>
      <c r="R121" s="967"/>
      <c r="S121" s="967"/>
      <c r="T121" s="967"/>
      <c r="U121" s="967"/>
      <c r="V121" s="967"/>
      <c r="W121" s="57"/>
      <c r="X121" s="146"/>
      <c r="Y121" s="145"/>
      <c r="Z121" s="884"/>
      <c r="AA121" s="145"/>
      <c r="AB121" s="56"/>
      <c r="AC121" s="144"/>
      <c r="AD121" s="144"/>
    </row>
    <row r="122" spans="1:30" ht="15.65" customHeight="1" x14ac:dyDescent="0.35">
      <c r="A122" s="316">
        <v>555</v>
      </c>
      <c r="B122" s="5" t="s">
        <v>455</v>
      </c>
      <c r="C122" s="967">
        <v>0</v>
      </c>
      <c r="D122" s="967">
        <v>3600</v>
      </c>
      <c r="E122" s="967">
        <v>3600</v>
      </c>
      <c r="F122" s="967">
        <v>0</v>
      </c>
      <c r="G122" s="967">
        <v>3600</v>
      </c>
      <c r="H122" s="967">
        <v>3600</v>
      </c>
      <c r="I122" s="967"/>
      <c r="J122" s="967"/>
      <c r="K122" s="967"/>
      <c r="L122" s="967"/>
      <c r="M122" s="967"/>
      <c r="N122" s="967"/>
      <c r="O122" s="967"/>
      <c r="P122" s="973"/>
      <c r="Q122" s="967"/>
      <c r="R122" s="967"/>
      <c r="S122" s="967"/>
      <c r="T122" s="967"/>
      <c r="U122" s="967"/>
      <c r="V122" s="967"/>
      <c r="W122" s="57"/>
      <c r="X122" s="146"/>
      <c r="Y122" s="145"/>
      <c r="Z122" s="884"/>
      <c r="AA122" s="145"/>
      <c r="AB122" s="56"/>
      <c r="AC122" s="144"/>
      <c r="AD122" s="144"/>
    </row>
    <row r="123" spans="1:30" ht="15.65" customHeight="1" x14ac:dyDescent="0.35">
      <c r="A123" s="316">
        <v>555</v>
      </c>
      <c r="B123" s="5" t="s">
        <v>453</v>
      </c>
      <c r="C123" s="967">
        <v>0</v>
      </c>
      <c r="D123" s="967">
        <v>-1545.3000000000004</v>
      </c>
      <c r="E123" s="967">
        <v>-1545.3000000000004</v>
      </c>
      <c r="F123" s="967">
        <v>0</v>
      </c>
      <c r="G123" s="967">
        <v>-1674.0749999999996</v>
      </c>
      <c r="H123" s="967">
        <v>-1674.0749999999996</v>
      </c>
      <c r="I123" s="967"/>
      <c r="J123" s="967"/>
      <c r="K123" s="967"/>
      <c r="L123" s="967"/>
      <c r="M123" s="967"/>
      <c r="N123" s="967"/>
      <c r="O123" s="967"/>
      <c r="P123" s="973"/>
      <c r="Q123" s="967"/>
      <c r="R123" s="967"/>
      <c r="S123" s="967"/>
      <c r="T123" s="967"/>
      <c r="U123" s="967"/>
      <c r="V123" s="967"/>
      <c r="W123" s="57"/>
      <c r="X123" s="146"/>
      <c r="Y123" s="145"/>
      <c r="Z123" s="884"/>
      <c r="AA123" s="145"/>
      <c r="AB123" s="56"/>
      <c r="AC123" s="144"/>
      <c r="AD123" s="144"/>
    </row>
    <row r="124" spans="1:30" ht="15.65" customHeight="1" x14ac:dyDescent="0.35">
      <c r="A124" s="316">
        <v>555</v>
      </c>
      <c r="B124" s="5" t="s">
        <v>75</v>
      </c>
      <c r="C124" s="967">
        <v>0</v>
      </c>
      <c r="D124" s="967">
        <v>5694.7030000000004</v>
      </c>
      <c r="E124" s="967">
        <v>5694.7030000000004</v>
      </c>
      <c r="F124" s="967">
        <v>0</v>
      </c>
      <c r="G124" s="967">
        <v>0</v>
      </c>
      <c r="H124" s="967">
        <v>0</v>
      </c>
      <c r="I124" s="967"/>
      <c r="J124" s="967"/>
      <c r="K124" s="967"/>
      <c r="L124" s="967"/>
      <c r="M124" s="967"/>
      <c r="N124" s="967"/>
      <c r="O124" s="967"/>
      <c r="P124" s="973"/>
      <c r="Q124" s="967"/>
      <c r="R124" s="967"/>
      <c r="S124" s="967"/>
      <c r="T124" s="967"/>
      <c r="U124" s="967"/>
      <c r="V124" s="967"/>
      <c r="W124" s="57"/>
      <c r="X124" s="146"/>
      <c r="Y124" s="145"/>
      <c r="Z124" s="884"/>
      <c r="AA124" s="145"/>
      <c r="AB124" s="56"/>
      <c r="AC124" s="144"/>
      <c r="AD124" s="144"/>
    </row>
    <row r="125" spans="1:30" ht="15.65" customHeight="1" x14ac:dyDescent="0.35">
      <c r="A125" s="316">
        <v>555</v>
      </c>
      <c r="B125" s="5" t="s">
        <v>696</v>
      </c>
      <c r="C125" s="967">
        <v>0</v>
      </c>
      <c r="D125" s="967">
        <v>4400.3250000000007</v>
      </c>
      <c r="E125" s="967">
        <v>4400.3250000000007</v>
      </c>
      <c r="F125" s="967">
        <v>0</v>
      </c>
      <c r="G125" s="967">
        <v>17891.721449999997</v>
      </c>
      <c r="H125" s="967">
        <v>17891.721449999997</v>
      </c>
      <c r="I125" s="967"/>
      <c r="J125" s="967"/>
      <c r="K125" s="967"/>
      <c r="L125" s="967"/>
      <c r="M125" s="967"/>
      <c r="N125" s="967"/>
      <c r="O125" s="967"/>
      <c r="P125" s="973"/>
      <c r="Q125" s="967"/>
      <c r="R125" s="967"/>
      <c r="S125" s="967"/>
      <c r="T125" s="967"/>
      <c r="U125" s="967"/>
      <c r="V125" s="967"/>
      <c r="W125" s="57"/>
      <c r="X125" s="146"/>
      <c r="Y125" s="145"/>
      <c r="Z125" s="884"/>
      <c r="AA125" s="145"/>
      <c r="AB125" s="56"/>
      <c r="AC125" s="144"/>
      <c r="AD125" s="144"/>
    </row>
    <row r="126" spans="1:30" ht="15.65" customHeight="1" x14ac:dyDescent="0.35">
      <c r="A126" s="316">
        <v>555</v>
      </c>
      <c r="B126" s="5" t="s">
        <v>697</v>
      </c>
      <c r="C126" s="967">
        <v>0</v>
      </c>
      <c r="D126" s="967">
        <v>319.23382797199997</v>
      </c>
      <c r="E126" s="967">
        <v>319.23382797199997</v>
      </c>
      <c r="F126" s="967">
        <v>0</v>
      </c>
      <c r="G126" s="967">
        <v>1450.8086258061999</v>
      </c>
      <c r="H126" s="967">
        <v>1450.8086258061999</v>
      </c>
      <c r="I126" s="967"/>
      <c r="J126" s="967"/>
      <c r="K126" s="967"/>
      <c r="L126" s="967"/>
      <c r="M126" s="967"/>
      <c r="N126" s="967"/>
      <c r="O126" s="967"/>
      <c r="P126" s="973"/>
      <c r="Q126" s="967"/>
      <c r="R126" s="967"/>
      <c r="S126" s="967"/>
      <c r="T126" s="967"/>
      <c r="U126" s="967"/>
      <c r="V126" s="967"/>
      <c r="W126" s="57"/>
      <c r="X126" s="146"/>
      <c r="Y126" s="145"/>
      <c r="Z126" s="884"/>
      <c r="AA126" s="145"/>
      <c r="AB126" s="56"/>
      <c r="AC126" s="144"/>
      <c r="AD126" s="144"/>
    </row>
    <row r="127" spans="1:30" ht="15.65" customHeight="1" x14ac:dyDescent="0.35">
      <c r="A127" s="342" t="s">
        <v>464</v>
      </c>
      <c r="B127" s="316" t="s">
        <v>642</v>
      </c>
      <c r="C127" s="967">
        <v>0</v>
      </c>
      <c r="D127" s="967">
        <v>16618.234449275365</v>
      </c>
      <c r="E127" s="967">
        <v>16618.234449275365</v>
      </c>
      <c r="F127" s="967">
        <v>0</v>
      </c>
      <c r="G127" s="967">
        <v>17082.769339999999</v>
      </c>
      <c r="H127" s="967">
        <v>17082.769339999999</v>
      </c>
      <c r="I127" s="967"/>
      <c r="J127" s="967"/>
      <c r="K127" s="967"/>
      <c r="L127" s="967"/>
      <c r="M127" s="967"/>
      <c r="N127" s="967"/>
      <c r="O127" s="967"/>
      <c r="P127" s="973"/>
      <c r="Q127" s="967"/>
      <c r="R127" s="967"/>
      <c r="S127" s="967"/>
      <c r="T127" s="967"/>
      <c r="U127" s="967"/>
      <c r="V127" s="967"/>
      <c r="W127" s="57"/>
      <c r="X127" s="146"/>
      <c r="Y127" s="145"/>
      <c r="Z127" s="884"/>
      <c r="AA127" s="145"/>
      <c r="AB127" s="56"/>
      <c r="AC127" s="144"/>
      <c r="AD127" s="144"/>
    </row>
    <row r="128" spans="1:30" ht="15.65" customHeight="1" x14ac:dyDescent="0.35">
      <c r="A128" s="342" t="s">
        <v>60</v>
      </c>
      <c r="B128" s="316" t="s">
        <v>641</v>
      </c>
      <c r="C128" s="967">
        <v>0</v>
      </c>
      <c r="D128" s="967">
        <v>-1280.203861</v>
      </c>
      <c r="E128" s="967">
        <v>-1280.203861</v>
      </c>
      <c r="F128" s="967">
        <v>0</v>
      </c>
      <c r="G128" s="967">
        <v>-2336.2694010000005</v>
      </c>
      <c r="H128" s="967">
        <v>-2336.2694010000005</v>
      </c>
      <c r="I128" s="967"/>
      <c r="J128" s="967"/>
      <c r="K128" s="967"/>
      <c r="L128" s="967"/>
      <c r="M128" s="967"/>
      <c r="N128" s="967"/>
      <c r="O128" s="967"/>
      <c r="P128" s="973"/>
      <c r="Q128" s="967"/>
      <c r="R128" s="967"/>
      <c r="S128" s="967"/>
      <c r="T128" s="967"/>
      <c r="U128" s="967"/>
      <c r="V128" s="967"/>
      <c r="W128" s="57"/>
      <c r="X128" s="146"/>
      <c r="Y128" s="145"/>
      <c r="Z128" s="884"/>
      <c r="AA128" s="145"/>
      <c r="AB128" s="56"/>
      <c r="AC128" s="144"/>
      <c r="AD128" s="144"/>
    </row>
    <row r="129" spans="1:30" x14ac:dyDescent="0.35">
      <c r="A129" s="316">
        <v>557</v>
      </c>
      <c r="B129" s="5" t="s">
        <v>69</v>
      </c>
      <c r="C129" s="967">
        <v>0</v>
      </c>
      <c r="D129" s="967">
        <v>22547.353272656848</v>
      </c>
      <c r="E129" s="967">
        <v>22547.353272656848</v>
      </c>
      <c r="F129" s="967">
        <v>0</v>
      </c>
      <c r="G129" s="967">
        <v>23662.411399589055</v>
      </c>
      <c r="H129" s="967">
        <v>23662.411399589055</v>
      </c>
      <c r="I129" s="967"/>
      <c r="J129" s="967"/>
      <c r="K129" s="967"/>
      <c r="L129" s="967"/>
      <c r="M129" s="967"/>
      <c r="N129" s="967"/>
      <c r="O129" s="967"/>
      <c r="P129" s="973"/>
      <c r="Q129" s="967"/>
      <c r="R129" s="967"/>
      <c r="S129" s="967"/>
      <c r="T129" s="967"/>
      <c r="U129" s="967"/>
      <c r="V129" s="967"/>
      <c r="W129" s="57"/>
      <c r="X129" s="146"/>
      <c r="Y129" s="145"/>
      <c r="Z129" s="884"/>
      <c r="AA129" s="145"/>
      <c r="AB129" s="56"/>
      <c r="AC129" s="144"/>
      <c r="AD129" s="144"/>
    </row>
    <row r="130" spans="1:30" x14ac:dyDescent="0.35">
      <c r="A130" s="56"/>
      <c r="B130" s="147" t="s">
        <v>33</v>
      </c>
      <c r="C130" s="148">
        <v>503595.41142174031</v>
      </c>
      <c r="D130" s="149">
        <v>661544.5646750126</v>
      </c>
      <c r="E130" s="149">
        <v>1165139.9760967523</v>
      </c>
      <c r="F130" s="148">
        <v>593787.85894223035</v>
      </c>
      <c r="G130" s="149">
        <v>598165.1284914586</v>
      </c>
      <c r="H130" s="150">
        <v>1191952.9874336887</v>
      </c>
      <c r="I130" s="151"/>
      <c r="J130" s="148">
        <v>531241.85759999976</v>
      </c>
      <c r="K130" s="149">
        <v>451371.55527393543</v>
      </c>
      <c r="L130" s="150">
        <v>982613.41287393519</v>
      </c>
      <c r="M130" s="148">
        <v>602707.88000000024</v>
      </c>
      <c r="N130" s="149">
        <v>493695.70171785995</v>
      </c>
      <c r="O130" s="150">
        <v>1096403.5817178602</v>
      </c>
      <c r="P130" s="151"/>
      <c r="Q130" s="148">
        <v>-27646.446178259444</v>
      </c>
      <c r="R130" s="149">
        <v>210173.00940107717</v>
      </c>
      <c r="S130" s="149">
        <v>182526.56322281715</v>
      </c>
      <c r="T130" s="148">
        <v>-8920.021057769889</v>
      </c>
      <c r="U130" s="149">
        <v>104469.42677359865</v>
      </c>
      <c r="V130" s="150">
        <v>95549.405715828529</v>
      </c>
      <c r="W130" s="56"/>
      <c r="X130" s="152">
        <v>22406162.388608616</v>
      </c>
      <c r="Y130" s="152">
        <v>22645525.239719611</v>
      </c>
      <c r="Z130" s="152">
        <v>22406175</v>
      </c>
      <c r="AA130" s="153">
        <v>22645526</v>
      </c>
      <c r="AB130" s="56"/>
      <c r="AC130" s="185">
        <v>-12.611391384154558</v>
      </c>
      <c r="AD130" s="185">
        <v>-0.76028038933873177</v>
      </c>
    </row>
    <row r="131" spans="1:30" s="877" customFormat="1" x14ac:dyDescent="0.35">
      <c r="B131" s="539" t="s">
        <v>770</v>
      </c>
      <c r="C131" s="955">
        <v>0</v>
      </c>
      <c r="D131" s="955">
        <v>0</v>
      </c>
      <c r="E131" s="955"/>
      <c r="F131" s="955">
        <v>0</v>
      </c>
      <c r="G131" s="955">
        <v>0</v>
      </c>
      <c r="H131" s="955"/>
      <c r="I131" s="956"/>
      <c r="J131" s="955">
        <v>0</v>
      </c>
      <c r="K131" s="955">
        <v>0</v>
      </c>
      <c r="L131" s="955"/>
      <c r="M131" s="955">
        <v>0</v>
      </c>
      <c r="N131" s="955">
        <v>0</v>
      </c>
      <c r="O131" s="955"/>
      <c r="P131" s="956"/>
      <c r="Q131" s="955"/>
      <c r="R131" s="955"/>
      <c r="S131" s="955"/>
      <c r="T131" s="955"/>
      <c r="U131" s="955"/>
      <c r="V131" s="955"/>
      <c r="X131" s="957">
        <v>0</v>
      </c>
      <c r="Y131" s="957">
        <v>0</v>
      </c>
      <c r="Z131" s="957">
        <v>0</v>
      </c>
      <c r="AA131" s="957">
        <v>0</v>
      </c>
      <c r="AC131" s="957"/>
      <c r="AD131" s="957"/>
    </row>
    <row r="132" spans="1:30" x14ac:dyDescent="0.35">
      <c r="A132" s="56"/>
      <c r="B132" s="317"/>
      <c r="C132" s="700"/>
      <c r="D132" s="65"/>
      <c r="E132" s="65"/>
      <c r="F132" s="700"/>
      <c r="G132" s="65"/>
      <c r="H132" s="65"/>
      <c r="I132" s="67"/>
      <c r="J132" s="65"/>
      <c r="K132" s="65"/>
      <c r="L132" s="65"/>
      <c r="M132" s="65"/>
      <c r="N132" s="65"/>
      <c r="O132" s="65"/>
      <c r="P132" s="67"/>
      <c r="Q132" s="65"/>
      <c r="R132" s="65"/>
      <c r="S132" s="65"/>
      <c r="T132" s="65"/>
      <c r="U132" s="65"/>
      <c r="V132" s="65"/>
      <c r="W132" s="56"/>
      <c r="X132" s="56"/>
      <c r="Y132" s="56"/>
      <c r="Z132" s="56"/>
      <c r="AA132" s="56"/>
      <c r="AB132" s="56"/>
      <c r="AC132" s="56"/>
      <c r="AD132" s="56"/>
    </row>
    <row r="133" spans="1:30" x14ac:dyDescent="0.35">
      <c r="A133" s="56">
        <v>501</v>
      </c>
      <c r="B133" s="147" t="s">
        <v>415</v>
      </c>
      <c r="C133" s="701">
        <v>45091.777399999999</v>
      </c>
      <c r="D133" s="702">
        <v>8605.8062548235357</v>
      </c>
      <c r="E133" s="703">
        <v>53697.583654823538</v>
      </c>
      <c r="F133" s="701">
        <v>0</v>
      </c>
      <c r="G133" s="702">
        <v>0</v>
      </c>
      <c r="H133" s="703">
        <v>0</v>
      </c>
      <c r="I133" s="67"/>
      <c r="J133" s="701">
        <v>46613.29</v>
      </c>
      <c r="K133" s="702">
        <v>319.25</v>
      </c>
      <c r="L133" s="703">
        <v>46932.54</v>
      </c>
      <c r="M133" s="701">
        <v>0</v>
      </c>
      <c r="N133" s="702">
        <v>0</v>
      </c>
      <c r="O133" s="703">
        <v>0</v>
      </c>
      <c r="P133" s="67"/>
      <c r="Q133" s="701">
        <v>-1521.5126000000018</v>
      </c>
      <c r="R133" s="702">
        <v>8286.5562548235357</v>
      </c>
      <c r="S133" s="703">
        <v>6765.0436548235375</v>
      </c>
      <c r="T133" s="701">
        <v>0</v>
      </c>
      <c r="U133" s="702">
        <v>0</v>
      </c>
      <c r="V133" s="703">
        <v>0</v>
      </c>
      <c r="W133" s="56"/>
      <c r="X133" s="154">
        <v>2401889.2420000001</v>
      </c>
      <c r="Y133" s="155">
        <v>0</v>
      </c>
      <c r="Z133" s="154">
        <v>2391756</v>
      </c>
      <c r="AA133" s="155">
        <v>0</v>
      </c>
      <c r="AB133" s="56"/>
      <c r="AC133" s="186">
        <v>10133.242000000086</v>
      </c>
      <c r="AD133" s="186">
        <v>0</v>
      </c>
    </row>
    <row r="134" spans="1:30" x14ac:dyDescent="0.35">
      <c r="A134" s="56">
        <v>547</v>
      </c>
      <c r="B134" s="147" t="s">
        <v>416</v>
      </c>
      <c r="C134" s="228">
        <v>404013.20354000002</v>
      </c>
      <c r="D134" s="41">
        <v>64939.397654391796</v>
      </c>
      <c r="E134" s="471">
        <v>468952.60119439184</v>
      </c>
      <c r="F134" s="228">
        <v>503920.72240500007</v>
      </c>
      <c r="G134" s="41">
        <v>42154.337252866571</v>
      </c>
      <c r="H134" s="471">
        <v>546075.05965786648</v>
      </c>
      <c r="I134" s="39"/>
      <c r="J134" s="228">
        <v>488094.4475999999</v>
      </c>
      <c r="K134" s="41">
        <v>44663.236332070592</v>
      </c>
      <c r="L134" s="471">
        <v>532757.6839320705</v>
      </c>
      <c r="M134" s="228">
        <v>530622.56000000006</v>
      </c>
      <c r="N134" s="41">
        <v>48025.748525362753</v>
      </c>
      <c r="O134" s="471">
        <v>578648.30852536287</v>
      </c>
      <c r="P134" s="39"/>
      <c r="Q134" s="228">
        <v>-84081.244059999881</v>
      </c>
      <c r="R134" s="41">
        <v>20276.161322321204</v>
      </c>
      <c r="S134" s="471">
        <v>-63805.082737678662</v>
      </c>
      <c r="T134" s="228">
        <v>-26701.83759499999</v>
      </c>
      <c r="U134" s="41">
        <v>-5871.4112724961815</v>
      </c>
      <c r="V134" s="471">
        <v>-32573.248867496382</v>
      </c>
      <c r="W134" s="56"/>
      <c r="X134" s="156">
        <v>9344076.0092999991</v>
      </c>
      <c r="Y134" s="157">
        <v>11174788.162999999</v>
      </c>
      <c r="Z134" s="156">
        <v>10072946</v>
      </c>
      <c r="AA134" s="157">
        <v>11445845</v>
      </c>
      <c r="AB134" s="56"/>
      <c r="AC134" s="187">
        <v>-728869.9907000009</v>
      </c>
      <c r="AD134" s="187">
        <v>-271056.83700000122</v>
      </c>
    </row>
    <row r="135" spans="1:30" x14ac:dyDescent="0.35">
      <c r="A135" s="317" t="s">
        <v>58</v>
      </c>
      <c r="B135" s="147" t="s">
        <v>417</v>
      </c>
      <c r="C135" s="228">
        <v>76472.787299999996</v>
      </c>
      <c r="D135" s="41">
        <v>0</v>
      </c>
      <c r="E135" s="471">
        <v>76472.787299999996</v>
      </c>
      <c r="F135" s="228">
        <v>85128.636199999994</v>
      </c>
      <c r="G135" s="41">
        <v>0</v>
      </c>
      <c r="H135" s="471">
        <v>85128.636199999994</v>
      </c>
      <c r="I135" s="39"/>
      <c r="J135" s="228">
        <v>79581.59</v>
      </c>
      <c r="K135" s="41">
        <v>0</v>
      </c>
      <c r="L135" s="471">
        <v>79581.59</v>
      </c>
      <c r="M135" s="228">
        <v>88688.26999999999</v>
      </c>
      <c r="N135" s="41">
        <v>0</v>
      </c>
      <c r="O135" s="471">
        <v>88688.26999999999</v>
      </c>
      <c r="P135" s="39"/>
      <c r="Q135" s="228">
        <v>-3108.8027000000002</v>
      </c>
      <c r="R135" s="41">
        <v>0</v>
      </c>
      <c r="S135" s="471">
        <v>-3108.8027000000002</v>
      </c>
      <c r="T135" s="228">
        <v>-3559.633799999996</v>
      </c>
      <c r="U135" s="41">
        <v>0</v>
      </c>
      <c r="V135" s="471">
        <v>-3559.633799999996</v>
      </c>
      <c r="W135" s="56"/>
      <c r="X135" s="156">
        <v>4533308.523000001</v>
      </c>
      <c r="Y135" s="157">
        <v>5105696.0115</v>
      </c>
      <c r="Z135" s="156">
        <v>4606803</v>
      </c>
      <c r="AA135" s="157">
        <v>5189848</v>
      </c>
      <c r="AB135" s="56"/>
      <c r="AC135" s="187">
        <v>-73494.476999999024</v>
      </c>
      <c r="AD135" s="187">
        <v>-84151.988499999978</v>
      </c>
    </row>
    <row r="136" spans="1:30" x14ac:dyDescent="0.35">
      <c r="A136" s="317" t="s">
        <v>57</v>
      </c>
      <c r="B136" s="147" t="s">
        <v>418</v>
      </c>
      <c r="C136" s="228">
        <v>89640.772440000015</v>
      </c>
      <c r="D136" s="41">
        <v>357752.06236741593</v>
      </c>
      <c r="E136" s="471">
        <v>447392.83480741584</v>
      </c>
      <c r="F136" s="228">
        <v>26565.976940000004</v>
      </c>
      <c r="G136" s="41">
        <v>293791.91093199601</v>
      </c>
      <c r="H136" s="471">
        <v>320357.88787199598</v>
      </c>
      <c r="I136" s="39"/>
      <c r="J136" s="228">
        <v>104381.46</v>
      </c>
      <c r="K136" s="41">
        <v>251952.92405586419</v>
      </c>
      <c r="L136" s="471">
        <v>356334.38405586418</v>
      </c>
      <c r="M136" s="228">
        <v>26605.040000000001</v>
      </c>
      <c r="N136" s="41">
        <v>250993.3748327732</v>
      </c>
      <c r="O136" s="471">
        <v>277598.41483277321</v>
      </c>
      <c r="P136" s="39"/>
      <c r="Q136" s="228">
        <v>-14740.687559999991</v>
      </c>
      <c r="R136" s="41">
        <v>105799.13831155174</v>
      </c>
      <c r="S136" s="471">
        <v>91058.45075155166</v>
      </c>
      <c r="T136" s="228">
        <v>-39.063059999996767</v>
      </c>
      <c r="U136" s="41">
        <v>42798.536099222809</v>
      </c>
      <c r="V136" s="471">
        <v>42759.473039222765</v>
      </c>
      <c r="W136" s="56"/>
      <c r="X136" s="156">
        <v>6761808.7195999995</v>
      </c>
      <c r="Y136" s="157">
        <v>5809845.1795999985</v>
      </c>
      <c r="Z136" s="156">
        <v>6026545</v>
      </c>
      <c r="AA136" s="157">
        <v>5400722</v>
      </c>
      <c r="AB136" s="56"/>
      <c r="AC136" s="187">
        <v>735263.71959999949</v>
      </c>
      <c r="AD136" s="187">
        <v>409123.17959999852</v>
      </c>
    </row>
    <row r="137" spans="1:30" x14ac:dyDescent="0.35">
      <c r="A137" s="317">
        <v>555</v>
      </c>
      <c r="B137" s="147" t="s">
        <v>419</v>
      </c>
      <c r="C137" s="228">
        <v>358871.08293173998</v>
      </c>
      <c r="D137" s="41">
        <v>78115.448524611988</v>
      </c>
      <c r="E137" s="471">
        <v>436986.53145635204</v>
      </c>
      <c r="F137" s="228">
        <v>177386.11629723001</v>
      </c>
      <c r="G137" s="41">
        <v>84001.958272446209</v>
      </c>
      <c r="H137" s="471">
        <v>261388.07456967622</v>
      </c>
      <c r="I137" s="39"/>
      <c r="J137" s="228">
        <v>249578.19000000003</v>
      </c>
      <c r="K137" s="41">
        <v>29553.13119664001</v>
      </c>
      <c r="L137" s="471">
        <v>279131.32119664003</v>
      </c>
      <c r="M137" s="228">
        <v>74029.119999999995</v>
      </c>
      <c r="N137" s="41">
        <v>37346.457646640003</v>
      </c>
      <c r="O137" s="471">
        <v>111375.57764664</v>
      </c>
      <c r="P137" s="39"/>
      <c r="Q137" s="228">
        <v>109292.89293173995</v>
      </c>
      <c r="R137" s="41">
        <v>48562.317327971978</v>
      </c>
      <c r="S137" s="471">
        <v>157855.21025971201</v>
      </c>
      <c r="T137" s="228">
        <v>103356.99629723001</v>
      </c>
      <c r="U137" s="41">
        <v>46655.500625806206</v>
      </c>
      <c r="V137" s="471">
        <v>150012.49692303623</v>
      </c>
      <c r="W137" s="56"/>
      <c r="X137" s="156">
        <v>5081684.8867086004</v>
      </c>
      <c r="Y137" s="157">
        <v>2248719.4556195997</v>
      </c>
      <c r="Z137" s="156">
        <v>3935775</v>
      </c>
      <c r="AA137" s="157">
        <v>1139122</v>
      </c>
      <c r="AB137" s="56"/>
      <c r="AC137" s="187">
        <v>1145909.8867086004</v>
      </c>
      <c r="AD137" s="187">
        <v>1109597.4556195997</v>
      </c>
    </row>
    <row r="138" spans="1:30" x14ac:dyDescent="0.35">
      <c r="A138" s="56" t="s">
        <v>60</v>
      </c>
      <c r="B138" s="147" t="s">
        <v>62</v>
      </c>
      <c r="C138" s="228">
        <v>57618.998810000005</v>
      </c>
      <c r="D138" s="41">
        <v>38490.598644850375</v>
      </c>
      <c r="E138" s="471">
        <v>96109.597454850373</v>
      </c>
      <c r="F138" s="228">
        <v>136617.49709999998</v>
      </c>
      <c r="G138" s="41">
        <v>46877.628190054849</v>
      </c>
      <c r="H138" s="471">
        <v>183495.12529005483</v>
      </c>
      <c r="I138" s="39"/>
      <c r="J138" s="228">
        <v>80875.509999999995</v>
      </c>
      <c r="K138" s="41">
        <v>41822.757066240025</v>
      </c>
      <c r="L138" s="471">
        <v>122698.26706624002</v>
      </c>
      <c r="M138" s="228">
        <v>174972.2</v>
      </c>
      <c r="N138" s="41">
        <v>47826.711665369527</v>
      </c>
      <c r="O138" s="471">
        <v>222798.91166536952</v>
      </c>
      <c r="P138" s="39"/>
      <c r="Q138" s="228">
        <v>-23256.51118999999</v>
      </c>
      <c r="R138" s="41">
        <v>-3332.1584213896494</v>
      </c>
      <c r="S138" s="471">
        <v>-26588.669611389647</v>
      </c>
      <c r="T138" s="228">
        <v>-38354.702900000033</v>
      </c>
      <c r="U138" s="41">
        <v>-949.08347531467734</v>
      </c>
      <c r="V138" s="471">
        <v>-39303.786375314696</v>
      </c>
      <c r="W138" s="56"/>
      <c r="X138" s="156">
        <v>1426304.9080000003</v>
      </c>
      <c r="Y138" s="157">
        <v>2508187.8899999997</v>
      </c>
      <c r="Z138" s="156">
        <v>1929445</v>
      </c>
      <c r="AA138" s="157">
        <v>3143285</v>
      </c>
      <c r="AB138" s="56"/>
      <c r="AC138" s="187">
        <v>-503140.09199999971</v>
      </c>
      <c r="AD138" s="187">
        <v>-635097.11000000034</v>
      </c>
    </row>
    <row r="139" spans="1:30" x14ac:dyDescent="0.35">
      <c r="A139" s="56">
        <v>447</v>
      </c>
      <c r="B139" s="147" t="s">
        <v>82</v>
      </c>
      <c r="C139" s="228">
        <v>-528113.21099999989</v>
      </c>
      <c r="D139" s="41">
        <v>11843.91153243533</v>
      </c>
      <c r="E139" s="471">
        <v>-516269.29946756456</v>
      </c>
      <c r="F139" s="228">
        <v>-335831.08999999997</v>
      </c>
      <c r="G139" s="41">
        <v>15795.653917531299</v>
      </c>
      <c r="H139" s="471">
        <v>-320035.43608246866</v>
      </c>
      <c r="I139" s="39"/>
      <c r="J139" s="228">
        <v>-517882.63</v>
      </c>
      <c r="K139" s="41">
        <v>11481.439890474368</v>
      </c>
      <c r="L139" s="471">
        <v>-506401.19010952563</v>
      </c>
      <c r="M139" s="228">
        <v>-292209.31</v>
      </c>
      <c r="N139" s="41">
        <v>11384.04952174213</v>
      </c>
      <c r="O139" s="471">
        <v>-280825.26047825784</v>
      </c>
      <c r="P139" s="39"/>
      <c r="Q139" s="228">
        <v>-10230.580999999889</v>
      </c>
      <c r="R139" s="41">
        <v>362.47164196096128</v>
      </c>
      <c r="S139" s="471">
        <v>-9868.1093580389279</v>
      </c>
      <c r="T139" s="228">
        <v>-43621.77999999997</v>
      </c>
      <c r="U139" s="41">
        <v>4411.6043957891688</v>
      </c>
      <c r="V139" s="471">
        <v>-39210.175604210817</v>
      </c>
      <c r="W139" s="56"/>
      <c r="X139" s="156">
        <v>-7142909.8999999994</v>
      </c>
      <c r="Y139" s="157">
        <v>-4201711.46</v>
      </c>
      <c r="Z139" s="156">
        <v>-6557095</v>
      </c>
      <c r="AA139" s="157">
        <v>-3673296</v>
      </c>
      <c r="AB139" s="56"/>
      <c r="AC139" s="187">
        <v>-585814.89999999944</v>
      </c>
      <c r="AD139" s="187">
        <v>-528415.46</v>
      </c>
    </row>
    <row r="140" spans="1:30" x14ac:dyDescent="0.35">
      <c r="A140" s="317">
        <v>565</v>
      </c>
      <c r="B140" s="147" t="s">
        <v>83</v>
      </c>
      <c r="C140" s="228">
        <v>0</v>
      </c>
      <c r="D140" s="41">
        <v>178866.16732235358</v>
      </c>
      <c r="E140" s="471">
        <v>178866.16732235358</v>
      </c>
      <c r="F140" s="228">
        <v>0</v>
      </c>
      <c r="G140" s="41">
        <v>183209.98693481644</v>
      </c>
      <c r="H140" s="471">
        <v>183209.98693481644</v>
      </c>
      <c r="I140" s="39"/>
      <c r="J140" s="228">
        <v>0</v>
      </c>
      <c r="K140" s="41">
        <v>162467.60175825309</v>
      </c>
      <c r="L140" s="471">
        <v>162467.60175825309</v>
      </c>
      <c r="M140" s="228">
        <v>0</v>
      </c>
      <c r="N140" s="41">
        <v>161778.23055554452</v>
      </c>
      <c r="O140" s="471">
        <v>161778.23055554452</v>
      </c>
      <c r="P140" s="39"/>
      <c r="Q140" s="228">
        <v>0</v>
      </c>
      <c r="R140" s="41">
        <v>16398.565564100485</v>
      </c>
      <c r="S140" s="471">
        <v>16398.565564100485</v>
      </c>
      <c r="T140" s="228">
        <v>0</v>
      </c>
      <c r="U140" s="41">
        <v>21431.756379271916</v>
      </c>
      <c r="V140" s="471">
        <v>21431.756379271916</v>
      </c>
      <c r="W140" s="56"/>
      <c r="X140" s="156">
        <v>0</v>
      </c>
      <c r="Y140" s="157">
        <v>0</v>
      </c>
      <c r="Z140" s="156">
        <v>0</v>
      </c>
      <c r="AA140" s="157">
        <v>0</v>
      </c>
      <c r="AB140" s="56"/>
      <c r="AC140" s="187">
        <v>0</v>
      </c>
      <c r="AD140" s="187">
        <v>0</v>
      </c>
    </row>
    <row r="141" spans="1:30" x14ac:dyDescent="0.35">
      <c r="A141" s="56">
        <v>456</v>
      </c>
      <c r="B141" s="147" t="s">
        <v>84</v>
      </c>
      <c r="C141" s="228">
        <v>0</v>
      </c>
      <c r="D141" s="41">
        <v>-116234.41534780207</v>
      </c>
      <c r="E141" s="471">
        <v>-116234.41534780207</v>
      </c>
      <c r="F141" s="228">
        <v>0</v>
      </c>
      <c r="G141" s="41">
        <v>-108411.5277478419</v>
      </c>
      <c r="H141" s="471">
        <v>-108411.5277478419</v>
      </c>
      <c r="I141" s="39"/>
      <c r="J141" s="228">
        <v>0</v>
      </c>
      <c r="K141" s="41">
        <v>-130054.37274753909</v>
      </c>
      <c r="L141" s="471">
        <v>-130054.37274753909</v>
      </c>
      <c r="M141" s="228">
        <v>0</v>
      </c>
      <c r="N141" s="41">
        <v>-104404.05176916123</v>
      </c>
      <c r="O141" s="471">
        <v>-104404.05176916123</v>
      </c>
      <c r="P141" s="39"/>
      <c r="Q141" s="228">
        <v>0</v>
      </c>
      <c r="R141" s="41">
        <v>13819.957399737017</v>
      </c>
      <c r="S141" s="471">
        <v>13819.957399737017</v>
      </c>
      <c r="T141" s="228">
        <v>0</v>
      </c>
      <c r="U141" s="41">
        <v>-4007.475978680668</v>
      </c>
      <c r="V141" s="471">
        <v>-4007.475978680668</v>
      </c>
      <c r="W141" s="56"/>
      <c r="X141" s="156">
        <v>0</v>
      </c>
      <c r="Y141" s="157">
        <v>0</v>
      </c>
      <c r="Z141" s="156">
        <v>0</v>
      </c>
      <c r="AA141" s="157">
        <v>0</v>
      </c>
      <c r="AB141" s="56"/>
      <c r="AC141" s="187">
        <v>0</v>
      </c>
      <c r="AD141" s="187">
        <v>0</v>
      </c>
    </row>
    <row r="142" spans="1:30" x14ac:dyDescent="0.35">
      <c r="A142" s="316" t="s">
        <v>464</v>
      </c>
      <c r="B142" s="147" t="s">
        <v>456</v>
      </c>
      <c r="C142" s="228">
        <v>0</v>
      </c>
      <c r="D142" s="41">
        <v>16618.234449275365</v>
      </c>
      <c r="E142" s="471">
        <v>16618.234449275365</v>
      </c>
      <c r="F142" s="228">
        <v>0</v>
      </c>
      <c r="G142" s="41">
        <v>17082.769339999999</v>
      </c>
      <c r="H142" s="471">
        <v>17082.769339999999</v>
      </c>
      <c r="I142" s="39"/>
      <c r="J142" s="228">
        <v>0</v>
      </c>
      <c r="K142" s="41">
        <v>16618.234449275365</v>
      </c>
      <c r="L142" s="471">
        <v>16618.234449275365</v>
      </c>
      <c r="M142" s="228">
        <v>0</v>
      </c>
      <c r="N142" s="41">
        <v>17082.769339999999</v>
      </c>
      <c r="O142" s="471">
        <v>17082.769339999999</v>
      </c>
      <c r="P142" s="39"/>
      <c r="Q142" s="228">
        <v>0</v>
      </c>
      <c r="R142" s="41">
        <v>0</v>
      </c>
      <c r="S142" s="471">
        <v>0</v>
      </c>
      <c r="T142" s="228">
        <v>0</v>
      </c>
      <c r="U142" s="41">
        <v>0</v>
      </c>
      <c r="V142" s="471">
        <v>0</v>
      </c>
      <c r="W142" s="56"/>
      <c r="X142" s="156">
        <v>0</v>
      </c>
      <c r="Y142" s="157">
        <v>0</v>
      </c>
      <c r="Z142" s="156">
        <v>0</v>
      </c>
      <c r="AA142" s="157">
        <v>0</v>
      </c>
      <c r="AB142" s="56"/>
      <c r="AC142" s="187">
        <v>0</v>
      </c>
      <c r="AD142" s="187">
        <v>0</v>
      </c>
    </row>
    <row r="143" spans="1:30" x14ac:dyDescent="0.35">
      <c r="A143" s="56">
        <v>557</v>
      </c>
      <c r="B143" s="147" t="s">
        <v>69</v>
      </c>
      <c r="C143" s="228">
        <v>0</v>
      </c>
      <c r="D143" s="41">
        <v>22547.353272656848</v>
      </c>
      <c r="E143" s="471">
        <v>22547.353272656848</v>
      </c>
      <c r="F143" s="228">
        <v>0</v>
      </c>
      <c r="G143" s="41">
        <v>23662.411399589055</v>
      </c>
      <c r="H143" s="471">
        <v>23662.411399589055</v>
      </c>
      <c r="I143" s="39"/>
      <c r="J143" s="228">
        <v>0</v>
      </c>
      <c r="K143" s="41">
        <v>22547.353272656848</v>
      </c>
      <c r="L143" s="471">
        <v>22547.353272656848</v>
      </c>
      <c r="M143" s="228">
        <v>0</v>
      </c>
      <c r="N143" s="41">
        <v>23662.411399589055</v>
      </c>
      <c r="O143" s="471">
        <v>23662.411399589055</v>
      </c>
      <c r="P143" s="39"/>
      <c r="Q143" s="228">
        <v>0</v>
      </c>
      <c r="R143" s="41">
        <v>0</v>
      </c>
      <c r="S143" s="471">
        <v>0</v>
      </c>
      <c r="T143" s="228">
        <v>0</v>
      </c>
      <c r="U143" s="41">
        <v>0</v>
      </c>
      <c r="V143" s="471">
        <v>0</v>
      </c>
      <c r="W143" s="56"/>
      <c r="X143" s="156">
        <v>0</v>
      </c>
      <c r="Y143" s="932">
        <v>0</v>
      </c>
      <c r="Z143" s="156">
        <v>0</v>
      </c>
      <c r="AA143" s="157">
        <v>0</v>
      </c>
      <c r="AB143" s="56"/>
      <c r="AC143" s="187">
        <v>0</v>
      </c>
      <c r="AD143" s="187">
        <v>0</v>
      </c>
    </row>
    <row r="144" spans="1:30" x14ac:dyDescent="0.35">
      <c r="A144" s="56"/>
      <c r="B144" s="147" t="s">
        <v>33</v>
      </c>
      <c r="C144" s="704">
        <v>503595.41142174008</v>
      </c>
      <c r="D144" s="705">
        <v>661544.56467501272</v>
      </c>
      <c r="E144" s="706">
        <v>1165139.976096753</v>
      </c>
      <c r="F144" s="704">
        <v>593787.85894223012</v>
      </c>
      <c r="G144" s="705">
        <v>598165.1284914586</v>
      </c>
      <c r="H144" s="706">
        <v>1191952.9874336889</v>
      </c>
      <c r="I144" s="151"/>
      <c r="J144" s="704">
        <v>531241.85759999987</v>
      </c>
      <c r="K144" s="705">
        <v>451371.55527393543</v>
      </c>
      <c r="L144" s="706">
        <v>982613.41287393542</v>
      </c>
      <c r="M144" s="704">
        <v>602707.88000000012</v>
      </c>
      <c r="N144" s="705">
        <v>493695.70171785995</v>
      </c>
      <c r="O144" s="706">
        <v>1096403.5817178602</v>
      </c>
      <c r="P144" s="151"/>
      <c r="Q144" s="704">
        <v>-27646.446178259794</v>
      </c>
      <c r="R144" s="705">
        <v>210173.00940107729</v>
      </c>
      <c r="S144" s="706">
        <v>182526.56322281761</v>
      </c>
      <c r="T144" s="704">
        <v>-8920.0210577700054</v>
      </c>
      <c r="U144" s="705">
        <v>104469.42677359865</v>
      </c>
      <c r="V144" s="706">
        <v>95549.405715828761</v>
      </c>
      <c r="W144" s="56"/>
      <c r="X144" s="152">
        <v>22406162.388608605</v>
      </c>
      <c r="Y144" s="152">
        <v>22645525.239719596</v>
      </c>
      <c r="Z144" s="152">
        <v>22406175</v>
      </c>
      <c r="AA144" s="153">
        <v>22645526</v>
      </c>
      <c r="AB144" s="56"/>
      <c r="AC144" s="185">
        <v>-12.611391395330429</v>
      </c>
      <c r="AD144" s="185">
        <v>-0.76028040423989296</v>
      </c>
    </row>
    <row r="145" spans="1:30" ht="6" customHeight="1" x14ac:dyDescent="0.35">
      <c r="A145" s="56"/>
      <c r="B145" s="147"/>
      <c r="C145" s="159"/>
      <c r="D145" s="159"/>
      <c r="E145" s="159"/>
      <c r="F145" s="159"/>
      <c r="G145" s="159"/>
      <c r="H145" s="159"/>
      <c r="I145" s="158"/>
      <c r="J145" s="159"/>
      <c r="K145" s="159"/>
      <c r="L145" s="159"/>
      <c r="M145" s="159"/>
      <c r="N145" s="159"/>
      <c r="O145" s="159"/>
      <c r="P145" s="158"/>
      <c r="Q145" s="159"/>
      <c r="R145" s="159"/>
      <c r="S145" s="159"/>
      <c r="T145" s="159"/>
      <c r="U145" s="159"/>
      <c r="V145" s="159"/>
      <c r="W145" s="56"/>
      <c r="X145" s="160"/>
      <c r="Y145" s="160"/>
      <c r="Z145" s="160"/>
      <c r="AA145" s="160"/>
      <c r="AB145" s="56"/>
      <c r="AC145" s="160"/>
      <c r="AD145" s="160"/>
    </row>
    <row r="146" spans="1:30" ht="30" customHeight="1" x14ac:dyDescent="0.35">
      <c r="A146" s="56"/>
      <c r="B146" s="147"/>
      <c r="C146" s="159"/>
      <c r="D146" s="159"/>
      <c r="E146" s="159"/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8"/>
      <c r="Q146" s="1076" t="s">
        <v>765</v>
      </c>
      <c r="R146" s="1081"/>
      <c r="S146" s="1081"/>
      <c r="T146" s="1076" t="s">
        <v>766</v>
      </c>
      <c r="U146" s="1081"/>
      <c r="V146" s="1081"/>
      <c r="W146" s="254"/>
      <c r="X146" s="1076" t="s">
        <v>496</v>
      </c>
      <c r="Y146" s="1081"/>
      <c r="Z146" s="1081"/>
      <c r="AA146" s="1077"/>
      <c r="AB146" s="56"/>
      <c r="AC146" s="1076" t="s">
        <v>496</v>
      </c>
      <c r="AD146" s="1077"/>
    </row>
    <row r="147" spans="1:30" ht="16.399999999999999" customHeight="1" x14ac:dyDescent="0.35">
      <c r="A147" s="312" t="s">
        <v>622</v>
      </c>
      <c r="B147" s="317"/>
      <c r="C147" s="257"/>
      <c r="D147" s="257"/>
      <c r="E147" s="56"/>
      <c r="F147" s="257"/>
      <c r="G147" s="257"/>
      <c r="H147" s="56"/>
      <c r="I147" s="51"/>
      <c r="J147" s="318"/>
      <c r="K147" s="56"/>
      <c r="L147" s="56"/>
      <c r="M147" s="318"/>
      <c r="N147" s="56"/>
      <c r="O147" s="56"/>
      <c r="P147" s="51"/>
      <c r="Q147" s="810">
        <v>-5.2041166904954743E-2</v>
      </c>
      <c r="R147" s="811">
        <v>0.46563193215293375</v>
      </c>
      <c r="S147" s="812">
        <v>0.18575623010168996</v>
      </c>
      <c r="T147" s="810">
        <v>-1.6790885225174332E-2</v>
      </c>
      <c r="U147" s="811">
        <v>0.23144884863246779</v>
      </c>
      <c r="V147" s="812">
        <v>9.7240078818349382E-2</v>
      </c>
      <c r="W147" s="285"/>
      <c r="X147" s="161">
        <v>52.000871719519253</v>
      </c>
      <c r="Y147" s="162">
        <v>52.635254639315576</v>
      </c>
      <c r="Z147" s="161">
        <v>43.85458084094833</v>
      </c>
      <c r="AA147" s="162">
        <v>48.415902625439578</v>
      </c>
      <c r="AB147" s="285"/>
      <c r="AC147" s="184">
        <v>8.1462908785709232</v>
      </c>
      <c r="AD147" s="184">
        <v>4.2193520138759979</v>
      </c>
    </row>
    <row r="148" spans="1:30" ht="16.399999999999999" customHeight="1" x14ac:dyDescent="0.35">
      <c r="A148" s="312" t="s">
        <v>679</v>
      </c>
      <c r="B148" s="317"/>
      <c r="C148" s="257"/>
      <c r="D148" s="257"/>
      <c r="E148" s="56"/>
      <c r="F148" s="257"/>
      <c r="G148" s="257"/>
      <c r="H148" s="56"/>
      <c r="I148" s="51"/>
      <c r="J148" s="56"/>
      <c r="K148" s="56"/>
      <c r="L148" s="56"/>
      <c r="M148" s="56"/>
      <c r="N148" s="56"/>
      <c r="O148" s="56"/>
      <c r="P148" s="51"/>
      <c r="Q148" s="163"/>
      <c r="R148" s="163"/>
      <c r="S148" s="163"/>
      <c r="T148" s="163"/>
      <c r="U148" s="163"/>
      <c r="V148" s="163"/>
      <c r="W148" s="56"/>
      <c r="X148" s="164"/>
      <c r="Y148" s="164"/>
      <c r="Z148" s="164"/>
      <c r="AA148" s="164"/>
      <c r="AB148" s="56"/>
      <c r="AC148" s="689"/>
      <c r="AD148" s="689"/>
    </row>
    <row r="149" spans="1:30" x14ac:dyDescent="0.35">
      <c r="C149" s="62"/>
      <c r="D149" s="62"/>
      <c r="F149" s="62"/>
      <c r="G149" s="62"/>
      <c r="Q149" s="165"/>
      <c r="R149" s="165"/>
      <c r="S149" s="163"/>
      <c r="T149" s="165"/>
      <c r="U149" s="165"/>
      <c r="V149" s="163"/>
      <c r="X149" s="170"/>
      <c r="Y149" s="170"/>
      <c r="Z149" s="170"/>
      <c r="AA149" s="170"/>
      <c r="AB149" s="60"/>
      <c r="AC149" s="560"/>
      <c r="AD149" s="560"/>
    </row>
    <row r="150" spans="1:30" ht="13" x14ac:dyDescent="0.3">
      <c r="X150" s="166"/>
      <c r="Y150" s="166"/>
      <c r="Z150" s="166"/>
      <c r="AB150" s="60"/>
    </row>
  </sheetData>
  <mergeCells count="13">
    <mergeCell ref="H3:T3"/>
    <mergeCell ref="AC10:AD10"/>
    <mergeCell ref="AC146:AD146"/>
    <mergeCell ref="C10:E10"/>
    <mergeCell ref="J10:L10"/>
    <mergeCell ref="Q10:S10"/>
    <mergeCell ref="Q146:S146"/>
    <mergeCell ref="F10:H10"/>
    <mergeCell ref="T10:V10"/>
    <mergeCell ref="T146:V146"/>
    <mergeCell ref="M10:O10"/>
    <mergeCell ref="X10:AA10"/>
    <mergeCell ref="X146:AA14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8"/>
  <sheetViews>
    <sheetView zoomScale="70" zoomScaleNormal="100" workbookViewId="0">
      <selection activeCell="F17" sqref="F17"/>
    </sheetView>
  </sheetViews>
  <sheetFormatPr defaultColWidth="9.1796875" defaultRowHeight="13" x14ac:dyDescent="0.3"/>
  <cols>
    <col min="1" max="1" width="26.453125" style="61" customWidth="1"/>
    <col min="2" max="2" width="13.1796875" style="61" bestFit="1" customWidth="1"/>
    <col min="3" max="3" width="8.81640625" style="61" bestFit="1" customWidth="1"/>
    <col min="4" max="4" width="8.453125" style="61" bestFit="1" customWidth="1"/>
    <col min="5" max="13" width="7.7265625" style="61" bestFit="1" customWidth="1"/>
    <col min="14" max="14" width="8.81640625" style="61" bestFit="1" customWidth="1"/>
    <col min="15" max="15" width="8.81640625" style="45" bestFit="1" customWidth="1"/>
    <col min="16" max="16" width="8.81640625" style="61" bestFit="1" customWidth="1"/>
    <col min="17" max="25" width="7.7265625" style="61" bestFit="1" customWidth="1"/>
    <col min="26" max="26" width="8.81640625" style="61" bestFit="1" customWidth="1"/>
    <col min="27" max="28" width="8.7265625" style="61" bestFit="1" customWidth="1"/>
    <col min="29" max="16384" width="9.1796875" style="61"/>
  </cols>
  <sheetData>
    <row r="1" spans="1:28" ht="14" x14ac:dyDescent="0.3">
      <c r="A1" s="964" t="s">
        <v>802</v>
      </c>
      <c r="M1" s="45"/>
      <c r="O1" s="61"/>
    </row>
    <row r="3" spans="1:28" ht="18" x14ac:dyDescent="0.4">
      <c r="I3" s="1073" t="s">
        <v>801</v>
      </c>
      <c r="J3" s="1073"/>
      <c r="K3" s="1073"/>
      <c r="L3" s="1073"/>
      <c r="M3" s="1073"/>
      <c r="N3" s="1073"/>
      <c r="O3" s="1073"/>
      <c r="P3" s="1073"/>
      <c r="Q3" s="1073"/>
      <c r="R3" s="1073"/>
      <c r="S3" s="1073"/>
      <c r="T3" s="1073"/>
      <c r="U3" s="1073"/>
    </row>
    <row r="4" spans="1:28" ht="18.5" x14ac:dyDescent="0.45">
      <c r="A4" s="2" t="s">
        <v>52</v>
      </c>
    </row>
    <row r="5" spans="1:28" ht="21" x14ac:dyDescent="0.5">
      <c r="A5" s="172" t="s">
        <v>776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8" ht="21" x14ac:dyDescent="0.5">
      <c r="A6" s="3" t="s">
        <v>316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28" ht="13.4" customHeight="1" x14ac:dyDescent="0.45">
      <c r="A7" s="4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9" spans="1:28" ht="14.5" x14ac:dyDescent="0.35">
      <c r="A9" s="479" t="s">
        <v>678</v>
      </c>
      <c r="B9" s="479"/>
      <c r="C9" s="78"/>
      <c r="D9" s="78"/>
      <c r="E9" s="79"/>
      <c r="F9" s="78"/>
      <c r="G9" s="78"/>
      <c r="H9" s="78"/>
      <c r="I9" s="78"/>
      <c r="J9" s="78"/>
      <c r="K9" s="78"/>
      <c r="L9" s="78"/>
      <c r="M9" s="78"/>
      <c r="N9" s="78"/>
      <c r="O9" s="203"/>
      <c r="P9" s="51"/>
    </row>
    <row r="10" spans="1:28" ht="29" x14ac:dyDescent="0.35">
      <c r="A10" s="205"/>
      <c r="B10" s="480" t="s">
        <v>54</v>
      </c>
      <c r="C10" s="206">
        <v>45658</v>
      </c>
      <c r="D10" s="206">
        <v>45689</v>
      </c>
      <c r="E10" s="206">
        <v>45717</v>
      </c>
      <c r="F10" s="206">
        <v>45748</v>
      </c>
      <c r="G10" s="206">
        <v>45778</v>
      </c>
      <c r="H10" s="206">
        <v>45809</v>
      </c>
      <c r="I10" s="206">
        <v>45839</v>
      </c>
      <c r="J10" s="206">
        <v>45870</v>
      </c>
      <c r="K10" s="206">
        <v>45901</v>
      </c>
      <c r="L10" s="206">
        <v>45931</v>
      </c>
      <c r="M10" s="206">
        <v>45962</v>
      </c>
      <c r="N10" s="206">
        <v>45992</v>
      </c>
      <c r="O10" s="771">
        <v>46023</v>
      </c>
      <c r="P10" s="206">
        <v>46054</v>
      </c>
      <c r="Q10" s="206">
        <v>46082</v>
      </c>
      <c r="R10" s="206">
        <v>46113</v>
      </c>
      <c r="S10" s="206">
        <v>46143</v>
      </c>
      <c r="T10" s="206">
        <v>46174</v>
      </c>
      <c r="U10" s="206">
        <v>46204</v>
      </c>
      <c r="V10" s="206">
        <v>46235</v>
      </c>
      <c r="W10" s="206">
        <v>46266</v>
      </c>
      <c r="X10" s="206">
        <v>46296</v>
      </c>
      <c r="Y10" s="206">
        <v>46327</v>
      </c>
      <c r="Z10" s="206">
        <v>46357</v>
      </c>
      <c r="AA10" s="774" t="s">
        <v>618</v>
      </c>
      <c r="AB10" s="829" t="s">
        <v>619</v>
      </c>
    </row>
    <row r="11" spans="1:28" ht="14.5" x14ac:dyDescent="0.35">
      <c r="A11" s="208" t="s">
        <v>24</v>
      </c>
      <c r="B11" s="344" t="s">
        <v>317</v>
      </c>
      <c r="C11" s="76">
        <v>9.33</v>
      </c>
      <c r="D11" s="76">
        <v>7</v>
      </c>
      <c r="E11" s="76">
        <v>3.86</v>
      </c>
      <c r="F11" s="76">
        <v>2.41</v>
      </c>
      <c r="G11" s="76">
        <v>2.11</v>
      </c>
      <c r="H11" s="76">
        <v>2.36</v>
      </c>
      <c r="I11" s="76">
        <v>3.33</v>
      </c>
      <c r="J11" s="76">
        <v>3.43</v>
      </c>
      <c r="K11" s="76">
        <v>3.31</v>
      </c>
      <c r="L11" s="76">
        <v>2.86</v>
      </c>
      <c r="M11" s="76">
        <v>6.02</v>
      </c>
      <c r="N11" s="76">
        <v>9.07</v>
      </c>
      <c r="O11" s="772">
        <v>8.98</v>
      </c>
      <c r="P11" s="76">
        <v>7.64</v>
      </c>
      <c r="Q11" s="76">
        <v>4.5599999999999996</v>
      </c>
      <c r="R11" s="76">
        <v>2.59</v>
      </c>
      <c r="S11" s="76">
        <v>2.36</v>
      </c>
      <c r="T11" s="76">
        <v>2.7</v>
      </c>
      <c r="U11" s="76">
        <v>3.53</v>
      </c>
      <c r="V11" s="76">
        <v>3.58</v>
      </c>
      <c r="W11" s="76">
        <v>3.55</v>
      </c>
      <c r="X11" s="76">
        <v>3.17</v>
      </c>
      <c r="Y11" s="76">
        <v>6.45</v>
      </c>
      <c r="Z11" s="76">
        <v>8.6999999999999993</v>
      </c>
      <c r="AA11" s="773">
        <v>4.5908333333333333</v>
      </c>
      <c r="AB11" s="77">
        <v>4.8174999999999999</v>
      </c>
    </row>
    <row r="12" spans="1:28" ht="14.5" x14ac:dyDescent="0.35">
      <c r="A12" s="208" t="s">
        <v>201</v>
      </c>
      <c r="B12" s="344" t="s">
        <v>317</v>
      </c>
      <c r="C12" s="76">
        <v>6.62</v>
      </c>
      <c r="D12" s="76">
        <v>5.5</v>
      </c>
      <c r="E12" s="76">
        <v>3.43</v>
      </c>
      <c r="F12" s="76">
        <v>2.4900000000000002</v>
      </c>
      <c r="G12" s="76">
        <v>2.34</v>
      </c>
      <c r="H12" s="76">
        <v>2.6</v>
      </c>
      <c r="I12" s="76">
        <v>3.33</v>
      </c>
      <c r="J12" s="76">
        <v>3.42</v>
      </c>
      <c r="K12" s="76">
        <v>3.34</v>
      </c>
      <c r="L12" s="76">
        <v>2.96</v>
      </c>
      <c r="M12" s="76">
        <v>4.5999999999999996</v>
      </c>
      <c r="N12" s="76">
        <v>6.67</v>
      </c>
      <c r="O12" s="772">
        <v>6.46</v>
      </c>
      <c r="P12" s="76">
        <v>5.68</v>
      </c>
      <c r="Q12" s="76">
        <v>3.93</v>
      </c>
      <c r="R12" s="76">
        <v>2.72</v>
      </c>
      <c r="S12" s="76">
        <v>2.5499999999999998</v>
      </c>
      <c r="T12" s="76">
        <v>2.81</v>
      </c>
      <c r="U12" s="76">
        <v>3.58</v>
      </c>
      <c r="V12" s="76">
        <v>3.67</v>
      </c>
      <c r="W12" s="76">
        <v>3.59</v>
      </c>
      <c r="X12" s="76">
        <v>3.17</v>
      </c>
      <c r="Y12" s="76">
        <v>4.7699999999999996</v>
      </c>
      <c r="Z12" s="76">
        <v>6.69</v>
      </c>
      <c r="AA12" s="773">
        <v>3.9416666666666678</v>
      </c>
      <c r="AB12" s="77">
        <v>4.1349999999999989</v>
      </c>
    </row>
    <row r="13" spans="1:28" ht="14.5" x14ac:dyDescent="0.35">
      <c r="A13" s="208" t="s">
        <v>248</v>
      </c>
      <c r="B13" s="344" t="s">
        <v>317</v>
      </c>
      <c r="C13" s="76">
        <v>2.2000000000000002</v>
      </c>
      <c r="D13" s="76">
        <v>2.2000000000000002</v>
      </c>
      <c r="E13" s="76">
        <v>2.06</v>
      </c>
      <c r="F13" s="76">
        <v>1.89</v>
      </c>
      <c r="G13" s="76">
        <v>1.82</v>
      </c>
      <c r="H13" s="76">
        <v>1.86</v>
      </c>
      <c r="I13" s="76">
        <v>1.89</v>
      </c>
      <c r="J13" s="76">
        <v>1.92</v>
      </c>
      <c r="K13" s="76">
        <v>1.95</v>
      </c>
      <c r="L13" s="76">
        <v>2.11</v>
      </c>
      <c r="M13" s="76">
        <v>2.4900000000000002</v>
      </c>
      <c r="N13" s="76">
        <v>2.78</v>
      </c>
      <c r="O13" s="772">
        <v>2.87</v>
      </c>
      <c r="P13" s="76">
        <v>2.84</v>
      </c>
      <c r="Q13" s="76">
        <v>2.4700000000000002</v>
      </c>
      <c r="R13" s="76">
        <v>2.1</v>
      </c>
      <c r="S13" s="76">
        <v>2.0499999999999998</v>
      </c>
      <c r="T13" s="76">
        <v>2.1</v>
      </c>
      <c r="U13" s="76">
        <v>2.17</v>
      </c>
      <c r="V13" s="76">
        <v>2.17</v>
      </c>
      <c r="W13" s="76">
        <v>2.16</v>
      </c>
      <c r="X13" s="76">
        <v>2.3199999999999998</v>
      </c>
      <c r="Y13" s="76">
        <v>2.72</v>
      </c>
      <c r="Z13" s="76">
        <v>3.01</v>
      </c>
      <c r="AA13" s="773">
        <v>2.0975000000000001</v>
      </c>
      <c r="AB13" s="77">
        <v>2.4149999999999996</v>
      </c>
    </row>
    <row r="14" spans="1:28" ht="14.5" x14ac:dyDescent="0.35">
      <c r="A14" s="208" t="s">
        <v>236</v>
      </c>
      <c r="B14" s="344" t="s">
        <v>317</v>
      </c>
      <c r="C14" s="76">
        <v>2.0699999999999998</v>
      </c>
      <c r="D14" s="76">
        <v>2.0699999999999998</v>
      </c>
      <c r="E14" s="76">
        <v>1.92</v>
      </c>
      <c r="F14" s="76">
        <v>1.57</v>
      </c>
      <c r="G14" s="76">
        <v>1.5</v>
      </c>
      <c r="H14" s="76">
        <v>1.53</v>
      </c>
      <c r="I14" s="76">
        <v>1.57</v>
      </c>
      <c r="J14" s="76">
        <v>1.6</v>
      </c>
      <c r="K14" s="76">
        <v>1.62</v>
      </c>
      <c r="L14" s="76">
        <v>1.78</v>
      </c>
      <c r="M14" s="76">
        <v>2.37</v>
      </c>
      <c r="N14" s="76">
        <v>2.66</v>
      </c>
      <c r="O14" s="772">
        <v>2.75</v>
      </c>
      <c r="P14" s="76">
        <v>2.72</v>
      </c>
      <c r="Q14" s="76">
        <v>2.35</v>
      </c>
      <c r="R14" s="76">
        <v>1.96</v>
      </c>
      <c r="S14" s="76">
        <v>1.9</v>
      </c>
      <c r="T14" s="76">
        <v>1.96</v>
      </c>
      <c r="U14" s="76">
        <v>2.02</v>
      </c>
      <c r="V14" s="76">
        <v>2.0299999999999998</v>
      </c>
      <c r="W14" s="76">
        <v>2.0099999999999998</v>
      </c>
      <c r="X14" s="76">
        <v>2.17</v>
      </c>
      <c r="Y14" s="76">
        <v>2.6</v>
      </c>
      <c r="Z14" s="76">
        <v>2.89</v>
      </c>
      <c r="AA14" s="773">
        <v>1.8550000000000002</v>
      </c>
      <c r="AB14" s="77">
        <v>2.2800000000000007</v>
      </c>
    </row>
    <row r="15" spans="1:28" ht="14.5" x14ac:dyDescent="0.35">
      <c r="A15" s="208" t="s">
        <v>408</v>
      </c>
      <c r="B15" s="344" t="s">
        <v>317</v>
      </c>
      <c r="C15" s="76">
        <v>6.89</v>
      </c>
      <c r="D15" s="76">
        <v>5.76</v>
      </c>
      <c r="E15" s="76">
        <v>3.39</v>
      </c>
      <c r="F15" s="76">
        <v>2.64</v>
      </c>
      <c r="G15" s="76">
        <v>2.4300000000000002</v>
      </c>
      <c r="H15" s="76">
        <v>2.66</v>
      </c>
      <c r="I15" s="76">
        <v>3.39</v>
      </c>
      <c r="J15" s="76">
        <v>3.47</v>
      </c>
      <c r="K15" s="76">
        <v>3.33</v>
      </c>
      <c r="L15" s="76">
        <v>2.98</v>
      </c>
      <c r="M15" s="76">
        <v>4.58</v>
      </c>
      <c r="N15" s="76">
        <v>7.02</v>
      </c>
      <c r="O15" s="772">
        <v>7.08</v>
      </c>
      <c r="P15" s="76">
        <v>6</v>
      </c>
      <c r="Q15" s="76">
        <v>3.89</v>
      </c>
      <c r="R15" s="76">
        <v>2.75</v>
      </c>
      <c r="S15" s="76">
        <v>2.71</v>
      </c>
      <c r="T15" s="76">
        <v>2.87</v>
      </c>
      <c r="U15" s="76">
        <v>3.67</v>
      </c>
      <c r="V15" s="76">
        <v>3.7</v>
      </c>
      <c r="W15" s="76">
        <v>3.64</v>
      </c>
      <c r="X15" s="76">
        <v>3.22</v>
      </c>
      <c r="Y15" s="76">
        <v>4.88</v>
      </c>
      <c r="Z15" s="76">
        <v>6.8</v>
      </c>
      <c r="AA15" s="773">
        <v>4.044999999999999</v>
      </c>
      <c r="AB15" s="77">
        <v>4.2675000000000001</v>
      </c>
    </row>
    <row r="16" spans="1:28" ht="14.5" x14ac:dyDescent="0.35">
      <c r="A16" s="208" t="s">
        <v>318</v>
      </c>
      <c r="B16" s="344" t="s">
        <v>428</v>
      </c>
      <c r="C16" s="980"/>
      <c r="D16" s="980"/>
      <c r="E16" s="980"/>
      <c r="F16" s="980"/>
      <c r="G16" s="980"/>
      <c r="H16" s="980"/>
      <c r="I16" s="980"/>
      <c r="J16" s="980"/>
      <c r="K16" s="980"/>
      <c r="L16" s="980"/>
      <c r="M16" s="980"/>
      <c r="N16" s="980"/>
      <c r="O16" s="980"/>
      <c r="P16" s="980"/>
      <c r="Q16" s="980"/>
      <c r="R16" s="980"/>
      <c r="S16" s="980"/>
      <c r="T16" s="980"/>
      <c r="U16" s="980"/>
      <c r="V16" s="980"/>
      <c r="W16" s="980"/>
      <c r="X16" s="980"/>
      <c r="Y16" s="980"/>
      <c r="Z16" s="980"/>
      <c r="AA16" s="982"/>
      <c r="AB16" s="982"/>
    </row>
    <row r="17" spans="1:28" ht="14.5" x14ac:dyDescent="0.35">
      <c r="A17" s="208" t="s">
        <v>319</v>
      </c>
      <c r="B17" s="344" t="s">
        <v>428</v>
      </c>
      <c r="C17" s="980"/>
      <c r="D17" s="980"/>
      <c r="E17" s="980"/>
      <c r="F17" s="980"/>
      <c r="G17" s="980"/>
      <c r="H17" s="980"/>
      <c r="I17" s="980"/>
      <c r="J17" s="980"/>
      <c r="K17" s="980"/>
      <c r="L17" s="980"/>
      <c r="M17" s="980"/>
      <c r="N17" s="980"/>
      <c r="O17" s="980"/>
      <c r="P17" s="980"/>
      <c r="Q17" s="980"/>
      <c r="R17" s="980"/>
      <c r="S17" s="980"/>
      <c r="T17" s="980"/>
      <c r="U17" s="980"/>
      <c r="V17" s="980"/>
      <c r="W17" s="980"/>
      <c r="X17" s="980"/>
      <c r="Y17" s="980"/>
      <c r="Z17" s="980"/>
      <c r="AA17" s="982"/>
      <c r="AB17" s="982"/>
    </row>
    <row r="18" spans="1:28" ht="14.5" x14ac:dyDescent="0.35">
      <c r="A18" s="208" t="s">
        <v>320</v>
      </c>
      <c r="B18" s="344" t="s">
        <v>428</v>
      </c>
      <c r="C18" s="980"/>
      <c r="D18" s="980"/>
      <c r="E18" s="980"/>
      <c r="F18" s="980"/>
      <c r="G18" s="980"/>
      <c r="H18" s="980"/>
      <c r="I18" s="980"/>
      <c r="J18" s="980"/>
      <c r="K18" s="980"/>
      <c r="L18" s="980"/>
      <c r="M18" s="980"/>
      <c r="N18" s="980"/>
      <c r="O18" s="980"/>
      <c r="P18" s="980"/>
      <c r="Q18" s="980"/>
      <c r="R18" s="980"/>
      <c r="S18" s="980"/>
      <c r="T18" s="980"/>
      <c r="U18" s="980"/>
      <c r="V18" s="980"/>
      <c r="W18" s="980"/>
      <c r="X18" s="980"/>
      <c r="Y18" s="980"/>
      <c r="Z18" s="980"/>
      <c r="AA18" s="982"/>
      <c r="AB18" s="982"/>
    </row>
    <row r="19" spans="1:28" ht="14.5" x14ac:dyDescent="0.35">
      <c r="A19" s="208" t="s">
        <v>321</v>
      </c>
      <c r="B19" s="344" t="s">
        <v>499</v>
      </c>
      <c r="C19" s="981"/>
      <c r="D19" s="981"/>
      <c r="E19" s="981"/>
      <c r="F19" s="981"/>
      <c r="G19" s="981"/>
      <c r="H19" s="981"/>
      <c r="I19" s="981"/>
      <c r="J19" s="981"/>
      <c r="K19" s="981"/>
      <c r="L19" s="981"/>
      <c r="M19" s="981"/>
      <c r="N19" s="981"/>
      <c r="O19" s="981"/>
      <c r="P19" s="981"/>
      <c r="Q19" s="981"/>
      <c r="R19" s="981"/>
      <c r="S19" s="981"/>
      <c r="T19" s="981"/>
      <c r="U19" s="981"/>
      <c r="V19" s="981"/>
      <c r="W19" s="981"/>
      <c r="X19" s="981"/>
      <c r="Y19" s="981"/>
      <c r="Z19" s="981"/>
      <c r="AA19" s="983"/>
      <c r="AB19" s="983"/>
    </row>
    <row r="20" spans="1:28" ht="14.5" x14ac:dyDescent="0.35">
      <c r="A20" s="208" t="s">
        <v>322</v>
      </c>
      <c r="B20" s="344" t="s">
        <v>499</v>
      </c>
      <c r="C20" s="981"/>
      <c r="D20" s="981"/>
      <c r="E20" s="981"/>
      <c r="F20" s="981"/>
      <c r="G20" s="981"/>
      <c r="H20" s="981"/>
      <c r="I20" s="981"/>
      <c r="J20" s="981"/>
      <c r="K20" s="981"/>
      <c r="L20" s="981"/>
      <c r="M20" s="981"/>
      <c r="N20" s="981"/>
      <c r="O20" s="981"/>
      <c r="P20" s="981"/>
      <c r="Q20" s="981"/>
      <c r="R20" s="981"/>
      <c r="S20" s="981"/>
      <c r="T20" s="981"/>
      <c r="U20" s="981"/>
      <c r="V20" s="981"/>
      <c r="W20" s="981"/>
      <c r="X20" s="981"/>
      <c r="Y20" s="981"/>
      <c r="Z20" s="981"/>
      <c r="AA20" s="983"/>
      <c r="AB20" s="983"/>
    </row>
    <row r="21" spans="1:28" ht="14.5" x14ac:dyDescent="0.35">
      <c r="A21" s="209" t="s">
        <v>323</v>
      </c>
      <c r="B21" s="481" t="s">
        <v>499</v>
      </c>
      <c r="C21" s="981"/>
      <c r="D21" s="981"/>
      <c r="E21" s="981"/>
      <c r="F21" s="981"/>
      <c r="G21" s="981"/>
      <c r="H21" s="981"/>
      <c r="I21" s="981"/>
      <c r="J21" s="981"/>
      <c r="K21" s="981"/>
      <c r="L21" s="981"/>
      <c r="M21" s="981"/>
      <c r="N21" s="981"/>
      <c r="O21" s="981"/>
      <c r="P21" s="981"/>
      <c r="Q21" s="981"/>
      <c r="R21" s="981"/>
      <c r="S21" s="981"/>
      <c r="T21" s="981"/>
      <c r="U21" s="981"/>
      <c r="V21" s="981"/>
      <c r="W21" s="981"/>
      <c r="X21" s="981"/>
      <c r="Y21" s="981"/>
      <c r="Z21" s="981"/>
      <c r="AA21" s="983"/>
      <c r="AB21" s="983"/>
    </row>
    <row r="22" spans="1:28" ht="14.5" x14ac:dyDescent="0.35">
      <c r="A22" s="51"/>
      <c r="B22" s="51"/>
      <c r="C22" s="51"/>
      <c r="D22" s="51"/>
      <c r="E22" s="51"/>
      <c r="F22" s="51"/>
      <c r="G22" s="80"/>
      <c r="H22" s="51"/>
      <c r="I22" s="80"/>
      <c r="J22" s="80"/>
      <c r="K22" s="51"/>
      <c r="L22" s="51"/>
      <c r="M22" s="51"/>
      <c r="N22" s="51"/>
      <c r="O22" s="158"/>
      <c r="P22" s="51"/>
    </row>
    <row r="23" spans="1:28" ht="14.5" x14ac:dyDescent="0.35">
      <c r="A23" s="479" t="s">
        <v>759</v>
      </c>
      <c r="B23" s="479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203"/>
      <c r="P23" s="51"/>
    </row>
    <row r="24" spans="1:28" ht="29" x14ac:dyDescent="0.35">
      <c r="A24" s="205"/>
      <c r="B24" s="480" t="s">
        <v>54</v>
      </c>
      <c r="C24" s="206">
        <v>45658</v>
      </c>
      <c r="D24" s="206">
        <v>45689</v>
      </c>
      <c r="E24" s="206">
        <v>45717</v>
      </c>
      <c r="F24" s="206">
        <v>45748</v>
      </c>
      <c r="G24" s="206">
        <v>45778</v>
      </c>
      <c r="H24" s="206">
        <v>45809</v>
      </c>
      <c r="I24" s="206">
        <v>45839</v>
      </c>
      <c r="J24" s="206">
        <v>45870</v>
      </c>
      <c r="K24" s="206">
        <v>45901</v>
      </c>
      <c r="L24" s="206">
        <v>45931</v>
      </c>
      <c r="M24" s="206">
        <v>45962</v>
      </c>
      <c r="N24" s="206">
        <v>45992</v>
      </c>
      <c r="O24" s="771">
        <v>46023</v>
      </c>
      <c r="P24" s="206">
        <v>46054</v>
      </c>
      <c r="Q24" s="206">
        <v>46082</v>
      </c>
      <c r="R24" s="206">
        <v>46113</v>
      </c>
      <c r="S24" s="206">
        <v>46143</v>
      </c>
      <c r="T24" s="206">
        <v>46174</v>
      </c>
      <c r="U24" s="206">
        <v>46204</v>
      </c>
      <c r="V24" s="206">
        <v>46235</v>
      </c>
      <c r="W24" s="206">
        <v>46266</v>
      </c>
      <c r="X24" s="206">
        <v>46296</v>
      </c>
      <c r="Y24" s="206">
        <v>46327</v>
      </c>
      <c r="Z24" s="206">
        <v>46357</v>
      </c>
      <c r="AA24" s="774" t="s">
        <v>618</v>
      </c>
      <c r="AB24" s="829" t="s">
        <v>619</v>
      </c>
    </row>
    <row r="25" spans="1:28" ht="14.5" x14ac:dyDescent="0.35">
      <c r="A25" s="208" t="s">
        <v>24</v>
      </c>
      <c r="B25" s="344" t="s">
        <v>317</v>
      </c>
      <c r="C25" s="76">
        <v>9.5</v>
      </c>
      <c r="D25" s="76">
        <v>8.6300000000000008</v>
      </c>
      <c r="E25" s="76">
        <v>5.85</v>
      </c>
      <c r="F25" s="76">
        <v>3.32</v>
      </c>
      <c r="G25" s="76">
        <v>3.07</v>
      </c>
      <c r="H25" s="76">
        <v>3.27</v>
      </c>
      <c r="I25" s="76">
        <v>3.81</v>
      </c>
      <c r="J25" s="76">
        <v>3.92</v>
      </c>
      <c r="K25" s="76">
        <v>3.81</v>
      </c>
      <c r="L25" s="76">
        <v>3.75</v>
      </c>
      <c r="M25" s="76">
        <v>7.04</v>
      </c>
      <c r="N25" s="76">
        <v>8.4700000000000006</v>
      </c>
      <c r="O25" s="772">
        <v>8.58</v>
      </c>
      <c r="P25" s="76">
        <v>7.91</v>
      </c>
      <c r="Q25" s="76">
        <v>5.38</v>
      </c>
      <c r="R25" s="76">
        <v>3.13</v>
      </c>
      <c r="S25" s="76">
        <v>3.08</v>
      </c>
      <c r="T25" s="76">
        <v>3.2</v>
      </c>
      <c r="U25" s="76">
        <v>3.62</v>
      </c>
      <c r="V25" s="76">
        <v>3.67</v>
      </c>
      <c r="W25" s="76">
        <v>3.64</v>
      </c>
      <c r="X25" s="76">
        <v>3.64</v>
      </c>
      <c r="Y25" s="76">
        <v>6.49</v>
      </c>
      <c r="Z25" s="76">
        <v>7.98</v>
      </c>
      <c r="AA25" s="773">
        <v>5.370000000000001</v>
      </c>
      <c r="AB25" s="77">
        <v>5.0266666666666673</v>
      </c>
    </row>
    <row r="26" spans="1:28" ht="14.5" x14ac:dyDescent="0.35">
      <c r="A26" s="208" t="s">
        <v>201</v>
      </c>
      <c r="B26" s="344" t="s">
        <v>317</v>
      </c>
      <c r="C26" s="76">
        <v>6.74</v>
      </c>
      <c r="D26" s="76">
        <v>6.41</v>
      </c>
      <c r="E26" s="76">
        <v>4.7</v>
      </c>
      <c r="F26" s="76">
        <v>3.53</v>
      </c>
      <c r="G26" s="76">
        <v>3.21</v>
      </c>
      <c r="H26" s="76">
        <v>3.37</v>
      </c>
      <c r="I26" s="76">
        <v>3.84</v>
      </c>
      <c r="J26" s="76">
        <v>3.89</v>
      </c>
      <c r="K26" s="76">
        <v>3.84</v>
      </c>
      <c r="L26" s="76">
        <v>3.74</v>
      </c>
      <c r="M26" s="76">
        <v>4.92</v>
      </c>
      <c r="N26" s="76">
        <v>6.36</v>
      </c>
      <c r="O26" s="772">
        <v>6.59</v>
      </c>
      <c r="P26" s="76">
        <v>6.23</v>
      </c>
      <c r="Q26" s="76">
        <v>4.67</v>
      </c>
      <c r="R26" s="76">
        <v>3.44</v>
      </c>
      <c r="S26" s="76">
        <v>2.99</v>
      </c>
      <c r="T26" s="76">
        <v>3.17</v>
      </c>
      <c r="U26" s="76">
        <v>3.78</v>
      </c>
      <c r="V26" s="76">
        <v>3.83</v>
      </c>
      <c r="W26" s="76">
        <v>3.77</v>
      </c>
      <c r="X26" s="76">
        <v>3.62</v>
      </c>
      <c r="Y26" s="76">
        <v>4.82</v>
      </c>
      <c r="Z26" s="76">
        <v>6.15</v>
      </c>
      <c r="AA26" s="773">
        <v>4.5458333333333334</v>
      </c>
      <c r="AB26" s="77">
        <v>4.4216666666666669</v>
      </c>
    </row>
    <row r="27" spans="1:28" ht="14.5" x14ac:dyDescent="0.35">
      <c r="A27" s="208" t="s">
        <v>248</v>
      </c>
      <c r="B27" s="344" t="s">
        <v>317</v>
      </c>
      <c r="C27" s="76">
        <v>3.09</v>
      </c>
      <c r="D27" s="76">
        <v>3.08</v>
      </c>
      <c r="E27" s="76">
        <v>2.85</v>
      </c>
      <c r="F27" s="76">
        <v>2.67</v>
      </c>
      <c r="G27" s="76">
        <v>2.5299999999999998</v>
      </c>
      <c r="H27" s="76">
        <v>2.54</v>
      </c>
      <c r="I27" s="76">
        <v>2.6</v>
      </c>
      <c r="J27" s="76">
        <v>2.65</v>
      </c>
      <c r="K27" s="76">
        <v>2.75</v>
      </c>
      <c r="L27" s="76">
        <v>2.85</v>
      </c>
      <c r="M27" s="76">
        <v>3.12</v>
      </c>
      <c r="N27" s="76">
        <v>3.42</v>
      </c>
      <c r="O27" s="772">
        <v>3.62</v>
      </c>
      <c r="P27" s="76">
        <v>3.57</v>
      </c>
      <c r="Q27" s="76">
        <v>3.08</v>
      </c>
      <c r="R27" s="76">
        <v>2.71</v>
      </c>
      <c r="S27" s="76">
        <v>2.5299999999999998</v>
      </c>
      <c r="T27" s="76">
        <v>2.63</v>
      </c>
      <c r="U27" s="76">
        <v>2.7</v>
      </c>
      <c r="V27" s="76">
        <v>2.73</v>
      </c>
      <c r="W27" s="76">
        <v>2.75</v>
      </c>
      <c r="X27" s="76">
        <v>2.82</v>
      </c>
      <c r="Y27" s="76">
        <v>3.17</v>
      </c>
      <c r="Z27" s="76">
        <v>3.47</v>
      </c>
      <c r="AA27" s="773">
        <v>2.8458333333333332</v>
      </c>
      <c r="AB27" s="77">
        <v>2.9816666666666669</v>
      </c>
    </row>
    <row r="28" spans="1:28" ht="14.5" x14ac:dyDescent="0.35">
      <c r="A28" s="208" t="s">
        <v>236</v>
      </c>
      <c r="B28" s="344" t="s">
        <v>317</v>
      </c>
      <c r="C28" s="76">
        <v>2.97</v>
      </c>
      <c r="D28" s="76">
        <v>2.96</v>
      </c>
      <c r="E28" s="76">
        <v>2.73</v>
      </c>
      <c r="F28" s="76">
        <v>2.4</v>
      </c>
      <c r="G28" s="76">
        <v>2.27</v>
      </c>
      <c r="H28" s="76">
        <v>2.2799999999999998</v>
      </c>
      <c r="I28" s="76">
        <v>2.34</v>
      </c>
      <c r="J28" s="76">
        <v>2.38</v>
      </c>
      <c r="K28" s="76">
        <v>2.48</v>
      </c>
      <c r="L28" s="76">
        <v>2.58</v>
      </c>
      <c r="M28" s="76">
        <v>2.99</v>
      </c>
      <c r="N28" s="76">
        <v>3.29</v>
      </c>
      <c r="O28" s="772">
        <v>3.49</v>
      </c>
      <c r="P28" s="76">
        <v>3.43</v>
      </c>
      <c r="Q28" s="76">
        <v>2.95</v>
      </c>
      <c r="R28" s="76">
        <v>2.4700000000000002</v>
      </c>
      <c r="S28" s="76">
        <v>2.2999999999999998</v>
      </c>
      <c r="T28" s="76">
        <v>2.39</v>
      </c>
      <c r="U28" s="76">
        <v>2.46</v>
      </c>
      <c r="V28" s="76">
        <v>2.4900000000000002</v>
      </c>
      <c r="W28" s="76">
        <v>2.5099999999999998</v>
      </c>
      <c r="X28" s="76">
        <v>2.57</v>
      </c>
      <c r="Y28" s="76">
        <v>3.03</v>
      </c>
      <c r="Z28" s="76">
        <v>3.33</v>
      </c>
      <c r="AA28" s="773">
        <v>2.6391666666666667</v>
      </c>
      <c r="AB28" s="77">
        <v>2.7850000000000001</v>
      </c>
    </row>
    <row r="29" spans="1:28" ht="14.5" x14ac:dyDescent="0.35">
      <c r="A29" s="208" t="s">
        <v>408</v>
      </c>
      <c r="B29" s="344" t="s">
        <v>317</v>
      </c>
      <c r="C29" s="76">
        <v>7.12</v>
      </c>
      <c r="D29" s="76">
        <v>6.58</v>
      </c>
      <c r="E29" s="76">
        <v>4.41</v>
      </c>
      <c r="F29" s="76">
        <v>3.51</v>
      </c>
      <c r="G29" s="76">
        <v>3.29</v>
      </c>
      <c r="H29" s="76">
        <v>3.48</v>
      </c>
      <c r="I29" s="76">
        <v>3.95</v>
      </c>
      <c r="J29" s="76">
        <v>4.03</v>
      </c>
      <c r="K29" s="76">
        <v>3.9</v>
      </c>
      <c r="L29" s="76">
        <v>3.79</v>
      </c>
      <c r="M29" s="76">
        <v>5.03</v>
      </c>
      <c r="N29" s="76">
        <v>6.44</v>
      </c>
      <c r="O29" s="772">
        <v>6.71</v>
      </c>
      <c r="P29" s="76">
        <v>6.35</v>
      </c>
      <c r="Q29" s="76">
        <v>4.74</v>
      </c>
      <c r="R29" s="76">
        <v>3.29</v>
      </c>
      <c r="S29" s="76">
        <v>3.27</v>
      </c>
      <c r="T29" s="76">
        <v>3.37</v>
      </c>
      <c r="U29" s="76">
        <v>3.76</v>
      </c>
      <c r="V29" s="76">
        <v>3.8</v>
      </c>
      <c r="W29" s="76">
        <v>3.74</v>
      </c>
      <c r="X29" s="76">
        <v>3.69</v>
      </c>
      <c r="Y29" s="76">
        <v>4.8600000000000003</v>
      </c>
      <c r="Z29" s="76">
        <v>6.12</v>
      </c>
      <c r="AA29" s="773">
        <v>4.6274999999999995</v>
      </c>
      <c r="AB29" s="77">
        <v>4.4749999999999988</v>
      </c>
    </row>
    <row r="30" spans="1:28" ht="14.5" x14ac:dyDescent="0.35">
      <c r="A30" s="208" t="s">
        <v>318</v>
      </c>
      <c r="B30" s="344" t="s">
        <v>428</v>
      </c>
      <c r="C30" s="980"/>
      <c r="D30" s="980"/>
      <c r="E30" s="980"/>
      <c r="F30" s="980"/>
      <c r="G30" s="980"/>
      <c r="H30" s="980"/>
      <c r="I30" s="980"/>
      <c r="J30" s="980"/>
      <c r="K30" s="980"/>
      <c r="L30" s="980"/>
      <c r="M30" s="980"/>
      <c r="N30" s="980"/>
      <c r="O30" s="980"/>
      <c r="P30" s="980"/>
      <c r="Q30" s="980"/>
      <c r="R30" s="980"/>
      <c r="S30" s="980"/>
      <c r="T30" s="980"/>
      <c r="U30" s="980"/>
      <c r="V30" s="980"/>
      <c r="W30" s="980"/>
      <c r="X30" s="980"/>
      <c r="Y30" s="980"/>
      <c r="Z30" s="980"/>
      <c r="AA30" s="982"/>
      <c r="AB30" s="982"/>
    </row>
    <row r="31" spans="1:28" ht="14.5" x14ac:dyDescent="0.35">
      <c r="A31" s="208" t="s">
        <v>319</v>
      </c>
      <c r="B31" s="344" t="s">
        <v>428</v>
      </c>
      <c r="C31" s="980"/>
      <c r="D31" s="980"/>
      <c r="E31" s="980"/>
      <c r="F31" s="980"/>
      <c r="G31" s="980"/>
      <c r="H31" s="980"/>
      <c r="I31" s="980"/>
      <c r="J31" s="980"/>
      <c r="K31" s="980"/>
      <c r="L31" s="980"/>
      <c r="M31" s="980"/>
      <c r="N31" s="980"/>
      <c r="O31" s="980"/>
      <c r="P31" s="980"/>
      <c r="Q31" s="980"/>
      <c r="R31" s="980"/>
      <c r="S31" s="980"/>
      <c r="T31" s="980"/>
      <c r="U31" s="980"/>
      <c r="V31" s="980"/>
      <c r="W31" s="980"/>
      <c r="X31" s="980"/>
      <c r="Y31" s="980"/>
      <c r="Z31" s="980"/>
      <c r="AA31" s="982"/>
      <c r="AB31" s="982"/>
    </row>
    <row r="32" spans="1:28" ht="14.5" x14ac:dyDescent="0.35">
      <c r="A32" s="208" t="s">
        <v>320</v>
      </c>
      <c r="B32" s="344" t="s">
        <v>428</v>
      </c>
      <c r="C32" s="980"/>
      <c r="D32" s="980"/>
      <c r="E32" s="980"/>
      <c r="F32" s="980"/>
      <c r="G32" s="980"/>
      <c r="H32" s="980"/>
      <c r="I32" s="980"/>
      <c r="J32" s="980"/>
      <c r="K32" s="980"/>
      <c r="L32" s="980"/>
      <c r="M32" s="980"/>
      <c r="N32" s="980"/>
      <c r="O32" s="980"/>
      <c r="P32" s="980"/>
      <c r="Q32" s="980"/>
      <c r="R32" s="980"/>
      <c r="S32" s="980"/>
      <c r="T32" s="980"/>
      <c r="U32" s="980"/>
      <c r="V32" s="980"/>
      <c r="W32" s="980"/>
      <c r="X32" s="980"/>
      <c r="Y32" s="980"/>
      <c r="Z32" s="980"/>
      <c r="AA32" s="982"/>
      <c r="AB32" s="982"/>
    </row>
    <row r="33" spans="1:28" ht="14.5" x14ac:dyDescent="0.35">
      <c r="A33" s="208" t="s">
        <v>321</v>
      </c>
      <c r="B33" s="344" t="s">
        <v>499</v>
      </c>
      <c r="C33" s="981"/>
      <c r="D33" s="981"/>
      <c r="E33" s="981"/>
      <c r="F33" s="981"/>
      <c r="G33" s="981"/>
      <c r="H33" s="981"/>
      <c r="I33" s="981"/>
      <c r="J33" s="981"/>
      <c r="K33" s="981"/>
      <c r="L33" s="981"/>
      <c r="M33" s="981"/>
      <c r="N33" s="981"/>
      <c r="O33" s="981"/>
      <c r="P33" s="981"/>
      <c r="Q33" s="981"/>
      <c r="R33" s="981"/>
      <c r="S33" s="981"/>
      <c r="T33" s="981"/>
      <c r="U33" s="981"/>
      <c r="V33" s="981"/>
      <c r="W33" s="981"/>
      <c r="X33" s="981"/>
      <c r="Y33" s="981"/>
      <c r="Z33" s="981"/>
      <c r="AA33" s="983"/>
      <c r="AB33" s="983"/>
    </row>
    <row r="34" spans="1:28" ht="14.5" x14ac:dyDescent="0.35">
      <c r="A34" s="208" t="s">
        <v>322</v>
      </c>
      <c r="B34" s="344" t="s">
        <v>499</v>
      </c>
      <c r="C34" s="981"/>
      <c r="D34" s="981"/>
      <c r="E34" s="981"/>
      <c r="F34" s="981"/>
      <c r="G34" s="981"/>
      <c r="H34" s="981"/>
      <c r="I34" s="981"/>
      <c r="J34" s="981"/>
      <c r="K34" s="981"/>
      <c r="L34" s="981"/>
      <c r="M34" s="981"/>
      <c r="N34" s="981"/>
      <c r="O34" s="981"/>
      <c r="P34" s="981"/>
      <c r="Q34" s="981"/>
      <c r="R34" s="981"/>
      <c r="S34" s="981"/>
      <c r="T34" s="981"/>
      <c r="U34" s="981"/>
      <c r="V34" s="981"/>
      <c r="W34" s="981"/>
      <c r="X34" s="981"/>
      <c r="Y34" s="981"/>
      <c r="Z34" s="981"/>
      <c r="AA34" s="983"/>
      <c r="AB34" s="983"/>
    </row>
    <row r="35" spans="1:28" ht="14.5" x14ac:dyDescent="0.35">
      <c r="A35" s="209" t="s">
        <v>323</v>
      </c>
      <c r="B35" s="481" t="s">
        <v>499</v>
      </c>
      <c r="C35" s="981"/>
      <c r="D35" s="981"/>
      <c r="E35" s="981"/>
      <c r="F35" s="981"/>
      <c r="G35" s="981"/>
      <c r="H35" s="981"/>
      <c r="I35" s="981"/>
      <c r="J35" s="981"/>
      <c r="K35" s="981"/>
      <c r="L35" s="981"/>
      <c r="M35" s="981"/>
      <c r="N35" s="981"/>
      <c r="O35" s="981"/>
      <c r="P35" s="981"/>
      <c r="Q35" s="981"/>
      <c r="R35" s="981"/>
      <c r="S35" s="981"/>
      <c r="T35" s="981"/>
      <c r="U35" s="981"/>
      <c r="V35" s="981"/>
      <c r="W35" s="981"/>
      <c r="X35" s="981"/>
      <c r="Y35" s="981"/>
      <c r="Z35" s="981"/>
      <c r="AA35" s="983"/>
      <c r="AB35" s="983"/>
    </row>
    <row r="36" spans="1:28" ht="14.5" x14ac:dyDescent="0.3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158"/>
      <c r="P36" s="51"/>
    </row>
    <row r="37" spans="1:28" ht="14.5" x14ac:dyDescent="0.35">
      <c r="A37" s="81" t="s">
        <v>324</v>
      </c>
      <c r="B37" s="81"/>
      <c r="C37" s="78"/>
      <c r="D37" s="78"/>
      <c r="E37" s="78"/>
      <c r="F37" s="78"/>
      <c r="G37" s="82"/>
      <c r="H37" s="78"/>
      <c r="I37" s="82"/>
      <c r="J37" s="82"/>
      <c r="K37" s="78"/>
      <c r="L37" s="78"/>
      <c r="M37" s="78"/>
      <c r="N37" s="78"/>
      <c r="O37" s="203"/>
      <c r="P37" s="51"/>
    </row>
    <row r="38" spans="1:28" ht="43.5" x14ac:dyDescent="0.35">
      <c r="A38" s="482"/>
      <c r="B38" s="480" t="s">
        <v>54</v>
      </c>
      <c r="C38" s="206">
        <v>45658</v>
      </c>
      <c r="D38" s="206">
        <v>45689</v>
      </c>
      <c r="E38" s="206">
        <v>45717</v>
      </c>
      <c r="F38" s="206">
        <v>45748</v>
      </c>
      <c r="G38" s="206">
        <v>45778</v>
      </c>
      <c r="H38" s="206">
        <v>45809</v>
      </c>
      <c r="I38" s="206">
        <v>45839</v>
      </c>
      <c r="J38" s="206">
        <v>45870</v>
      </c>
      <c r="K38" s="206">
        <v>45901</v>
      </c>
      <c r="L38" s="206">
        <v>45931</v>
      </c>
      <c r="M38" s="206">
        <v>45962</v>
      </c>
      <c r="N38" s="207">
        <v>45992</v>
      </c>
      <c r="O38" s="206">
        <v>46023</v>
      </c>
      <c r="P38" s="206">
        <v>46054</v>
      </c>
      <c r="Q38" s="206">
        <v>46082</v>
      </c>
      <c r="R38" s="206">
        <v>46113</v>
      </c>
      <c r="S38" s="206">
        <v>46143</v>
      </c>
      <c r="T38" s="206">
        <v>46174</v>
      </c>
      <c r="U38" s="206">
        <v>46204</v>
      </c>
      <c r="V38" s="206">
        <v>46235</v>
      </c>
      <c r="W38" s="206">
        <v>46266</v>
      </c>
      <c r="X38" s="206">
        <v>46296</v>
      </c>
      <c r="Y38" s="206">
        <v>46327</v>
      </c>
      <c r="Z38" s="206">
        <v>46357</v>
      </c>
      <c r="AA38" s="774" t="s">
        <v>692</v>
      </c>
      <c r="AB38" s="774" t="s">
        <v>693</v>
      </c>
    </row>
    <row r="39" spans="1:28" ht="14.5" x14ac:dyDescent="0.35">
      <c r="A39" s="208" t="s">
        <v>24</v>
      </c>
      <c r="B39" s="344" t="s">
        <v>317</v>
      </c>
      <c r="C39" s="76">
        <v>-0.16999999999999993</v>
      </c>
      <c r="D39" s="76">
        <v>-1.6300000000000008</v>
      </c>
      <c r="E39" s="76">
        <v>-1.9899999999999998</v>
      </c>
      <c r="F39" s="76">
        <v>-0.9099999999999997</v>
      </c>
      <c r="G39" s="76">
        <v>-0.96</v>
      </c>
      <c r="H39" s="76">
        <v>-0.91000000000000014</v>
      </c>
      <c r="I39" s="76">
        <v>-0.48</v>
      </c>
      <c r="J39" s="76">
        <v>-0.48999999999999977</v>
      </c>
      <c r="K39" s="76">
        <v>-0.5</v>
      </c>
      <c r="L39" s="76">
        <v>-0.89000000000000012</v>
      </c>
      <c r="M39" s="76">
        <v>-1.0200000000000005</v>
      </c>
      <c r="N39" s="784">
        <v>0.59999999999999964</v>
      </c>
      <c r="O39" s="76">
        <v>0.40000000000000036</v>
      </c>
      <c r="P39" s="76">
        <v>-0.27000000000000046</v>
      </c>
      <c r="Q39" s="76">
        <v>-0.82000000000000028</v>
      </c>
      <c r="R39" s="76">
        <v>-0.54</v>
      </c>
      <c r="S39" s="76">
        <v>-0.7200000000000002</v>
      </c>
      <c r="T39" s="76">
        <v>-0.5</v>
      </c>
      <c r="U39" s="76">
        <v>-9.0000000000000302E-2</v>
      </c>
      <c r="V39" s="76">
        <v>-8.9999999999999858E-2</v>
      </c>
      <c r="W39" s="76">
        <v>-9.0000000000000302E-2</v>
      </c>
      <c r="X39" s="76">
        <v>-0.4700000000000002</v>
      </c>
      <c r="Y39" s="76">
        <v>-4.0000000000000036E-2</v>
      </c>
      <c r="Z39" s="76">
        <v>0.71999999999999886</v>
      </c>
      <c r="AA39" s="773">
        <v>-0.77916666666666767</v>
      </c>
      <c r="AB39" s="773">
        <v>-0.20916666666666739</v>
      </c>
    </row>
    <row r="40" spans="1:28" ht="14.5" x14ac:dyDescent="0.35">
      <c r="A40" s="208" t="s">
        <v>201</v>
      </c>
      <c r="B40" s="344" t="s">
        <v>317</v>
      </c>
      <c r="C40" s="76">
        <v>-0.12000000000000011</v>
      </c>
      <c r="D40" s="76">
        <v>-0.91000000000000014</v>
      </c>
      <c r="E40" s="76">
        <v>-1.27</v>
      </c>
      <c r="F40" s="76">
        <v>-1.0399999999999996</v>
      </c>
      <c r="G40" s="76">
        <v>-0.87000000000000011</v>
      </c>
      <c r="H40" s="76">
        <v>-0.77</v>
      </c>
      <c r="I40" s="76">
        <v>-0.50999999999999979</v>
      </c>
      <c r="J40" s="76">
        <v>-0.4700000000000002</v>
      </c>
      <c r="K40" s="76">
        <v>-0.5</v>
      </c>
      <c r="L40" s="76">
        <v>-0.78000000000000025</v>
      </c>
      <c r="M40" s="76">
        <v>-0.32000000000000028</v>
      </c>
      <c r="N40" s="784">
        <v>0.30999999999999961</v>
      </c>
      <c r="O40" s="76">
        <v>-0.12999999999999989</v>
      </c>
      <c r="P40" s="76">
        <v>-0.55000000000000071</v>
      </c>
      <c r="Q40" s="76">
        <v>-0.73999999999999977</v>
      </c>
      <c r="R40" s="76">
        <v>-0.71999999999999975</v>
      </c>
      <c r="S40" s="76">
        <v>-0.44000000000000039</v>
      </c>
      <c r="T40" s="76">
        <v>-0.35999999999999988</v>
      </c>
      <c r="U40" s="76">
        <v>-0.19999999999999973</v>
      </c>
      <c r="V40" s="76">
        <v>-0.16000000000000014</v>
      </c>
      <c r="W40" s="76">
        <v>-0.18000000000000016</v>
      </c>
      <c r="X40" s="76">
        <v>-0.45000000000000018</v>
      </c>
      <c r="Y40" s="76">
        <v>-5.0000000000000711E-2</v>
      </c>
      <c r="Z40" s="76">
        <v>0.54</v>
      </c>
      <c r="AA40" s="773">
        <v>-0.60416666666666563</v>
      </c>
      <c r="AB40" s="773">
        <v>-0.28666666666666796</v>
      </c>
    </row>
    <row r="41" spans="1:28" ht="14.5" x14ac:dyDescent="0.35">
      <c r="A41" s="208" t="s">
        <v>248</v>
      </c>
      <c r="B41" s="344" t="s">
        <v>317</v>
      </c>
      <c r="C41" s="76">
        <v>-0.88999999999999968</v>
      </c>
      <c r="D41" s="76">
        <v>-0.87999999999999989</v>
      </c>
      <c r="E41" s="76">
        <v>-0.79</v>
      </c>
      <c r="F41" s="76">
        <v>-0.78</v>
      </c>
      <c r="G41" s="76">
        <v>-0.70999999999999974</v>
      </c>
      <c r="H41" s="76">
        <v>-0.67999999999999994</v>
      </c>
      <c r="I41" s="76">
        <v>-0.71000000000000019</v>
      </c>
      <c r="J41" s="76">
        <v>-0.73</v>
      </c>
      <c r="K41" s="76">
        <v>-0.8</v>
      </c>
      <c r="L41" s="76">
        <v>-0.74000000000000021</v>
      </c>
      <c r="M41" s="76">
        <v>-0.62999999999999989</v>
      </c>
      <c r="N41" s="784">
        <v>-0.64000000000000012</v>
      </c>
      <c r="O41" s="76">
        <v>-0.75</v>
      </c>
      <c r="P41" s="76">
        <v>-0.73</v>
      </c>
      <c r="Q41" s="76">
        <v>-0.60999999999999988</v>
      </c>
      <c r="R41" s="76">
        <v>-0.60999999999999988</v>
      </c>
      <c r="S41" s="76">
        <v>-0.48</v>
      </c>
      <c r="T41" s="76">
        <v>-0.5299999999999998</v>
      </c>
      <c r="U41" s="76">
        <v>-0.53000000000000025</v>
      </c>
      <c r="V41" s="76">
        <v>-0.56000000000000005</v>
      </c>
      <c r="W41" s="76">
        <v>-0.58999999999999986</v>
      </c>
      <c r="X41" s="76">
        <v>-0.5</v>
      </c>
      <c r="Y41" s="76">
        <v>-0.44999999999999973</v>
      </c>
      <c r="Z41" s="76">
        <v>-0.46000000000000041</v>
      </c>
      <c r="AA41" s="773">
        <v>-0.74833333333333307</v>
      </c>
      <c r="AB41" s="773">
        <v>-0.56666666666666732</v>
      </c>
    </row>
    <row r="42" spans="1:28" ht="14.5" x14ac:dyDescent="0.35">
      <c r="A42" s="208" t="s">
        <v>236</v>
      </c>
      <c r="B42" s="344" t="s">
        <v>317</v>
      </c>
      <c r="C42" s="76">
        <v>-0.90000000000000036</v>
      </c>
      <c r="D42" s="76">
        <v>-0.89000000000000012</v>
      </c>
      <c r="E42" s="76">
        <v>-0.81</v>
      </c>
      <c r="F42" s="76">
        <v>-0.82999999999999985</v>
      </c>
      <c r="G42" s="76">
        <v>-0.77</v>
      </c>
      <c r="H42" s="76">
        <v>-0.74999999999999978</v>
      </c>
      <c r="I42" s="76">
        <v>-0.7699999999999998</v>
      </c>
      <c r="J42" s="76">
        <v>-0.7799999999999998</v>
      </c>
      <c r="K42" s="76">
        <v>-0.85999999999999988</v>
      </c>
      <c r="L42" s="76">
        <v>-0.8</v>
      </c>
      <c r="M42" s="76">
        <v>-0.62000000000000011</v>
      </c>
      <c r="N42" s="784">
        <v>-0.62999999999999989</v>
      </c>
      <c r="O42" s="76">
        <v>-0.74000000000000021</v>
      </c>
      <c r="P42" s="76">
        <v>-0.71</v>
      </c>
      <c r="Q42" s="76">
        <v>-0.60000000000000009</v>
      </c>
      <c r="R42" s="76">
        <v>-0.51000000000000023</v>
      </c>
      <c r="S42" s="76">
        <v>-0.39999999999999991</v>
      </c>
      <c r="T42" s="76">
        <v>-0.43000000000000016</v>
      </c>
      <c r="U42" s="76">
        <v>-0.43999999999999995</v>
      </c>
      <c r="V42" s="76">
        <v>-0.46000000000000041</v>
      </c>
      <c r="W42" s="76">
        <v>-0.5</v>
      </c>
      <c r="X42" s="76">
        <v>-0.39999999999999991</v>
      </c>
      <c r="Y42" s="76">
        <v>-0.42999999999999972</v>
      </c>
      <c r="Z42" s="76">
        <v>-0.43999999999999995</v>
      </c>
      <c r="AA42" s="773">
        <v>-0.78416666666666646</v>
      </c>
      <c r="AB42" s="773">
        <v>-0.50499999999999945</v>
      </c>
    </row>
    <row r="43" spans="1:28" ht="14.5" x14ac:dyDescent="0.35">
      <c r="A43" s="208" t="s">
        <v>408</v>
      </c>
      <c r="B43" s="344" t="s">
        <v>317</v>
      </c>
      <c r="C43" s="76">
        <v>-0.23000000000000043</v>
      </c>
      <c r="D43" s="76">
        <v>-0.82000000000000028</v>
      </c>
      <c r="E43" s="76">
        <v>-1.02</v>
      </c>
      <c r="F43" s="76">
        <v>-0.86999999999999966</v>
      </c>
      <c r="G43" s="76">
        <v>-0.85999999999999988</v>
      </c>
      <c r="H43" s="76">
        <v>-0.81999999999999984</v>
      </c>
      <c r="I43" s="76">
        <v>-0.56000000000000005</v>
      </c>
      <c r="J43" s="76">
        <v>-0.56000000000000005</v>
      </c>
      <c r="K43" s="76">
        <v>-0.56999999999999984</v>
      </c>
      <c r="L43" s="76">
        <v>-0.81</v>
      </c>
      <c r="M43" s="76">
        <v>-0.45000000000000018</v>
      </c>
      <c r="N43" s="784">
        <v>0.57999999999999918</v>
      </c>
      <c r="O43" s="76">
        <v>0.37000000000000011</v>
      </c>
      <c r="P43" s="76">
        <v>-0.34999999999999964</v>
      </c>
      <c r="Q43" s="76">
        <v>-0.85000000000000009</v>
      </c>
      <c r="R43" s="76">
        <v>-0.54</v>
      </c>
      <c r="S43" s="76">
        <v>-0.56000000000000005</v>
      </c>
      <c r="T43" s="76">
        <v>-0.5</v>
      </c>
      <c r="U43" s="76">
        <v>-8.9999999999999858E-2</v>
      </c>
      <c r="V43" s="76">
        <v>-9.9999999999999645E-2</v>
      </c>
      <c r="W43" s="76">
        <v>-0.10000000000000009</v>
      </c>
      <c r="X43" s="76">
        <v>-0.46999999999999975</v>
      </c>
      <c r="Y43" s="76">
        <v>1.9999999999999574E-2</v>
      </c>
      <c r="Z43" s="76">
        <v>0.67999999999999972</v>
      </c>
      <c r="AA43" s="830">
        <v>-0.58250000000000046</v>
      </c>
      <c r="AB43" s="773">
        <v>-0.20749999999999869</v>
      </c>
    </row>
    <row r="44" spans="1:28" ht="14.5" x14ac:dyDescent="0.35">
      <c r="A44" s="208" t="s">
        <v>318</v>
      </c>
      <c r="B44" s="344" t="s">
        <v>428</v>
      </c>
      <c r="C44" s="980"/>
      <c r="D44" s="980"/>
      <c r="E44" s="980"/>
      <c r="F44" s="980"/>
      <c r="G44" s="980"/>
      <c r="H44" s="980"/>
      <c r="I44" s="980"/>
      <c r="J44" s="980"/>
      <c r="K44" s="980"/>
      <c r="L44" s="980"/>
      <c r="M44" s="980"/>
      <c r="N44" s="980"/>
      <c r="O44" s="980"/>
      <c r="P44" s="980"/>
      <c r="Q44" s="980"/>
      <c r="R44" s="980"/>
      <c r="S44" s="980"/>
      <c r="T44" s="980"/>
      <c r="U44" s="980"/>
      <c r="V44" s="980"/>
      <c r="W44" s="980"/>
      <c r="X44" s="980"/>
      <c r="Y44" s="980"/>
      <c r="Z44" s="980"/>
      <c r="AA44" s="982"/>
      <c r="AB44" s="982"/>
    </row>
    <row r="45" spans="1:28" ht="14.5" x14ac:dyDescent="0.35">
      <c r="A45" s="208" t="s">
        <v>319</v>
      </c>
      <c r="B45" s="344" t="s">
        <v>428</v>
      </c>
      <c r="C45" s="980"/>
      <c r="D45" s="980"/>
      <c r="E45" s="980"/>
      <c r="F45" s="980"/>
      <c r="G45" s="980"/>
      <c r="H45" s="980"/>
      <c r="I45" s="980"/>
      <c r="J45" s="980"/>
      <c r="K45" s="980"/>
      <c r="L45" s="980"/>
      <c r="M45" s="980"/>
      <c r="N45" s="980"/>
      <c r="O45" s="980"/>
      <c r="P45" s="980"/>
      <c r="Q45" s="980"/>
      <c r="R45" s="980"/>
      <c r="S45" s="980"/>
      <c r="T45" s="980"/>
      <c r="U45" s="980"/>
      <c r="V45" s="980"/>
      <c r="W45" s="980"/>
      <c r="X45" s="980"/>
      <c r="Y45" s="980"/>
      <c r="Z45" s="980"/>
      <c r="AA45" s="982"/>
      <c r="AB45" s="982"/>
    </row>
    <row r="46" spans="1:28" ht="14.5" x14ac:dyDescent="0.35">
      <c r="A46" s="208" t="s">
        <v>320</v>
      </c>
      <c r="B46" s="344" t="s">
        <v>428</v>
      </c>
      <c r="C46" s="980"/>
      <c r="D46" s="980"/>
      <c r="E46" s="980"/>
      <c r="F46" s="980"/>
      <c r="G46" s="980"/>
      <c r="H46" s="980"/>
      <c r="I46" s="980"/>
      <c r="J46" s="980"/>
      <c r="K46" s="980"/>
      <c r="L46" s="980"/>
      <c r="M46" s="980"/>
      <c r="N46" s="980"/>
      <c r="O46" s="980"/>
      <c r="P46" s="980"/>
      <c r="Q46" s="980"/>
      <c r="R46" s="980"/>
      <c r="S46" s="980"/>
      <c r="T46" s="980"/>
      <c r="U46" s="980"/>
      <c r="V46" s="980"/>
      <c r="W46" s="980"/>
      <c r="X46" s="980"/>
      <c r="Y46" s="980"/>
      <c r="Z46" s="980"/>
      <c r="AA46" s="982"/>
      <c r="AB46" s="982"/>
    </row>
    <row r="47" spans="1:28" ht="14.5" x14ac:dyDescent="0.35">
      <c r="A47" s="208" t="s">
        <v>321</v>
      </c>
      <c r="B47" s="344" t="s">
        <v>499</v>
      </c>
      <c r="C47" s="981"/>
      <c r="D47" s="981"/>
      <c r="E47" s="981"/>
      <c r="F47" s="981"/>
      <c r="G47" s="981"/>
      <c r="H47" s="981"/>
      <c r="I47" s="981"/>
      <c r="J47" s="981"/>
      <c r="K47" s="981"/>
      <c r="L47" s="981"/>
      <c r="M47" s="981"/>
      <c r="N47" s="981"/>
      <c r="O47" s="981"/>
      <c r="P47" s="981"/>
      <c r="Q47" s="981"/>
      <c r="R47" s="981"/>
      <c r="S47" s="981"/>
      <c r="T47" s="981"/>
      <c r="U47" s="981"/>
      <c r="V47" s="981"/>
      <c r="W47" s="981"/>
      <c r="X47" s="981"/>
      <c r="Y47" s="981"/>
      <c r="Z47" s="981"/>
      <c r="AA47" s="983"/>
      <c r="AB47" s="983"/>
    </row>
    <row r="48" spans="1:28" ht="14.5" x14ac:dyDescent="0.35">
      <c r="A48" s="208" t="s">
        <v>322</v>
      </c>
      <c r="B48" s="344" t="s">
        <v>499</v>
      </c>
      <c r="C48" s="981"/>
      <c r="D48" s="981"/>
      <c r="E48" s="981"/>
      <c r="F48" s="981"/>
      <c r="G48" s="981"/>
      <c r="H48" s="981"/>
      <c r="I48" s="981"/>
      <c r="J48" s="981"/>
      <c r="K48" s="981"/>
      <c r="L48" s="981"/>
      <c r="M48" s="981"/>
      <c r="N48" s="981"/>
      <c r="O48" s="981"/>
      <c r="P48" s="981"/>
      <c r="Q48" s="981"/>
      <c r="R48" s="981"/>
      <c r="S48" s="981"/>
      <c r="T48" s="981"/>
      <c r="U48" s="981"/>
      <c r="V48" s="981"/>
      <c r="W48" s="981"/>
      <c r="X48" s="981"/>
      <c r="Y48" s="981"/>
      <c r="Z48" s="981"/>
      <c r="AA48" s="983"/>
      <c r="AB48" s="983"/>
    </row>
    <row r="49" spans="1:28" ht="14.5" x14ac:dyDescent="0.35">
      <c r="A49" s="209" t="s">
        <v>323</v>
      </c>
      <c r="B49" s="481" t="s">
        <v>499</v>
      </c>
      <c r="C49" s="981"/>
      <c r="D49" s="981"/>
      <c r="E49" s="981"/>
      <c r="F49" s="981"/>
      <c r="G49" s="981"/>
      <c r="H49" s="981"/>
      <c r="I49" s="981"/>
      <c r="J49" s="981"/>
      <c r="K49" s="981"/>
      <c r="L49" s="981"/>
      <c r="M49" s="981"/>
      <c r="N49" s="981"/>
      <c r="O49" s="981"/>
      <c r="P49" s="981"/>
      <c r="Q49" s="981"/>
      <c r="R49" s="981"/>
      <c r="S49" s="981"/>
      <c r="T49" s="981"/>
      <c r="U49" s="981"/>
      <c r="V49" s="981"/>
      <c r="W49" s="981"/>
      <c r="X49" s="981"/>
      <c r="Y49" s="981"/>
      <c r="Z49" s="981"/>
      <c r="AA49" s="983"/>
      <c r="AB49" s="983"/>
    </row>
    <row r="50" spans="1:28" ht="14.5" x14ac:dyDescent="0.3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158"/>
      <c r="P50" s="51"/>
    </row>
    <row r="51" spans="1:28" ht="14.5" x14ac:dyDescent="0.3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158"/>
      <c r="P51" s="51"/>
    </row>
    <row r="52" spans="1:28" ht="14.5" x14ac:dyDescent="0.35">
      <c r="A52" s="312" t="s">
        <v>622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158"/>
      <c r="P52" s="51"/>
    </row>
    <row r="53" spans="1:28" ht="14.5" x14ac:dyDescent="0.35">
      <c r="A53" s="313" t="s">
        <v>679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158"/>
      <c r="P53" s="51"/>
    </row>
    <row r="54" spans="1:28" ht="14.5" x14ac:dyDescent="0.3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158"/>
      <c r="P54" s="51"/>
    </row>
    <row r="55" spans="1:28" ht="14.5" x14ac:dyDescent="0.3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158"/>
      <c r="P55" s="51"/>
    </row>
    <row r="56" spans="1:28" ht="14.5" x14ac:dyDescent="0.3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158"/>
      <c r="P56" s="51"/>
    </row>
    <row r="68" spans="7:15" ht="14.5" x14ac:dyDescent="0.35">
      <c r="G68"/>
      <c r="H68"/>
      <c r="I68"/>
      <c r="J68"/>
      <c r="K68"/>
      <c r="L68"/>
      <c r="M68"/>
      <c r="N68"/>
      <c r="O68" s="21"/>
    </row>
    <row r="69" spans="7:15" ht="14.5" x14ac:dyDescent="0.35">
      <c r="G69"/>
      <c r="H69"/>
      <c r="I69"/>
      <c r="J69"/>
      <c r="K69"/>
      <c r="L69"/>
      <c r="M69"/>
      <c r="N69"/>
      <c r="O69" s="21"/>
    </row>
    <row r="70" spans="7:15" ht="14.5" x14ac:dyDescent="0.35">
      <c r="G70" s="83"/>
      <c r="H70" s="84"/>
      <c r="I70" s="84"/>
      <c r="J70" s="84"/>
      <c r="K70" s="84"/>
      <c r="L70" s="84"/>
      <c r="M70" s="84"/>
      <c r="N70" s="84"/>
      <c r="O70" s="204"/>
    </row>
    <row r="71" spans="7:15" ht="14.5" x14ac:dyDescent="0.35">
      <c r="G71" s="83"/>
      <c r="H71" s="84"/>
      <c r="I71" s="84"/>
      <c r="J71" s="84"/>
      <c r="K71" s="84"/>
      <c r="L71" s="84"/>
      <c r="M71" s="84"/>
      <c r="N71" s="84"/>
      <c r="O71" s="204"/>
    </row>
    <row r="72" spans="7:15" ht="14.5" x14ac:dyDescent="0.35">
      <c r="G72" s="83"/>
      <c r="H72" s="84"/>
      <c r="I72" s="84"/>
      <c r="J72" s="84"/>
      <c r="K72" s="84"/>
      <c r="L72" s="84"/>
      <c r="M72" s="84"/>
      <c r="N72" s="84"/>
      <c r="O72" s="204"/>
    </row>
    <row r="73" spans="7:15" ht="14.5" x14ac:dyDescent="0.35">
      <c r="G73" s="83"/>
      <c r="H73" s="84"/>
      <c r="I73" s="84"/>
      <c r="J73" s="84"/>
      <c r="K73" s="84"/>
      <c r="L73" s="84"/>
      <c r="M73" s="84"/>
      <c r="N73" s="84"/>
      <c r="O73" s="204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  <c r="H83"/>
      <c r="I83"/>
    </row>
    <row r="84" spans="7:9" ht="14.5" x14ac:dyDescent="0.35">
      <c r="G84"/>
      <c r="H84"/>
      <c r="I84"/>
    </row>
    <row r="85" spans="7:9" ht="14.5" x14ac:dyDescent="0.35">
      <c r="G85"/>
      <c r="H85"/>
      <c r="I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  <row r="106" spans="7:7" ht="14.5" x14ac:dyDescent="0.35">
      <c r="G106"/>
    </row>
    <row r="107" spans="7:7" ht="14.5" x14ac:dyDescent="0.35">
      <c r="G107"/>
    </row>
    <row r="108" spans="7:7" ht="14.5" x14ac:dyDescent="0.35">
      <c r="G108"/>
    </row>
  </sheetData>
  <mergeCells count="1">
    <mergeCell ref="I3:U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5"/>
  <sheetViews>
    <sheetView zoomScale="48" zoomScaleNormal="100" workbookViewId="0">
      <pane xSplit="3" ySplit="10" topLeftCell="H34" activePane="bottomRight" state="frozen"/>
      <selection activeCell="A35" sqref="A35"/>
      <selection pane="topRight" activeCell="A35" sqref="A35"/>
      <selection pane="bottomLeft" activeCell="A35" sqref="A35"/>
      <selection pane="bottomRight" activeCell="P46" sqref="P46"/>
    </sheetView>
  </sheetViews>
  <sheetFormatPr defaultColWidth="9.1796875" defaultRowHeight="14.5" x14ac:dyDescent="0.35"/>
  <cols>
    <col min="1" max="1" width="10.1796875" style="23" customWidth="1"/>
    <col min="2" max="2" width="7.453125" style="23" bestFit="1" customWidth="1"/>
    <col min="3" max="3" width="32.26953125" style="23" bestFit="1" customWidth="1"/>
    <col min="4" max="5" width="11.54296875" style="23" bestFit="1" customWidth="1"/>
    <col min="6" max="7" width="11.7265625" style="23" bestFit="1" customWidth="1"/>
    <col min="8" max="9" width="14.26953125" style="23" bestFit="1" customWidth="1"/>
    <col min="10" max="10" width="7.1796875" style="23" customWidth="1"/>
    <col min="11" max="34" width="10.54296875" style="23" bestFit="1" customWidth="1"/>
    <col min="35" max="35" width="8.54296875" style="23" customWidth="1"/>
    <col min="36" max="16384" width="9.1796875" style="23"/>
  </cols>
  <sheetData>
    <row r="1" spans="1:35" x14ac:dyDescent="0.35">
      <c r="A1" s="964" t="s">
        <v>802</v>
      </c>
      <c r="B1" s="61"/>
      <c r="C1" s="61"/>
      <c r="D1" s="61"/>
      <c r="E1" s="61"/>
      <c r="F1" s="61"/>
      <c r="G1" s="61"/>
      <c r="H1" s="61"/>
      <c r="I1" s="61"/>
      <c r="J1" s="61"/>
    </row>
    <row r="3" spans="1:35" ht="18" x14ac:dyDescent="0.4">
      <c r="I3" s="1073" t="s">
        <v>801</v>
      </c>
      <c r="J3" s="1073"/>
      <c r="K3" s="1073"/>
      <c r="L3" s="1073"/>
      <c r="M3" s="1073"/>
      <c r="N3" s="1073"/>
      <c r="O3" s="1073"/>
      <c r="P3" s="1073"/>
      <c r="Q3" s="1073"/>
      <c r="R3" s="1073"/>
      <c r="S3" s="1073"/>
      <c r="T3" s="1073"/>
      <c r="U3" s="1073"/>
    </row>
    <row r="4" spans="1:35" ht="18.5" x14ac:dyDescent="0.45">
      <c r="A4" s="2" t="s">
        <v>52</v>
      </c>
      <c r="B4" s="8"/>
      <c r="C4" s="319"/>
      <c r="N4" s="61"/>
      <c r="O4" s="61"/>
      <c r="P4" s="45"/>
      <c r="Q4" s="61"/>
      <c r="R4" s="61"/>
    </row>
    <row r="5" spans="1:35" ht="15.5" x14ac:dyDescent="0.35">
      <c r="A5" s="172" t="s">
        <v>777</v>
      </c>
      <c r="B5" s="320"/>
      <c r="C5" s="320"/>
    </row>
    <row r="6" spans="1:35" ht="21" x14ac:dyDescent="0.5">
      <c r="A6" s="3" t="s">
        <v>53</v>
      </c>
      <c r="B6" s="320"/>
      <c r="C6" s="320"/>
    </row>
    <row r="7" spans="1:35" ht="15.5" x14ac:dyDescent="0.35">
      <c r="A7" s="172"/>
      <c r="B7" s="320"/>
      <c r="C7" s="320"/>
    </row>
    <row r="8" spans="1:35" x14ac:dyDescent="0.35">
      <c r="B8" s="320"/>
      <c r="C8" s="320"/>
      <c r="K8" s="592">
        <f t="shared" ref="K8:V8" si="0">YEAR(K10)</f>
        <v>2025</v>
      </c>
      <c r="L8" s="592">
        <f t="shared" si="0"/>
        <v>2025</v>
      </c>
      <c r="M8" s="592">
        <f t="shared" si="0"/>
        <v>2025</v>
      </c>
      <c r="N8" s="592">
        <f t="shared" si="0"/>
        <v>2025</v>
      </c>
      <c r="O8" s="592">
        <f t="shared" si="0"/>
        <v>2025</v>
      </c>
      <c r="P8" s="592">
        <f t="shared" si="0"/>
        <v>2025</v>
      </c>
      <c r="Q8" s="592">
        <f t="shared" si="0"/>
        <v>2025</v>
      </c>
      <c r="R8" s="592">
        <f t="shared" si="0"/>
        <v>2025</v>
      </c>
      <c r="S8" s="592">
        <f t="shared" si="0"/>
        <v>2025</v>
      </c>
      <c r="T8" s="592">
        <f t="shared" si="0"/>
        <v>2025</v>
      </c>
      <c r="U8" s="592">
        <f t="shared" si="0"/>
        <v>2025</v>
      </c>
      <c r="V8" s="592">
        <f t="shared" si="0"/>
        <v>2025</v>
      </c>
      <c r="W8" s="592">
        <f t="shared" ref="W8:AH8" si="1">YEAR(W10)</f>
        <v>2026</v>
      </c>
      <c r="X8" s="592">
        <f t="shared" si="1"/>
        <v>2026</v>
      </c>
      <c r="Y8" s="592">
        <f t="shared" si="1"/>
        <v>2026</v>
      </c>
      <c r="Z8" s="592">
        <f t="shared" si="1"/>
        <v>2026</v>
      </c>
      <c r="AA8" s="592">
        <f t="shared" si="1"/>
        <v>2026</v>
      </c>
      <c r="AB8" s="592">
        <f t="shared" si="1"/>
        <v>2026</v>
      </c>
      <c r="AC8" s="592">
        <f t="shared" si="1"/>
        <v>2026</v>
      </c>
      <c r="AD8" s="592">
        <f t="shared" si="1"/>
        <v>2026</v>
      </c>
      <c r="AE8" s="592">
        <f t="shared" si="1"/>
        <v>2026</v>
      </c>
      <c r="AF8" s="592">
        <f t="shared" si="1"/>
        <v>2026</v>
      </c>
      <c r="AG8" s="592">
        <f t="shared" si="1"/>
        <v>2026</v>
      </c>
      <c r="AH8" s="592">
        <f t="shared" si="1"/>
        <v>2026</v>
      </c>
    </row>
    <row r="9" spans="1:35" ht="15" thickBot="1" x14ac:dyDescent="0.4">
      <c r="A9" s="321"/>
      <c r="B9" s="320"/>
      <c r="C9" s="320"/>
      <c r="K9" s="1078" t="s">
        <v>626</v>
      </c>
      <c r="L9" s="1079"/>
      <c r="M9" s="1079"/>
      <c r="N9" s="1079"/>
      <c r="O9" s="1079"/>
      <c r="P9" s="1079"/>
      <c r="Q9" s="1079"/>
      <c r="R9" s="1079"/>
      <c r="S9" s="1079"/>
      <c r="T9" s="1079"/>
      <c r="U9" s="1079"/>
      <c r="V9" s="1079"/>
      <c r="W9" s="1079"/>
      <c r="X9" s="1079"/>
      <c r="Y9" s="1079"/>
      <c r="Z9" s="1079"/>
      <c r="AA9" s="1079"/>
      <c r="AB9" s="1079"/>
      <c r="AC9" s="1079"/>
      <c r="AD9" s="1079"/>
      <c r="AE9" s="1079"/>
      <c r="AF9" s="1079"/>
      <c r="AG9" s="1079"/>
      <c r="AH9" s="1080"/>
    </row>
    <row r="10" spans="1:35" ht="29" x14ac:dyDescent="0.35">
      <c r="A10" s="765" t="s">
        <v>0</v>
      </c>
      <c r="B10" s="8"/>
      <c r="C10" s="319"/>
      <c r="D10" s="322">
        <v>2025</v>
      </c>
      <c r="E10" s="322">
        <v>2026</v>
      </c>
      <c r="F10" s="917" t="s">
        <v>755</v>
      </c>
      <c r="G10" s="323" t="s">
        <v>756</v>
      </c>
      <c r="H10" s="828" t="s">
        <v>780</v>
      </c>
      <c r="I10" s="828" t="s">
        <v>781</v>
      </c>
      <c r="K10" s="324">
        <v>45658</v>
      </c>
      <c r="L10" s="325">
        <v>45689</v>
      </c>
      <c r="M10" s="325">
        <v>45717</v>
      </c>
      <c r="N10" s="325">
        <v>45748</v>
      </c>
      <c r="O10" s="325">
        <v>45778</v>
      </c>
      <c r="P10" s="325">
        <v>45809</v>
      </c>
      <c r="Q10" s="325">
        <v>45839</v>
      </c>
      <c r="R10" s="325">
        <v>45870</v>
      </c>
      <c r="S10" s="325">
        <v>45901</v>
      </c>
      <c r="T10" s="325">
        <v>45931</v>
      </c>
      <c r="U10" s="325">
        <v>45962</v>
      </c>
      <c r="V10" s="206">
        <v>45992</v>
      </c>
      <c r="W10" s="771">
        <v>46023</v>
      </c>
      <c r="X10" s="325">
        <v>46054</v>
      </c>
      <c r="Y10" s="325">
        <v>46082</v>
      </c>
      <c r="Z10" s="325">
        <v>46113</v>
      </c>
      <c r="AA10" s="325">
        <v>46143</v>
      </c>
      <c r="AB10" s="325">
        <v>46174</v>
      </c>
      <c r="AC10" s="325">
        <v>46204</v>
      </c>
      <c r="AD10" s="325">
        <v>46235</v>
      </c>
      <c r="AE10" s="325">
        <v>46266</v>
      </c>
      <c r="AF10" s="325">
        <v>46296</v>
      </c>
      <c r="AG10" s="325">
        <v>46327</v>
      </c>
      <c r="AH10" s="207">
        <v>46357</v>
      </c>
    </row>
    <row r="11" spans="1:35" x14ac:dyDescent="0.35">
      <c r="A11" s="759" t="s">
        <v>54</v>
      </c>
      <c r="B11" s="760" t="s">
        <v>55</v>
      </c>
      <c r="C11" s="328" t="s">
        <v>56</v>
      </c>
      <c r="J11" s="693"/>
      <c r="K11" s="329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329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330"/>
    </row>
    <row r="12" spans="1:35" x14ac:dyDescent="0.35">
      <c r="A12" s="16" t="s">
        <v>70</v>
      </c>
      <c r="B12" s="8" t="s">
        <v>57</v>
      </c>
      <c r="C12" s="17" t="s">
        <v>20</v>
      </c>
      <c r="D12" s="707">
        <f t="shared" ref="D12:E31" si="2">SUMIF($K$8:$AH$8,D$10,$K12:$AH12)</f>
        <v>0</v>
      </c>
      <c r="E12" s="707">
        <f t="shared" si="2"/>
        <v>0</v>
      </c>
      <c r="F12" s="707">
        <v>0</v>
      </c>
      <c r="G12" s="823">
        <v>0</v>
      </c>
      <c r="H12" s="707">
        <f>D12-F12</f>
        <v>0</v>
      </c>
      <c r="I12" s="825">
        <f t="shared" ref="I12:I75" si="3">E12-G12</f>
        <v>0</v>
      </c>
      <c r="J12" s="38"/>
      <c r="K12" s="708">
        <v>0</v>
      </c>
      <c r="L12" s="709">
        <v>0</v>
      </c>
      <c r="M12" s="709">
        <v>0</v>
      </c>
      <c r="N12" s="709">
        <v>0</v>
      </c>
      <c r="O12" s="709">
        <v>0</v>
      </c>
      <c r="P12" s="709">
        <v>0</v>
      </c>
      <c r="Q12" s="709">
        <v>0</v>
      </c>
      <c r="R12" s="709">
        <v>0</v>
      </c>
      <c r="S12" s="709">
        <v>0</v>
      </c>
      <c r="T12" s="709">
        <v>0</v>
      </c>
      <c r="U12" s="709">
        <v>0</v>
      </c>
      <c r="V12" s="709">
        <v>0</v>
      </c>
      <c r="W12" s="708">
        <v>0</v>
      </c>
      <c r="X12" s="709">
        <v>0</v>
      </c>
      <c r="Y12" s="709">
        <v>0</v>
      </c>
      <c r="Z12" s="709">
        <v>0</v>
      </c>
      <c r="AA12" s="709">
        <v>0</v>
      </c>
      <c r="AB12" s="709">
        <v>0</v>
      </c>
      <c r="AC12" s="709">
        <v>0</v>
      </c>
      <c r="AD12" s="709">
        <v>0</v>
      </c>
      <c r="AE12" s="709">
        <v>0</v>
      </c>
      <c r="AF12" s="709">
        <v>0</v>
      </c>
      <c r="AG12" s="709">
        <v>0</v>
      </c>
      <c r="AH12" s="710">
        <v>0</v>
      </c>
      <c r="AI12" s="38"/>
    </row>
    <row r="13" spans="1:35" x14ac:dyDescent="0.35">
      <c r="A13" s="16" t="s">
        <v>70</v>
      </c>
      <c r="B13" s="8" t="s">
        <v>57</v>
      </c>
      <c r="C13" s="17" t="s">
        <v>22</v>
      </c>
      <c r="D13" s="711">
        <f t="shared" si="2"/>
        <v>0</v>
      </c>
      <c r="E13" s="711">
        <f t="shared" si="2"/>
        <v>0</v>
      </c>
      <c r="F13" s="711">
        <v>0</v>
      </c>
      <c r="G13" s="824">
        <v>0</v>
      </c>
      <c r="H13" s="711">
        <f t="shared" ref="H13:H76" si="4">D13-F13</f>
        <v>0</v>
      </c>
      <c r="I13" s="826">
        <f t="shared" si="3"/>
        <v>0</v>
      </c>
      <c r="J13" s="38"/>
      <c r="K13" s="708">
        <v>0</v>
      </c>
      <c r="L13" s="709">
        <v>0</v>
      </c>
      <c r="M13" s="709">
        <v>0</v>
      </c>
      <c r="N13" s="709">
        <v>0</v>
      </c>
      <c r="O13" s="709">
        <v>0</v>
      </c>
      <c r="P13" s="709">
        <v>0</v>
      </c>
      <c r="Q13" s="709">
        <v>0</v>
      </c>
      <c r="R13" s="709">
        <v>0</v>
      </c>
      <c r="S13" s="709">
        <v>0</v>
      </c>
      <c r="T13" s="709">
        <v>0</v>
      </c>
      <c r="U13" s="709">
        <v>0</v>
      </c>
      <c r="V13" s="709">
        <v>0</v>
      </c>
      <c r="W13" s="708">
        <v>0</v>
      </c>
      <c r="X13" s="709">
        <v>0</v>
      </c>
      <c r="Y13" s="709">
        <v>0</v>
      </c>
      <c r="Z13" s="709">
        <v>0</v>
      </c>
      <c r="AA13" s="709">
        <v>0</v>
      </c>
      <c r="AB13" s="709">
        <v>0</v>
      </c>
      <c r="AC13" s="709">
        <v>0</v>
      </c>
      <c r="AD13" s="709">
        <v>0</v>
      </c>
      <c r="AE13" s="709">
        <v>0</v>
      </c>
      <c r="AF13" s="709">
        <v>0</v>
      </c>
      <c r="AG13" s="709">
        <v>0</v>
      </c>
      <c r="AH13" s="710">
        <v>0</v>
      </c>
      <c r="AI13" s="38"/>
    </row>
    <row r="14" spans="1:35" x14ac:dyDescent="0.35">
      <c r="A14" s="16" t="s">
        <v>70</v>
      </c>
      <c r="B14" s="8" t="s">
        <v>57</v>
      </c>
      <c r="C14" s="17" t="s">
        <v>45</v>
      </c>
      <c r="D14" s="711">
        <f t="shared" si="2"/>
        <v>0</v>
      </c>
      <c r="E14" s="711">
        <f t="shared" si="2"/>
        <v>0</v>
      </c>
      <c r="F14" s="711">
        <v>0</v>
      </c>
      <c r="G14" s="824">
        <v>0</v>
      </c>
      <c r="H14" s="711">
        <f t="shared" si="4"/>
        <v>0</v>
      </c>
      <c r="I14" s="826">
        <f t="shared" si="3"/>
        <v>0</v>
      </c>
      <c r="J14" s="38"/>
      <c r="K14" s="708">
        <v>0</v>
      </c>
      <c r="L14" s="709">
        <v>0</v>
      </c>
      <c r="M14" s="709">
        <v>0</v>
      </c>
      <c r="N14" s="709">
        <v>0</v>
      </c>
      <c r="O14" s="709">
        <v>0</v>
      </c>
      <c r="P14" s="709">
        <v>0</v>
      </c>
      <c r="Q14" s="709">
        <v>0</v>
      </c>
      <c r="R14" s="709">
        <v>0</v>
      </c>
      <c r="S14" s="709">
        <v>0</v>
      </c>
      <c r="T14" s="709">
        <v>0</v>
      </c>
      <c r="U14" s="709">
        <v>0</v>
      </c>
      <c r="V14" s="709">
        <v>0</v>
      </c>
      <c r="W14" s="708">
        <v>0</v>
      </c>
      <c r="X14" s="709">
        <v>0</v>
      </c>
      <c r="Y14" s="709">
        <v>0</v>
      </c>
      <c r="Z14" s="709">
        <v>0</v>
      </c>
      <c r="AA14" s="709">
        <v>0</v>
      </c>
      <c r="AB14" s="709">
        <v>0</v>
      </c>
      <c r="AC14" s="709">
        <v>0</v>
      </c>
      <c r="AD14" s="709">
        <v>0</v>
      </c>
      <c r="AE14" s="709">
        <v>0</v>
      </c>
      <c r="AF14" s="709">
        <v>0</v>
      </c>
      <c r="AG14" s="709">
        <v>0</v>
      </c>
      <c r="AH14" s="710">
        <v>0</v>
      </c>
      <c r="AI14" s="38"/>
    </row>
    <row r="15" spans="1:35" x14ac:dyDescent="0.35">
      <c r="A15" s="16" t="s">
        <v>70</v>
      </c>
      <c r="B15" s="8" t="s">
        <v>57</v>
      </c>
      <c r="C15" s="17" t="s">
        <v>2</v>
      </c>
      <c r="D15" s="711">
        <f t="shared" si="2"/>
        <v>0</v>
      </c>
      <c r="E15" s="711">
        <f t="shared" si="2"/>
        <v>0</v>
      </c>
      <c r="F15" s="711">
        <v>0</v>
      </c>
      <c r="G15" s="824">
        <v>0</v>
      </c>
      <c r="H15" s="711">
        <f t="shared" si="4"/>
        <v>0</v>
      </c>
      <c r="I15" s="826">
        <f t="shared" si="3"/>
        <v>0</v>
      </c>
      <c r="J15" s="38"/>
      <c r="K15" s="708">
        <v>0</v>
      </c>
      <c r="L15" s="709">
        <v>0</v>
      </c>
      <c r="M15" s="709">
        <v>0</v>
      </c>
      <c r="N15" s="709">
        <v>0</v>
      </c>
      <c r="O15" s="709">
        <v>0</v>
      </c>
      <c r="P15" s="709">
        <v>0</v>
      </c>
      <c r="Q15" s="709">
        <v>0</v>
      </c>
      <c r="R15" s="709">
        <v>0</v>
      </c>
      <c r="S15" s="709">
        <v>0</v>
      </c>
      <c r="T15" s="709">
        <v>0</v>
      </c>
      <c r="U15" s="709">
        <v>0</v>
      </c>
      <c r="V15" s="709">
        <v>0</v>
      </c>
      <c r="W15" s="708">
        <v>0</v>
      </c>
      <c r="X15" s="709">
        <v>0</v>
      </c>
      <c r="Y15" s="709">
        <v>0</v>
      </c>
      <c r="Z15" s="709">
        <v>0</v>
      </c>
      <c r="AA15" s="709">
        <v>0</v>
      </c>
      <c r="AB15" s="709">
        <v>0</v>
      </c>
      <c r="AC15" s="709">
        <v>0</v>
      </c>
      <c r="AD15" s="709">
        <v>0</v>
      </c>
      <c r="AE15" s="709">
        <v>0</v>
      </c>
      <c r="AF15" s="709">
        <v>0</v>
      </c>
      <c r="AG15" s="709">
        <v>0</v>
      </c>
      <c r="AH15" s="710">
        <v>0</v>
      </c>
      <c r="AI15" s="38"/>
    </row>
    <row r="16" spans="1:35" x14ac:dyDescent="0.35">
      <c r="A16" s="16" t="s">
        <v>70</v>
      </c>
      <c r="B16" s="8" t="s">
        <v>57</v>
      </c>
      <c r="C16" s="169" t="s">
        <v>43</v>
      </c>
      <c r="D16" s="711">
        <f t="shared" si="2"/>
        <v>0</v>
      </c>
      <c r="E16" s="711">
        <f t="shared" si="2"/>
        <v>0</v>
      </c>
      <c r="F16" s="711">
        <v>0</v>
      </c>
      <c r="G16" s="824">
        <v>0</v>
      </c>
      <c r="H16" s="711">
        <f t="shared" si="4"/>
        <v>0</v>
      </c>
      <c r="I16" s="826">
        <f t="shared" si="3"/>
        <v>0</v>
      </c>
      <c r="J16" s="38"/>
      <c r="K16" s="708">
        <v>0</v>
      </c>
      <c r="L16" s="709">
        <v>0</v>
      </c>
      <c r="M16" s="709">
        <v>0</v>
      </c>
      <c r="N16" s="709">
        <v>0</v>
      </c>
      <c r="O16" s="709">
        <v>0</v>
      </c>
      <c r="P16" s="709">
        <v>0</v>
      </c>
      <c r="Q16" s="709">
        <v>0</v>
      </c>
      <c r="R16" s="709">
        <v>0</v>
      </c>
      <c r="S16" s="709">
        <v>0</v>
      </c>
      <c r="T16" s="709">
        <v>0</v>
      </c>
      <c r="U16" s="709">
        <v>0</v>
      </c>
      <c r="V16" s="709">
        <v>0</v>
      </c>
      <c r="W16" s="708">
        <v>0</v>
      </c>
      <c r="X16" s="709">
        <v>0</v>
      </c>
      <c r="Y16" s="709">
        <v>0</v>
      </c>
      <c r="Z16" s="709">
        <v>0</v>
      </c>
      <c r="AA16" s="709">
        <v>0</v>
      </c>
      <c r="AB16" s="709">
        <v>0</v>
      </c>
      <c r="AC16" s="709">
        <v>0</v>
      </c>
      <c r="AD16" s="709">
        <v>0</v>
      </c>
      <c r="AE16" s="709">
        <v>0</v>
      </c>
      <c r="AF16" s="709">
        <v>0</v>
      </c>
      <c r="AG16" s="709">
        <v>0</v>
      </c>
      <c r="AH16" s="710">
        <v>0</v>
      </c>
      <c r="AI16" s="38"/>
    </row>
    <row r="17" spans="1:35" x14ac:dyDescent="0.35">
      <c r="A17" s="16" t="s">
        <v>70</v>
      </c>
      <c r="B17" s="8" t="s">
        <v>57</v>
      </c>
      <c r="C17" s="169" t="s">
        <v>31</v>
      </c>
      <c r="D17" s="711">
        <f t="shared" si="2"/>
        <v>0</v>
      </c>
      <c r="E17" s="711">
        <f t="shared" si="2"/>
        <v>0</v>
      </c>
      <c r="F17" s="711">
        <v>0</v>
      </c>
      <c r="G17" s="824">
        <v>0</v>
      </c>
      <c r="H17" s="711">
        <f t="shared" si="4"/>
        <v>0</v>
      </c>
      <c r="I17" s="826">
        <f t="shared" si="3"/>
        <v>0</v>
      </c>
      <c r="J17" s="38"/>
      <c r="K17" s="708">
        <v>0</v>
      </c>
      <c r="L17" s="709">
        <v>0</v>
      </c>
      <c r="M17" s="709">
        <v>0</v>
      </c>
      <c r="N17" s="709">
        <v>0</v>
      </c>
      <c r="O17" s="709">
        <v>0</v>
      </c>
      <c r="P17" s="709">
        <v>0</v>
      </c>
      <c r="Q17" s="709">
        <v>0</v>
      </c>
      <c r="R17" s="709">
        <v>0</v>
      </c>
      <c r="S17" s="709">
        <v>0</v>
      </c>
      <c r="T17" s="709">
        <v>0</v>
      </c>
      <c r="U17" s="709">
        <v>0</v>
      </c>
      <c r="V17" s="709">
        <v>0</v>
      </c>
      <c r="W17" s="708">
        <v>0</v>
      </c>
      <c r="X17" s="709">
        <v>0</v>
      </c>
      <c r="Y17" s="709">
        <v>0</v>
      </c>
      <c r="Z17" s="709">
        <v>0</v>
      </c>
      <c r="AA17" s="709">
        <v>0</v>
      </c>
      <c r="AB17" s="709">
        <v>0</v>
      </c>
      <c r="AC17" s="709">
        <v>0</v>
      </c>
      <c r="AD17" s="709">
        <v>0</v>
      </c>
      <c r="AE17" s="709">
        <v>0</v>
      </c>
      <c r="AF17" s="709">
        <v>0</v>
      </c>
      <c r="AG17" s="709">
        <v>0</v>
      </c>
      <c r="AH17" s="710">
        <v>0</v>
      </c>
      <c r="AI17" s="38"/>
    </row>
    <row r="18" spans="1:35" x14ac:dyDescent="0.35">
      <c r="A18" s="16" t="s">
        <v>70</v>
      </c>
      <c r="B18" s="8" t="s">
        <v>57</v>
      </c>
      <c r="C18" s="169" t="s">
        <v>30</v>
      </c>
      <c r="D18" s="711">
        <f t="shared" si="2"/>
        <v>0</v>
      </c>
      <c r="E18" s="711">
        <f t="shared" si="2"/>
        <v>0</v>
      </c>
      <c r="F18" s="711">
        <v>0</v>
      </c>
      <c r="G18" s="824">
        <v>0</v>
      </c>
      <c r="H18" s="711">
        <f t="shared" si="4"/>
        <v>0</v>
      </c>
      <c r="I18" s="826">
        <f t="shared" si="3"/>
        <v>0</v>
      </c>
      <c r="J18" s="38"/>
      <c r="K18" s="708">
        <v>0</v>
      </c>
      <c r="L18" s="709">
        <v>0</v>
      </c>
      <c r="M18" s="709">
        <v>0</v>
      </c>
      <c r="N18" s="709">
        <v>0</v>
      </c>
      <c r="O18" s="709">
        <v>0</v>
      </c>
      <c r="P18" s="709">
        <v>0</v>
      </c>
      <c r="Q18" s="709">
        <v>0</v>
      </c>
      <c r="R18" s="709">
        <v>0</v>
      </c>
      <c r="S18" s="709">
        <v>0</v>
      </c>
      <c r="T18" s="709">
        <v>0</v>
      </c>
      <c r="U18" s="709">
        <v>0</v>
      </c>
      <c r="V18" s="709">
        <v>0</v>
      </c>
      <c r="W18" s="708">
        <v>0</v>
      </c>
      <c r="X18" s="709">
        <v>0</v>
      </c>
      <c r="Y18" s="709">
        <v>0</v>
      </c>
      <c r="Z18" s="709">
        <v>0</v>
      </c>
      <c r="AA18" s="709">
        <v>0</v>
      </c>
      <c r="AB18" s="709">
        <v>0</v>
      </c>
      <c r="AC18" s="709">
        <v>0</v>
      </c>
      <c r="AD18" s="709">
        <v>0</v>
      </c>
      <c r="AE18" s="709">
        <v>0</v>
      </c>
      <c r="AF18" s="709">
        <v>0</v>
      </c>
      <c r="AG18" s="709">
        <v>0</v>
      </c>
      <c r="AH18" s="710">
        <v>0</v>
      </c>
      <c r="AI18" s="38"/>
    </row>
    <row r="19" spans="1:35" x14ac:dyDescent="0.35">
      <c r="A19" s="16" t="s">
        <v>70</v>
      </c>
      <c r="B19" s="8" t="s">
        <v>57</v>
      </c>
      <c r="C19" s="169" t="s">
        <v>32</v>
      </c>
      <c r="D19" s="711">
        <f t="shared" si="2"/>
        <v>0</v>
      </c>
      <c r="E19" s="711">
        <f t="shared" si="2"/>
        <v>0</v>
      </c>
      <c r="F19" s="711">
        <v>0</v>
      </c>
      <c r="G19" s="824">
        <v>0</v>
      </c>
      <c r="H19" s="711">
        <f t="shared" si="4"/>
        <v>0</v>
      </c>
      <c r="I19" s="826">
        <f t="shared" si="3"/>
        <v>0</v>
      </c>
      <c r="J19" s="38"/>
      <c r="K19" s="708">
        <v>0</v>
      </c>
      <c r="L19" s="709">
        <v>0</v>
      </c>
      <c r="M19" s="709">
        <v>0</v>
      </c>
      <c r="N19" s="709">
        <v>0</v>
      </c>
      <c r="O19" s="709">
        <v>0</v>
      </c>
      <c r="P19" s="709">
        <v>0</v>
      </c>
      <c r="Q19" s="709">
        <v>0</v>
      </c>
      <c r="R19" s="709">
        <v>0</v>
      </c>
      <c r="S19" s="709">
        <v>0</v>
      </c>
      <c r="T19" s="709">
        <v>0</v>
      </c>
      <c r="U19" s="709">
        <v>0</v>
      </c>
      <c r="V19" s="709">
        <v>0</v>
      </c>
      <c r="W19" s="708">
        <v>0</v>
      </c>
      <c r="X19" s="709">
        <v>0</v>
      </c>
      <c r="Y19" s="709">
        <v>0</v>
      </c>
      <c r="Z19" s="709">
        <v>0</v>
      </c>
      <c r="AA19" s="709">
        <v>0</v>
      </c>
      <c r="AB19" s="709">
        <v>0</v>
      </c>
      <c r="AC19" s="709">
        <v>0</v>
      </c>
      <c r="AD19" s="709">
        <v>0</v>
      </c>
      <c r="AE19" s="709">
        <v>0</v>
      </c>
      <c r="AF19" s="709">
        <v>0</v>
      </c>
      <c r="AG19" s="709">
        <v>0</v>
      </c>
      <c r="AH19" s="710">
        <v>0</v>
      </c>
      <c r="AI19" s="38"/>
    </row>
    <row r="20" spans="1:35" x14ac:dyDescent="0.35">
      <c r="A20" s="16" t="s">
        <v>70</v>
      </c>
      <c r="B20" s="8">
        <v>501</v>
      </c>
      <c r="C20" s="17" t="s">
        <v>37</v>
      </c>
      <c r="D20" s="988"/>
      <c r="E20" s="988"/>
      <c r="F20" s="988"/>
      <c r="G20" s="984"/>
      <c r="H20" s="988"/>
      <c r="I20" s="988"/>
      <c r="J20" s="38"/>
      <c r="K20" s="984"/>
      <c r="L20" s="984"/>
      <c r="M20" s="984"/>
      <c r="N20" s="984"/>
      <c r="O20" s="984"/>
      <c r="P20" s="984"/>
      <c r="Q20" s="984"/>
      <c r="R20" s="984"/>
      <c r="S20" s="984"/>
      <c r="T20" s="984"/>
      <c r="U20" s="984"/>
      <c r="V20" s="984"/>
      <c r="W20" s="984"/>
      <c r="X20" s="984"/>
      <c r="Y20" s="984"/>
      <c r="Z20" s="984"/>
      <c r="AA20" s="984"/>
      <c r="AB20" s="984"/>
      <c r="AC20" s="984"/>
      <c r="AD20" s="984"/>
      <c r="AE20" s="984"/>
      <c r="AF20" s="984"/>
      <c r="AG20" s="984"/>
      <c r="AH20" s="984"/>
      <c r="AI20" s="38"/>
    </row>
    <row r="21" spans="1:35" x14ac:dyDescent="0.35">
      <c r="A21" s="16" t="s">
        <v>70</v>
      </c>
      <c r="B21" s="8">
        <v>547</v>
      </c>
      <c r="C21" s="17" t="s">
        <v>26</v>
      </c>
      <c r="D21" s="988"/>
      <c r="E21" s="988"/>
      <c r="F21" s="988"/>
      <c r="G21" s="988"/>
      <c r="H21" s="988"/>
      <c r="I21" s="988"/>
      <c r="J21" s="38"/>
      <c r="K21" s="984"/>
      <c r="L21" s="984"/>
      <c r="M21" s="984"/>
      <c r="N21" s="984"/>
      <c r="O21" s="984"/>
      <c r="P21" s="984"/>
      <c r="Q21" s="984"/>
      <c r="R21" s="984"/>
      <c r="S21" s="984"/>
      <c r="T21" s="984"/>
      <c r="U21" s="984"/>
      <c r="V21" s="984"/>
      <c r="W21" s="984"/>
      <c r="X21" s="984"/>
      <c r="Y21" s="984"/>
      <c r="Z21" s="984"/>
      <c r="AA21" s="984"/>
      <c r="AB21" s="984"/>
      <c r="AC21" s="984"/>
      <c r="AD21" s="984"/>
      <c r="AE21" s="984"/>
      <c r="AF21" s="984"/>
      <c r="AG21" s="984"/>
      <c r="AH21" s="984"/>
      <c r="AI21" s="38"/>
    </row>
    <row r="22" spans="1:35" x14ac:dyDescent="0.35">
      <c r="A22" s="16" t="s">
        <v>70</v>
      </c>
      <c r="B22" s="8">
        <v>547</v>
      </c>
      <c r="C22" s="17" t="s">
        <v>27</v>
      </c>
      <c r="D22" s="988"/>
      <c r="E22" s="988"/>
      <c r="F22" s="988"/>
      <c r="G22" s="988"/>
      <c r="H22" s="988"/>
      <c r="I22" s="988"/>
      <c r="J22" s="38"/>
      <c r="K22" s="984"/>
      <c r="L22" s="984"/>
      <c r="M22" s="984"/>
      <c r="N22" s="984"/>
      <c r="O22" s="984"/>
      <c r="P22" s="984"/>
      <c r="Q22" s="984"/>
      <c r="R22" s="984"/>
      <c r="S22" s="984"/>
      <c r="T22" s="984"/>
      <c r="U22" s="984"/>
      <c r="V22" s="984"/>
      <c r="W22" s="984"/>
      <c r="X22" s="984"/>
      <c r="Y22" s="984"/>
      <c r="Z22" s="984"/>
      <c r="AA22" s="984"/>
      <c r="AB22" s="984"/>
      <c r="AC22" s="984"/>
      <c r="AD22" s="984"/>
      <c r="AE22" s="984"/>
      <c r="AF22" s="984"/>
      <c r="AG22" s="984"/>
      <c r="AH22" s="984"/>
      <c r="AI22" s="38"/>
    </row>
    <row r="23" spans="1:35" x14ac:dyDescent="0.35">
      <c r="A23" s="16" t="s">
        <v>70</v>
      </c>
      <c r="B23" s="8">
        <v>547</v>
      </c>
      <c r="C23" s="17" t="s">
        <v>24</v>
      </c>
      <c r="D23" s="988"/>
      <c r="E23" s="988"/>
      <c r="F23" s="988"/>
      <c r="G23" s="988"/>
      <c r="H23" s="988"/>
      <c r="I23" s="988"/>
      <c r="J23" s="38"/>
      <c r="K23" s="984"/>
      <c r="L23" s="984"/>
      <c r="M23" s="984"/>
      <c r="N23" s="984"/>
      <c r="O23" s="984"/>
      <c r="P23" s="984"/>
      <c r="Q23" s="984"/>
      <c r="R23" s="984"/>
      <c r="S23" s="984"/>
      <c r="T23" s="984"/>
      <c r="U23" s="984"/>
      <c r="V23" s="984"/>
      <c r="W23" s="984"/>
      <c r="X23" s="984"/>
      <c r="Y23" s="984"/>
      <c r="Z23" s="984"/>
      <c r="AA23" s="984"/>
      <c r="AB23" s="984"/>
      <c r="AC23" s="984"/>
      <c r="AD23" s="984"/>
      <c r="AE23" s="984"/>
      <c r="AF23" s="984"/>
      <c r="AG23" s="984"/>
      <c r="AH23" s="984"/>
      <c r="AI23" s="38"/>
    </row>
    <row r="24" spans="1:35" x14ac:dyDescent="0.35">
      <c r="A24" s="16" t="s">
        <v>70</v>
      </c>
      <c r="B24" s="8">
        <v>547</v>
      </c>
      <c r="C24" s="17" t="s">
        <v>29</v>
      </c>
      <c r="D24" s="988"/>
      <c r="E24" s="988"/>
      <c r="F24" s="988"/>
      <c r="G24" s="988"/>
      <c r="H24" s="988"/>
      <c r="I24" s="988"/>
      <c r="J24" s="38"/>
      <c r="K24" s="984"/>
      <c r="L24" s="984"/>
      <c r="M24" s="984"/>
      <c r="N24" s="984"/>
      <c r="O24" s="984"/>
      <c r="P24" s="984"/>
      <c r="Q24" s="984"/>
      <c r="R24" s="984"/>
      <c r="S24" s="984"/>
      <c r="T24" s="984"/>
      <c r="U24" s="984"/>
      <c r="V24" s="984"/>
      <c r="W24" s="984"/>
      <c r="X24" s="984"/>
      <c r="Y24" s="984"/>
      <c r="Z24" s="984"/>
      <c r="AA24" s="984"/>
      <c r="AB24" s="984"/>
      <c r="AC24" s="984"/>
      <c r="AD24" s="984"/>
      <c r="AE24" s="984"/>
      <c r="AF24" s="984"/>
      <c r="AG24" s="984"/>
      <c r="AH24" s="984"/>
      <c r="AI24" s="38"/>
    </row>
    <row r="25" spans="1:35" x14ac:dyDescent="0.35">
      <c r="A25" s="16" t="s">
        <v>70</v>
      </c>
      <c r="B25" s="8">
        <v>547</v>
      </c>
      <c r="C25" s="17" t="s">
        <v>645</v>
      </c>
      <c r="D25" s="988"/>
      <c r="E25" s="988"/>
      <c r="F25" s="988"/>
      <c r="G25" s="988"/>
      <c r="H25" s="988"/>
      <c r="I25" s="988"/>
      <c r="J25" s="38"/>
      <c r="K25" s="984"/>
      <c r="L25" s="984"/>
      <c r="M25" s="984"/>
      <c r="N25" s="984"/>
      <c r="O25" s="984"/>
      <c r="P25" s="984"/>
      <c r="Q25" s="984"/>
      <c r="R25" s="984"/>
      <c r="S25" s="984"/>
      <c r="T25" s="984"/>
      <c r="U25" s="984"/>
      <c r="V25" s="984"/>
      <c r="W25" s="984"/>
      <c r="X25" s="984"/>
      <c r="Y25" s="984"/>
      <c r="Z25" s="984"/>
      <c r="AA25" s="984"/>
      <c r="AB25" s="984"/>
      <c r="AC25" s="984"/>
      <c r="AD25" s="984"/>
      <c r="AE25" s="984"/>
      <c r="AF25" s="984"/>
      <c r="AG25" s="984"/>
      <c r="AH25" s="984"/>
      <c r="AI25" s="38"/>
    </row>
    <row r="26" spans="1:35" x14ac:dyDescent="0.35">
      <c r="A26" s="16" t="s">
        <v>70</v>
      </c>
      <c r="B26" s="8">
        <v>547</v>
      </c>
      <c r="C26" s="17" t="s">
        <v>23</v>
      </c>
      <c r="D26" s="988"/>
      <c r="E26" s="988"/>
      <c r="F26" s="988"/>
      <c r="G26" s="988"/>
      <c r="H26" s="988"/>
      <c r="I26" s="988"/>
      <c r="J26" s="38"/>
      <c r="K26" s="984"/>
      <c r="L26" s="984"/>
      <c r="M26" s="984"/>
      <c r="N26" s="984"/>
      <c r="O26" s="984"/>
      <c r="P26" s="984"/>
      <c r="Q26" s="984"/>
      <c r="R26" s="984"/>
      <c r="S26" s="984"/>
      <c r="T26" s="984"/>
      <c r="U26" s="984"/>
      <c r="V26" s="984"/>
      <c r="W26" s="984"/>
      <c r="X26" s="984"/>
      <c r="Y26" s="984"/>
      <c r="Z26" s="984"/>
      <c r="AA26" s="984"/>
      <c r="AB26" s="984"/>
      <c r="AC26" s="984"/>
      <c r="AD26" s="984"/>
      <c r="AE26" s="984"/>
      <c r="AF26" s="984"/>
      <c r="AG26" s="984"/>
      <c r="AH26" s="984"/>
      <c r="AI26" s="38"/>
    </row>
    <row r="27" spans="1:35" x14ac:dyDescent="0.35">
      <c r="A27" s="16" t="s">
        <v>70</v>
      </c>
      <c r="B27" s="8">
        <v>547</v>
      </c>
      <c r="C27" s="17" t="s">
        <v>39</v>
      </c>
      <c r="D27" s="988"/>
      <c r="E27" s="988"/>
      <c r="F27" s="988"/>
      <c r="G27" s="988"/>
      <c r="H27" s="988"/>
      <c r="I27" s="988"/>
      <c r="J27" s="38"/>
      <c r="K27" s="984"/>
      <c r="L27" s="984"/>
      <c r="M27" s="984"/>
      <c r="N27" s="984"/>
      <c r="O27" s="984"/>
      <c r="P27" s="984"/>
      <c r="Q27" s="984"/>
      <c r="R27" s="984"/>
      <c r="S27" s="984"/>
      <c r="T27" s="984"/>
      <c r="U27" s="984"/>
      <c r="V27" s="984"/>
      <c r="W27" s="984"/>
      <c r="X27" s="984"/>
      <c r="Y27" s="984"/>
      <c r="Z27" s="984"/>
      <c r="AA27" s="984"/>
      <c r="AB27" s="984"/>
      <c r="AC27" s="984"/>
      <c r="AD27" s="984"/>
      <c r="AE27" s="984"/>
      <c r="AF27" s="984"/>
      <c r="AG27" s="984"/>
      <c r="AH27" s="984"/>
      <c r="AI27" s="38"/>
    </row>
    <row r="28" spans="1:35" x14ac:dyDescent="0.35">
      <c r="A28" s="16" t="s">
        <v>70</v>
      </c>
      <c r="B28" s="8">
        <v>547</v>
      </c>
      <c r="C28" s="17" t="s">
        <v>40</v>
      </c>
      <c r="D28" s="988"/>
      <c r="E28" s="988"/>
      <c r="F28" s="988"/>
      <c r="G28" s="988"/>
      <c r="H28" s="988"/>
      <c r="I28" s="988"/>
      <c r="J28" s="38"/>
      <c r="K28" s="984"/>
      <c r="L28" s="984"/>
      <c r="M28" s="984"/>
      <c r="N28" s="984"/>
      <c r="O28" s="984"/>
      <c r="P28" s="984"/>
      <c r="Q28" s="984"/>
      <c r="R28" s="984"/>
      <c r="S28" s="984"/>
      <c r="T28" s="984"/>
      <c r="U28" s="984"/>
      <c r="V28" s="984"/>
      <c r="W28" s="984"/>
      <c r="X28" s="984"/>
      <c r="Y28" s="984"/>
      <c r="Z28" s="984"/>
      <c r="AA28" s="984"/>
      <c r="AB28" s="984"/>
      <c r="AC28" s="984"/>
      <c r="AD28" s="984"/>
      <c r="AE28" s="984"/>
      <c r="AF28" s="984"/>
      <c r="AG28" s="984"/>
      <c r="AH28" s="984"/>
      <c r="AI28" s="38"/>
    </row>
    <row r="29" spans="1:35" x14ac:dyDescent="0.35">
      <c r="A29" s="16" t="s">
        <v>70</v>
      </c>
      <c r="B29" s="8">
        <v>547</v>
      </c>
      <c r="C29" s="17" t="s">
        <v>38</v>
      </c>
      <c r="D29" s="988"/>
      <c r="E29" s="988"/>
      <c r="F29" s="988"/>
      <c r="G29" s="988"/>
      <c r="H29" s="988"/>
      <c r="I29" s="988"/>
      <c r="J29" s="38"/>
      <c r="K29" s="984"/>
      <c r="L29" s="984"/>
      <c r="M29" s="984"/>
      <c r="N29" s="984"/>
      <c r="O29" s="984"/>
      <c r="P29" s="984"/>
      <c r="Q29" s="984"/>
      <c r="R29" s="984"/>
      <c r="S29" s="984"/>
      <c r="T29" s="984"/>
      <c r="U29" s="984"/>
      <c r="V29" s="984"/>
      <c r="W29" s="984"/>
      <c r="X29" s="984"/>
      <c r="Y29" s="984"/>
      <c r="Z29" s="984"/>
      <c r="AA29" s="984"/>
      <c r="AB29" s="984"/>
      <c r="AC29" s="984"/>
      <c r="AD29" s="984"/>
      <c r="AE29" s="984"/>
      <c r="AF29" s="984"/>
      <c r="AG29" s="984"/>
      <c r="AH29" s="984"/>
      <c r="AI29" s="38"/>
    </row>
    <row r="30" spans="1:35" x14ac:dyDescent="0.35">
      <c r="A30" s="16" t="s">
        <v>70</v>
      </c>
      <c r="B30" s="8">
        <v>547</v>
      </c>
      <c r="C30" s="17" t="s">
        <v>48</v>
      </c>
      <c r="D30" s="988"/>
      <c r="E30" s="988"/>
      <c r="F30" s="988"/>
      <c r="G30" s="988"/>
      <c r="H30" s="988"/>
      <c r="I30" s="988"/>
      <c r="J30" s="38"/>
      <c r="K30" s="984"/>
      <c r="L30" s="984"/>
      <c r="M30" s="984"/>
      <c r="N30" s="984"/>
      <c r="O30" s="984"/>
      <c r="P30" s="984"/>
      <c r="Q30" s="984"/>
      <c r="R30" s="984"/>
      <c r="S30" s="984"/>
      <c r="T30" s="984"/>
      <c r="U30" s="984"/>
      <c r="V30" s="984"/>
      <c r="W30" s="984"/>
      <c r="X30" s="984"/>
      <c r="Y30" s="984"/>
      <c r="Z30" s="984"/>
      <c r="AA30" s="984"/>
      <c r="AB30" s="984"/>
      <c r="AC30" s="984"/>
      <c r="AD30" s="984"/>
      <c r="AE30" s="984"/>
      <c r="AF30" s="984"/>
      <c r="AG30" s="984"/>
      <c r="AH30" s="984"/>
      <c r="AI30" s="38"/>
    </row>
    <row r="31" spans="1:35" x14ac:dyDescent="0.35">
      <c r="A31" s="16" t="s">
        <v>70</v>
      </c>
      <c r="B31" s="8">
        <v>547</v>
      </c>
      <c r="C31" s="17" t="s">
        <v>25</v>
      </c>
      <c r="D31" s="988"/>
      <c r="E31" s="988"/>
      <c r="F31" s="988"/>
      <c r="G31" s="988"/>
      <c r="H31" s="988"/>
      <c r="I31" s="988"/>
      <c r="J31" s="38"/>
      <c r="K31" s="984"/>
      <c r="L31" s="984"/>
      <c r="M31" s="984"/>
      <c r="N31" s="984"/>
      <c r="O31" s="984"/>
      <c r="P31" s="984"/>
      <c r="Q31" s="984"/>
      <c r="R31" s="984"/>
      <c r="S31" s="984"/>
      <c r="T31" s="984"/>
      <c r="U31" s="984"/>
      <c r="V31" s="984"/>
      <c r="W31" s="984"/>
      <c r="X31" s="984"/>
      <c r="Y31" s="984"/>
      <c r="Z31" s="984"/>
      <c r="AA31" s="984"/>
      <c r="AB31" s="984"/>
      <c r="AC31" s="984"/>
      <c r="AD31" s="984"/>
      <c r="AE31" s="984"/>
      <c r="AF31" s="984"/>
      <c r="AG31" s="984"/>
      <c r="AH31" s="984"/>
      <c r="AI31" s="38"/>
    </row>
    <row r="32" spans="1:35" x14ac:dyDescent="0.35">
      <c r="A32" s="16" t="s">
        <v>70</v>
      </c>
      <c r="B32" s="8">
        <v>547</v>
      </c>
      <c r="C32" s="17" t="s">
        <v>21</v>
      </c>
      <c r="D32" s="988"/>
      <c r="E32" s="988"/>
      <c r="F32" s="988"/>
      <c r="G32" s="988"/>
      <c r="H32" s="988"/>
      <c r="I32" s="988"/>
      <c r="J32" s="38"/>
      <c r="K32" s="984"/>
      <c r="L32" s="984"/>
      <c r="M32" s="984"/>
      <c r="N32" s="984"/>
      <c r="O32" s="984"/>
      <c r="P32" s="984"/>
      <c r="Q32" s="984"/>
      <c r="R32" s="984"/>
      <c r="S32" s="984"/>
      <c r="T32" s="984"/>
      <c r="U32" s="984"/>
      <c r="V32" s="984"/>
      <c r="W32" s="984"/>
      <c r="X32" s="984"/>
      <c r="Y32" s="984"/>
      <c r="Z32" s="984"/>
      <c r="AA32" s="984"/>
      <c r="AB32" s="984"/>
      <c r="AC32" s="984"/>
      <c r="AD32" s="984"/>
      <c r="AE32" s="984"/>
      <c r="AF32" s="984"/>
      <c r="AG32" s="984"/>
      <c r="AH32" s="984"/>
      <c r="AI32" s="38"/>
    </row>
    <row r="33" spans="1:35" x14ac:dyDescent="0.35">
      <c r="A33" s="16" t="s">
        <v>70</v>
      </c>
      <c r="B33" s="8">
        <v>555</v>
      </c>
      <c r="C33" s="17" t="s">
        <v>3</v>
      </c>
      <c r="D33" s="988"/>
      <c r="E33" s="988"/>
      <c r="F33" s="988"/>
      <c r="G33" s="988"/>
      <c r="H33" s="988"/>
      <c r="I33" s="988"/>
      <c r="J33" s="38"/>
      <c r="K33" s="984"/>
      <c r="L33" s="984"/>
      <c r="M33" s="984"/>
      <c r="N33" s="984"/>
      <c r="O33" s="984"/>
      <c r="P33" s="984"/>
      <c r="Q33" s="984"/>
      <c r="R33" s="984"/>
      <c r="S33" s="984"/>
      <c r="T33" s="984"/>
      <c r="U33" s="984"/>
      <c r="V33" s="984"/>
      <c r="W33" s="984"/>
      <c r="X33" s="984"/>
      <c r="Y33" s="984"/>
      <c r="Z33" s="984"/>
      <c r="AA33" s="984"/>
      <c r="AB33" s="984"/>
      <c r="AC33" s="984"/>
      <c r="AD33" s="984"/>
      <c r="AE33" s="984"/>
      <c r="AF33" s="984"/>
      <c r="AG33" s="984"/>
      <c r="AH33" s="984"/>
      <c r="AI33" s="38"/>
    </row>
    <row r="34" spans="1:35" x14ac:dyDescent="0.35">
      <c r="A34" s="16" t="s">
        <v>70</v>
      </c>
      <c r="B34" s="8" t="s">
        <v>58</v>
      </c>
      <c r="C34" s="5" t="s">
        <v>86</v>
      </c>
      <c r="D34" s="988"/>
      <c r="E34" s="988"/>
      <c r="F34" s="988"/>
      <c r="G34" s="988"/>
      <c r="H34" s="988"/>
      <c r="I34" s="988"/>
      <c r="J34" s="38"/>
      <c r="K34" s="984"/>
      <c r="L34" s="984"/>
      <c r="M34" s="984"/>
      <c r="N34" s="984"/>
      <c r="O34" s="984"/>
      <c r="P34" s="984"/>
      <c r="Q34" s="984"/>
      <c r="R34" s="984"/>
      <c r="S34" s="984"/>
      <c r="T34" s="984"/>
      <c r="U34" s="984"/>
      <c r="V34" s="984"/>
      <c r="W34" s="984"/>
      <c r="X34" s="984"/>
      <c r="Y34" s="984"/>
      <c r="Z34" s="984"/>
      <c r="AA34" s="984"/>
      <c r="AB34" s="984"/>
      <c r="AC34" s="984"/>
      <c r="AD34" s="984"/>
      <c r="AE34" s="984"/>
      <c r="AF34" s="984"/>
      <c r="AG34" s="984"/>
      <c r="AH34" s="984"/>
      <c r="AI34" s="38"/>
    </row>
    <row r="35" spans="1:35" x14ac:dyDescent="0.35">
      <c r="A35" s="16" t="s">
        <v>70</v>
      </c>
      <c r="B35" s="8" t="s">
        <v>58</v>
      </c>
      <c r="C35" s="5" t="s">
        <v>87</v>
      </c>
      <c r="D35" s="988"/>
      <c r="E35" s="988"/>
      <c r="F35" s="988"/>
      <c r="G35" s="988"/>
      <c r="H35" s="988"/>
      <c r="I35" s="988"/>
      <c r="J35" s="38"/>
      <c r="K35" s="984"/>
      <c r="L35" s="984"/>
      <c r="M35" s="984"/>
      <c r="N35" s="984"/>
      <c r="O35" s="984"/>
      <c r="P35" s="984"/>
      <c r="Q35" s="984"/>
      <c r="R35" s="984"/>
      <c r="S35" s="984"/>
      <c r="T35" s="984"/>
      <c r="U35" s="984"/>
      <c r="V35" s="984"/>
      <c r="W35" s="984"/>
      <c r="X35" s="984"/>
      <c r="Y35" s="984"/>
      <c r="Z35" s="984"/>
      <c r="AA35" s="984"/>
      <c r="AB35" s="984"/>
      <c r="AC35" s="984"/>
      <c r="AD35" s="984"/>
      <c r="AE35" s="984"/>
      <c r="AF35" s="984"/>
      <c r="AG35" s="984"/>
      <c r="AH35" s="984"/>
      <c r="AI35" s="38"/>
    </row>
    <row r="36" spans="1:35" x14ac:dyDescent="0.35">
      <c r="A36" s="16" t="s">
        <v>70</v>
      </c>
      <c r="B36" s="8" t="s">
        <v>58</v>
      </c>
      <c r="C36" s="17" t="s">
        <v>17</v>
      </c>
      <c r="D36" s="988"/>
      <c r="E36" s="988"/>
      <c r="F36" s="988"/>
      <c r="G36" s="988"/>
      <c r="H36" s="988"/>
      <c r="I36" s="988"/>
      <c r="J36" s="38"/>
      <c r="K36" s="984"/>
      <c r="L36" s="984"/>
      <c r="M36" s="984"/>
      <c r="N36" s="984"/>
      <c r="O36" s="984"/>
      <c r="P36" s="984"/>
      <c r="Q36" s="984"/>
      <c r="R36" s="984"/>
      <c r="S36" s="984"/>
      <c r="T36" s="984"/>
      <c r="U36" s="984"/>
      <c r="V36" s="984"/>
      <c r="W36" s="984"/>
      <c r="X36" s="984"/>
      <c r="Y36" s="984"/>
      <c r="Z36" s="984"/>
      <c r="AA36" s="984"/>
      <c r="AB36" s="984"/>
      <c r="AC36" s="984"/>
      <c r="AD36" s="984"/>
      <c r="AE36" s="984"/>
      <c r="AF36" s="984"/>
      <c r="AG36" s="984"/>
      <c r="AH36" s="984"/>
      <c r="AI36" s="38"/>
    </row>
    <row r="37" spans="1:35" x14ac:dyDescent="0.35">
      <c r="A37" s="16" t="s">
        <v>70</v>
      </c>
      <c r="B37" s="8" t="s">
        <v>58</v>
      </c>
      <c r="C37" s="17" t="s">
        <v>18</v>
      </c>
      <c r="D37" s="988"/>
      <c r="E37" s="988"/>
      <c r="F37" s="988"/>
      <c r="G37" s="988"/>
      <c r="H37" s="988"/>
      <c r="I37" s="988"/>
      <c r="J37" s="38"/>
      <c r="K37" s="984"/>
      <c r="L37" s="984"/>
      <c r="M37" s="984"/>
      <c r="N37" s="984"/>
      <c r="O37" s="984"/>
      <c r="P37" s="984"/>
      <c r="Q37" s="984"/>
      <c r="R37" s="984"/>
      <c r="S37" s="984"/>
      <c r="T37" s="984"/>
      <c r="U37" s="984"/>
      <c r="V37" s="984"/>
      <c r="W37" s="984"/>
      <c r="X37" s="984"/>
      <c r="Y37" s="984"/>
      <c r="Z37" s="984"/>
      <c r="AA37" s="984"/>
      <c r="AB37" s="984"/>
      <c r="AC37" s="984"/>
      <c r="AD37" s="984"/>
      <c r="AE37" s="984"/>
      <c r="AF37" s="984"/>
      <c r="AG37" s="984"/>
      <c r="AH37" s="984"/>
      <c r="AI37" s="38"/>
    </row>
    <row r="38" spans="1:35" x14ac:dyDescent="0.35">
      <c r="A38" s="16" t="s">
        <v>70</v>
      </c>
      <c r="B38" s="8" t="s">
        <v>58</v>
      </c>
      <c r="C38" s="17" t="s">
        <v>49</v>
      </c>
      <c r="D38" s="988"/>
      <c r="E38" s="988"/>
      <c r="F38" s="988"/>
      <c r="G38" s="988"/>
      <c r="H38" s="988"/>
      <c r="I38" s="988"/>
      <c r="J38" s="38"/>
      <c r="K38" s="984"/>
      <c r="L38" s="984"/>
      <c r="M38" s="984"/>
      <c r="N38" s="984"/>
      <c r="O38" s="984"/>
      <c r="P38" s="984"/>
      <c r="Q38" s="984"/>
      <c r="R38" s="984"/>
      <c r="S38" s="984"/>
      <c r="T38" s="984"/>
      <c r="U38" s="984"/>
      <c r="V38" s="984"/>
      <c r="W38" s="984"/>
      <c r="X38" s="984"/>
      <c r="Y38" s="984"/>
      <c r="Z38" s="984"/>
      <c r="AA38" s="984"/>
      <c r="AB38" s="984"/>
      <c r="AC38" s="984"/>
      <c r="AD38" s="984"/>
      <c r="AE38" s="984"/>
      <c r="AF38" s="984"/>
      <c r="AG38" s="984"/>
      <c r="AH38" s="984"/>
      <c r="AI38" s="38"/>
    </row>
    <row r="39" spans="1:35" x14ac:dyDescent="0.35">
      <c r="A39" s="16" t="s">
        <v>70</v>
      </c>
      <c r="B39" s="8" t="s">
        <v>58</v>
      </c>
      <c r="C39" s="17" t="s">
        <v>19</v>
      </c>
      <c r="D39" s="988"/>
      <c r="E39" s="988"/>
      <c r="F39" s="988"/>
      <c r="G39" s="988"/>
      <c r="H39" s="988"/>
      <c r="I39" s="988"/>
      <c r="J39" s="38"/>
      <c r="K39" s="984"/>
      <c r="L39" s="984"/>
      <c r="M39" s="984"/>
      <c r="N39" s="984"/>
      <c r="O39" s="984"/>
      <c r="P39" s="984"/>
      <c r="Q39" s="984"/>
      <c r="R39" s="984"/>
      <c r="S39" s="984"/>
      <c r="T39" s="984"/>
      <c r="U39" s="984"/>
      <c r="V39" s="984"/>
      <c r="W39" s="984"/>
      <c r="X39" s="984"/>
      <c r="Y39" s="984"/>
      <c r="Z39" s="984"/>
      <c r="AA39" s="984"/>
      <c r="AB39" s="984"/>
      <c r="AC39" s="984"/>
      <c r="AD39" s="984"/>
      <c r="AE39" s="984"/>
      <c r="AF39" s="984"/>
      <c r="AG39" s="984"/>
      <c r="AH39" s="984"/>
      <c r="AI39" s="38"/>
    </row>
    <row r="40" spans="1:35" x14ac:dyDescent="0.35">
      <c r="A40" s="16" t="s">
        <v>70</v>
      </c>
      <c r="B40" s="8" t="s">
        <v>58</v>
      </c>
      <c r="C40" s="17" t="s">
        <v>634</v>
      </c>
      <c r="D40" s="988"/>
      <c r="E40" s="988"/>
      <c r="F40" s="988"/>
      <c r="G40" s="988"/>
      <c r="H40" s="988"/>
      <c r="I40" s="988"/>
      <c r="J40" s="38"/>
      <c r="K40" s="984"/>
      <c r="L40" s="984"/>
      <c r="M40" s="984"/>
      <c r="N40" s="984"/>
      <c r="O40" s="984"/>
      <c r="P40" s="984"/>
      <c r="Q40" s="984"/>
      <c r="R40" s="984"/>
      <c r="S40" s="984"/>
      <c r="T40" s="984"/>
      <c r="U40" s="984"/>
      <c r="V40" s="984"/>
      <c r="W40" s="984"/>
      <c r="X40" s="984"/>
      <c r="Y40" s="984"/>
      <c r="Z40" s="984"/>
      <c r="AA40" s="984"/>
      <c r="AB40" s="984"/>
      <c r="AC40" s="984"/>
      <c r="AD40" s="984"/>
      <c r="AE40" s="984"/>
      <c r="AF40" s="984"/>
      <c r="AG40" s="984"/>
      <c r="AH40" s="984"/>
      <c r="AI40" s="38"/>
    </row>
    <row r="41" spans="1:35" x14ac:dyDescent="0.35">
      <c r="A41" s="16" t="s">
        <v>70</v>
      </c>
      <c r="B41" s="8" t="s">
        <v>58</v>
      </c>
      <c r="C41" s="17" t="s">
        <v>635</v>
      </c>
      <c r="D41" s="988"/>
      <c r="E41" s="988"/>
      <c r="F41" s="988"/>
      <c r="G41" s="988"/>
      <c r="H41" s="988"/>
      <c r="I41" s="988"/>
      <c r="J41" s="38"/>
      <c r="K41" s="984"/>
      <c r="L41" s="984"/>
      <c r="M41" s="984"/>
      <c r="N41" s="984"/>
      <c r="O41" s="984"/>
      <c r="P41" s="984"/>
      <c r="Q41" s="984"/>
      <c r="R41" s="984"/>
      <c r="S41" s="984"/>
      <c r="T41" s="984"/>
      <c r="U41" s="984"/>
      <c r="V41" s="984"/>
      <c r="W41" s="984"/>
      <c r="X41" s="984"/>
      <c r="Y41" s="984"/>
      <c r="Z41" s="984"/>
      <c r="AA41" s="984"/>
      <c r="AB41" s="984"/>
      <c r="AC41" s="984"/>
      <c r="AD41" s="984"/>
      <c r="AE41" s="984"/>
      <c r="AF41" s="984"/>
      <c r="AG41" s="984"/>
      <c r="AH41" s="984"/>
      <c r="AI41" s="38"/>
    </row>
    <row r="42" spans="1:35" x14ac:dyDescent="0.35">
      <c r="A42" s="16" t="s">
        <v>70</v>
      </c>
      <c r="B42" s="8" t="s">
        <v>58</v>
      </c>
      <c r="C42" s="17" t="s">
        <v>41</v>
      </c>
      <c r="D42" s="988"/>
      <c r="E42" s="988"/>
      <c r="F42" s="988"/>
      <c r="G42" s="988"/>
      <c r="H42" s="988"/>
      <c r="I42" s="988"/>
      <c r="J42" s="38"/>
      <c r="K42" s="984"/>
      <c r="L42" s="984"/>
      <c r="M42" s="984"/>
      <c r="N42" s="984"/>
      <c r="O42" s="984"/>
      <c r="P42" s="984"/>
      <c r="Q42" s="984"/>
      <c r="R42" s="984"/>
      <c r="S42" s="984"/>
      <c r="T42" s="984"/>
      <c r="U42" s="984"/>
      <c r="V42" s="984"/>
      <c r="W42" s="984"/>
      <c r="X42" s="984"/>
      <c r="Y42" s="984"/>
      <c r="Z42" s="984"/>
      <c r="AA42" s="984"/>
      <c r="AB42" s="984"/>
      <c r="AC42" s="984"/>
      <c r="AD42" s="984"/>
      <c r="AE42" s="984"/>
      <c r="AF42" s="984"/>
      <c r="AG42" s="984"/>
      <c r="AH42" s="984"/>
      <c r="AI42" s="38"/>
    </row>
    <row r="43" spans="1:35" x14ac:dyDescent="0.35">
      <c r="A43" s="16" t="s">
        <v>70</v>
      </c>
      <c r="B43" s="8" t="s">
        <v>58</v>
      </c>
      <c r="C43" s="17" t="s">
        <v>8</v>
      </c>
      <c r="D43" s="988"/>
      <c r="E43" s="988"/>
      <c r="F43" s="988"/>
      <c r="G43" s="988"/>
      <c r="H43" s="988"/>
      <c r="I43" s="988"/>
      <c r="J43" s="38"/>
      <c r="K43" s="984"/>
      <c r="L43" s="984"/>
      <c r="M43" s="984"/>
      <c r="N43" s="984"/>
      <c r="O43" s="984"/>
      <c r="P43" s="984"/>
      <c r="Q43" s="984"/>
      <c r="R43" s="984"/>
      <c r="S43" s="984"/>
      <c r="T43" s="984"/>
      <c r="U43" s="984"/>
      <c r="V43" s="984"/>
      <c r="W43" s="984"/>
      <c r="X43" s="984"/>
      <c r="Y43" s="984"/>
      <c r="Z43" s="984"/>
      <c r="AA43" s="984"/>
      <c r="AB43" s="984"/>
      <c r="AC43" s="984"/>
      <c r="AD43" s="984"/>
      <c r="AE43" s="984"/>
      <c r="AF43" s="984"/>
      <c r="AG43" s="984"/>
      <c r="AH43" s="984"/>
      <c r="AI43" s="38"/>
    </row>
    <row r="44" spans="1:35" x14ac:dyDescent="0.35">
      <c r="A44" s="16" t="s">
        <v>70</v>
      </c>
      <c r="B44" s="8" t="s">
        <v>58</v>
      </c>
      <c r="C44" s="17" t="s">
        <v>9</v>
      </c>
      <c r="D44" s="988"/>
      <c r="E44" s="988"/>
      <c r="F44" s="988"/>
      <c r="G44" s="988"/>
      <c r="H44" s="988"/>
      <c r="I44" s="988"/>
      <c r="J44" s="38"/>
      <c r="K44" s="984"/>
      <c r="L44" s="984"/>
      <c r="M44" s="984"/>
      <c r="N44" s="984"/>
      <c r="O44" s="984"/>
      <c r="P44" s="984"/>
      <c r="Q44" s="984"/>
      <c r="R44" s="984"/>
      <c r="S44" s="984"/>
      <c r="T44" s="984"/>
      <c r="U44" s="984"/>
      <c r="V44" s="984"/>
      <c r="W44" s="984"/>
      <c r="X44" s="984"/>
      <c r="Y44" s="984"/>
      <c r="Z44" s="984"/>
      <c r="AA44" s="984"/>
      <c r="AB44" s="984"/>
      <c r="AC44" s="984"/>
      <c r="AD44" s="984"/>
      <c r="AE44" s="984"/>
      <c r="AF44" s="984"/>
      <c r="AG44" s="984"/>
      <c r="AH44" s="984"/>
      <c r="AI44" s="38"/>
    </row>
    <row r="45" spans="1:35" x14ac:dyDescent="0.35">
      <c r="A45" s="16" t="s">
        <v>70</v>
      </c>
      <c r="B45" s="8" t="s">
        <v>58</v>
      </c>
      <c r="C45" s="17" t="s">
        <v>627</v>
      </c>
      <c r="D45" s="988"/>
      <c r="E45" s="988"/>
      <c r="F45" s="988"/>
      <c r="G45" s="988"/>
      <c r="H45" s="988"/>
      <c r="I45" s="988"/>
      <c r="J45" s="38"/>
      <c r="K45" s="984"/>
      <c r="L45" s="984"/>
      <c r="M45" s="984"/>
      <c r="N45" s="984"/>
      <c r="O45" s="984"/>
      <c r="P45" s="984"/>
      <c r="Q45" s="984"/>
      <c r="R45" s="984"/>
      <c r="S45" s="984"/>
      <c r="T45" s="984"/>
      <c r="U45" s="984"/>
      <c r="V45" s="984"/>
      <c r="W45" s="984"/>
      <c r="X45" s="984"/>
      <c r="Y45" s="984"/>
      <c r="Z45" s="984"/>
      <c r="AA45" s="984"/>
      <c r="AB45" s="984"/>
      <c r="AC45" s="984"/>
      <c r="AD45" s="984"/>
      <c r="AE45" s="984"/>
      <c r="AF45" s="984"/>
      <c r="AG45" s="984"/>
      <c r="AH45" s="984"/>
      <c r="AI45" s="38"/>
    </row>
    <row r="46" spans="1:35" x14ac:dyDescent="0.35">
      <c r="A46" s="16" t="s">
        <v>70</v>
      </c>
      <c r="B46" s="8">
        <v>555</v>
      </c>
      <c r="C46" s="17" t="s">
        <v>50</v>
      </c>
      <c r="D46" s="988"/>
      <c r="E46" s="988"/>
      <c r="F46" s="988"/>
      <c r="G46" s="988"/>
      <c r="H46" s="988"/>
      <c r="I46" s="988"/>
      <c r="J46" s="38"/>
      <c r="K46" s="984"/>
      <c r="L46" s="984"/>
      <c r="M46" s="984"/>
      <c r="N46" s="984"/>
      <c r="O46" s="984"/>
      <c r="P46" s="984"/>
      <c r="Q46" s="984"/>
      <c r="R46" s="984"/>
      <c r="S46" s="984"/>
      <c r="T46" s="984"/>
      <c r="U46" s="984"/>
      <c r="V46" s="984"/>
      <c r="W46" s="984"/>
      <c r="X46" s="984"/>
      <c r="Y46" s="984"/>
      <c r="Z46" s="984"/>
      <c r="AA46" s="984"/>
      <c r="AB46" s="984"/>
      <c r="AC46" s="984"/>
      <c r="AD46" s="984"/>
      <c r="AE46" s="984"/>
      <c r="AF46" s="984"/>
      <c r="AG46" s="984"/>
      <c r="AH46" s="984"/>
      <c r="AI46" s="38"/>
    </row>
    <row r="47" spans="1:35" x14ac:dyDescent="0.35">
      <c r="A47" s="16" t="s">
        <v>70</v>
      </c>
      <c r="B47" s="8">
        <v>555</v>
      </c>
      <c r="C47" s="17" t="s">
        <v>51</v>
      </c>
      <c r="D47" s="988"/>
      <c r="E47" s="988"/>
      <c r="F47" s="988"/>
      <c r="G47" s="988"/>
      <c r="H47" s="988"/>
      <c r="I47" s="988"/>
      <c r="J47" s="38"/>
      <c r="K47" s="984"/>
      <c r="L47" s="984"/>
      <c r="M47" s="984"/>
      <c r="N47" s="984"/>
      <c r="O47" s="984"/>
      <c r="P47" s="984"/>
      <c r="Q47" s="984"/>
      <c r="R47" s="984"/>
      <c r="S47" s="984"/>
      <c r="T47" s="984"/>
      <c r="U47" s="984"/>
      <c r="V47" s="984"/>
      <c r="W47" s="984"/>
      <c r="X47" s="984"/>
      <c r="Y47" s="984"/>
      <c r="Z47" s="984"/>
      <c r="AA47" s="984"/>
      <c r="AB47" s="984"/>
      <c r="AC47" s="984"/>
      <c r="AD47" s="984"/>
      <c r="AE47" s="984"/>
      <c r="AF47" s="984"/>
      <c r="AG47" s="984"/>
      <c r="AH47" s="984"/>
      <c r="AI47" s="38"/>
    </row>
    <row r="48" spans="1:35" x14ac:dyDescent="0.35">
      <c r="A48" s="16" t="s">
        <v>70</v>
      </c>
      <c r="B48" s="8" t="s">
        <v>57</v>
      </c>
      <c r="C48" s="17" t="s">
        <v>5</v>
      </c>
      <c r="D48" s="988"/>
      <c r="E48" s="988"/>
      <c r="F48" s="988"/>
      <c r="G48" s="988"/>
      <c r="H48" s="988"/>
      <c r="I48" s="988"/>
      <c r="J48" s="38"/>
      <c r="K48" s="984"/>
      <c r="L48" s="984"/>
      <c r="M48" s="984"/>
      <c r="N48" s="984"/>
      <c r="O48" s="984"/>
      <c r="P48" s="984"/>
      <c r="Q48" s="984"/>
      <c r="R48" s="984"/>
      <c r="S48" s="984"/>
      <c r="T48" s="984"/>
      <c r="U48" s="984"/>
      <c r="V48" s="984"/>
      <c r="W48" s="984"/>
      <c r="X48" s="984"/>
      <c r="Y48" s="984"/>
      <c r="Z48" s="984"/>
      <c r="AA48" s="984"/>
      <c r="AB48" s="984"/>
      <c r="AC48" s="984"/>
      <c r="AD48" s="984"/>
      <c r="AE48" s="984"/>
      <c r="AF48" s="984"/>
      <c r="AG48" s="984"/>
      <c r="AH48" s="984"/>
      <c r="AI48" s="38"/>
    </row>
    <row r="49" spans="1:35" x14ac:dyDescent="0.35">
      <c r="A49" s="16" t="s">
        <v>70</v>
      </c>
      <c r="B49" s="8">
        <v>555</v>
      </c>
      <c r="C49" s="17" t="s">
        <v>6</v>
      </c>
      <c r="D49" s="988"/>
      <c r="E49" s="988"/>
      <c r="F49" s="988"/>
      <c r="G49" s="988"/>
      <c r="H49" s="988"/>
      <c r="I49" s="988"/>
      <c r="J49" s="38"/>
      <c r="K49" s="984"/>
      <c r="L49" s="984"/>
      <c r="M49" s="984"/>
      <c r="N49" s="984"/>
      <c r="O49" s="984"/>
      <c r="P49" s="984"/>
      <c r="Q49" s="984"/>
      <c r="R49" s="984"/>
      <c r="S49" s="984"/>
      <c r="T49" s="984"/>
      <c r="U49" s="984"/>
      <c r="V49" s="984"/>
      <c r="W49" s="984"/>
      <c r="X49" s="984"/>
      <c r="Y49" s="984"/>
      <c r="Z49" s="984"/>
      <c r="AA49" s="984"/>
      <c r="AB49" s="984"/>
      <c r="AC49" s="984"/>
      <c r="AD49" s="984"/>
      <c r="AE49" s="984"/>
      <c r="AF49" s="984"/>
      <c r="AG49" s="984"/>
      <c r="AH49" s="984"/>
      <c r="AI49" s="38"/>
    </row>
    <row r="50" spans="1:35" x14ac:dyDescent="0.35">
      <c r="A50" s="16" t="s">
        <v>70</v>
      </c>
      <c r="B50" s="8">
        <v>555</v>
      </c>
      <c r="C50" s="17" t="s">
        <v>7</v>
      </c>
      <c r="D50" s="988"/>
      <c r="E50" s="988"/>
      <c r="F50" s="988"/>
      <c r="G50" s="984"/>
      <c r="H50" s="988"/>
      <c r="I50" s="988"/>
      <c r="J50" s="38"/>
      <c r="K50" s="984"/>
      <c r="L50" s="984"/>
      <c r="M50" s="984"/>
      <c r="N50" s="984"/>
      <c r="O50" s="984"/>
      <c r="P50" s="984"/>
      <c r="Q50" s="984"/>
      <c r="R50" s="984"/>
      <c r="S50" s="984"/>
      <c r="T50" s="984"/>
      <c r="U50" s="984"/>
      <c r="V50" s="984"/>
      <c r="W50" s="984"/>
      <c r="X50" s="984"/>
      <c r="Y50" s="984"/>
      <c r="Z50" s="984"/>
      <c r="AA50" s="984"/>
      <c r="AB50" s="984"/>
      <c r="AC50" s="984"/>
      <c r="AD50" s="984"/>
      <c r="AE50" s="984"/>
      <c r="AF50" s="984"/>
      <c r="AG50" s="984"/>
      <c r="AH50" s="984"/>
      <c r="AI50" s="38"/>
    </row>
    <row r="51" spans="1:35" x14ac:dyDescent="0.35">
      <c r="A51" s="16" t="s">
        <v>70</v>
      </c>
      <c r="B51" s="8" t="s">
        <v>57</v>
      </c>
      <c r="C51" s="979"/>
      <c r="D51" s="988"/>
      <c r="E51" s="988"/>
      <c r="F51" s="988"/>
      <c r="G51" s="984"/>
      <c r="H51" s="988"/>
      <c r="I51" s="988"/>
      <c r="J51" s="38"/>
      <c r="K51" s="984"/>
      <c r="L51" s="984"/>
      <c r="M51" s="984"/>
      <c r="N51" s="984"/>
      <c r="O51" s="984"/>
      <c r="P51" s="984"/>
      <c r="Q51" s="984"/>
      <c r="R51" s="984"/>
      <c r="S51" s="984"/>
      <c r="T51" s="984"/>
      <c r="U51" s="984"/>
      <c r="V51" s="984"/>
      <c r="W51" s="984"/>
      <c r="X51" s="984"/>
      <c r="Y51" s="984"/>
      <c r="Z51" s="984"/>
      <c r="AA51" s="984"/>
      <c r="AB51" s="984"/>
      <c r="AC51" s="984"/>
      <c r="AD51" s="984"/>
      <c r="AE51" s="984"/>
      <c r="AF51" s="984"/>
      <c r="AG51" s="984"/>
      <c r="AH51" s="984"/>
      <c r="AI51" s="38"/>
    </row>
    <row r="52" spans="1:35" x14ac:dyDescent="0.35">
      <c r="A52" s="16" t="s">
        <v>70</v>
      </c>
      <c r="B52" s="8" t="s">
        <v>57</v>
      </c>
      <c r="C52" s="979"/>
      <c r="D52" s="988"/>
      <c r="E52" s="988"/>
      <c r="F52" s="988"/>
      <c r="G52" s="984"/>
      <c r="H52" s="988"/>
      <c r="I52" s="988"/>
      <c r="J52" s="38"/>
      <c r="K52" s="984"/>
      <c r="L52" s="984"/>
      <c r="M52" s="984"/>
      <c r="N52" s="984"/>
      <c r="O52" s="984"/>
      <c r="P52" s="984"/>
      <c r="Q52" s="984"/>
      <c r="R52" s="984"/>
      <c r="S52" s="984"/>
      <c r="T52" s="984"/>
      <c r="U52" s="984"/>
      <c r="V52" s="984"/>
      <c r="W52" s="984"/>
      <c r="X52" s="984"/>
      <c r="Y52" s="984"/>
      <c r="Z52" s="984"/>
      <c r="AA52" s="984"/>
      <c r="AB52" s="984"/>
      <c r="AC52" s="984"/>
      <c r="AD52" s="984"/>
      <c r="AE52" s="984"/>
      <c r="AF52" s="984"/>
      <c r="AG52" s="984"/>
      <c r="AH52" s="984"/>
      <c r="AI52" s="38"/>
    </row>
    <row r="53" spans="1:35" x14ac:dyDescent="0.35">
      <c r="A53" s="16" t="s">
        <v>70</v>
      </c>
      <c r="B53" s="8" t="s">
        <v>57</v>
      </c>
      <c r="C53" s="979"/>
      <c r="D53" s="988"/>
      <c r="E53" s="988"/>
      <c r="F53" s="988"/>
      <c r="G53" s="984"/>
      <c r="H53" s="988"/>
      <c r="I53" s="988"/>
      <c r="J53" s="38"/>
      <c r="K53" s="984"/>
      <c r="L53" s="984"/>
      <c r="M53" s="984"/>
      <c r="N53" s="984"/>
      <c r="O53" s="984"/>
      <c r="P53" s="984"/>
      <c r="Q53" s="984"/>
      <c r="R53" s="984"/>
      <c r="S53" s="984"/>
      <c r="T53" s="984"/>
      <c r="U53" s="984"/>
      <c r="V53" s="984"/>
      <c r="W53" s="984"/>
      <c r="X53" s="984"/>
      <c r="Y53" s="984"/>
      <c r="Z53" s="984"/>
      <c r="AA53" s="984"/>
      <c r="AB53" s="984"/>
      <c r="AC53" s="984"/>
      <c r="AD53" s="984"/>
      <c r="AE53" s="984"/>
      <c r="AF53" s="984"/>
      <c r="AG53" s="984"/>
      <c r="AH53" s="984"/>
      <c r="AI53" s="38"/>
    </row>
    <row r="54" spans="1:35" x14ac:dyDescent="0.35">
      <c r="A54" s="16" t="s">
        <v>70</v>
      </c>
      <c r="B54" s="8" t="s">
        <v>57</v>
      </c>
      <c r="C54" s="979"/>
      <c r="D54" s="988"/>
      <c r="E54" s="988"/>
      <c r="F54" s="988"/>
      <c r="G54" s="984"/>
      <c r="H54" s="988"/>
      <c r="I54" s="988"/>
      <c r="J54" s="38"/>
      <c r="K54" s="984"/>
      <c r="L54" s="984"/>
      <c r="M54" s="984"/>
      <c r="N54" s="984"/>
      <c r="O54" s="984"/>
      <c r="P54" s="984"/>
      <c r="Q54" s="984"/>
      <c r="R54" s="984"/>
      <c r="S54" s="984"/>
      <c r="T54" s="984"/>
      <c r="U54" s="984"/>
      <c r="V54" s="984"/>
      <c r="W54" s="984"/>
      <c r="X54" s="984"/>
      <c r="Y54" s="984"/>
      <c r="Z54" s="984"/>
      <c r="AA54" s="984"/>
      <c r="AB54" s="984"/>
      <c r="AC54" s="984"/>
      <c r="AD54" s="984"/>
      <c r="AE54" s="984"/>
      <c r="AF54" s="984"/>
      <c r="AG54" s="984"/>
      <c r="AH54" s="984"/>
      <c r="AI54" s="38"/>
    </row>
    <row r="55" spans="1:35" x14ac:dyDescent="0.35">
      <c r="A55" s="16" t="s">
        <v>70</v>
      </c>
      <c r="B55" s="8" t="s">
        <v>57</v>
      </c>
      <c r="C55" s="979"/>
      <c r="D55" s="988"/>
      <c r="E55" s="988"/>
      <c r="F55" s="988"/>
      <c r="G55" s="984"/>
      <c r="H55" s="988"/>
      <c r="I55" s="988"/>
      <c r="J55" s="38"/>
      <c r="K55" s="984"/>
      <c r="L55" s="984"/>
      <c r="M55" s="984"/>
      <c r="N55" s="984"/>
      <c r="O55" s="984"/>
      <c r="P55" s="984"/>
      <c r="Q55" s="984"/>
      <c r="R55" s="984"/>
      <c r="S55" s="984"/>
      <c r="T55" s="984"/>
      <c r="U55" s="984"/>
      <c r="V55" s="984"/>
      <c r="W55" s="984"/>
      <c r="X55" s="984"/>
      <c r="Y55" s="984"/>
      <c r="Z55" s="984"/>
      <c r="AA55" s="984"/>
      <c r="AB55" s="984"/>
      <c r="AC55" s="984"/>
      <c r="AD55" s="984"/>
      <c r="AE55" s="984"/>
      <c r="AF55" s="984"/>
      <c r="AG55" s="984"/>
      <c r="AH55" s="984"/>
      <c r="AI55" s="38"/>
    </row>
    <row r="56" spans="1:35" x14ac:dyDescent="0.35">
      <c r="A56" s="16" t="s">
        <v>70</v>
      </c>
      <c r="B56" s="8">
        <v>555</v>
      </c>
      <c r="C56" s="979"/>
      <c r="D56" s="988"/>
      <c r="E56" s="988"/>
      <c r="F56" s="988"/>
      <c r="G56" s="984"/>
      <c r="H56" s="988"/>
      <c r="I56" s="988"/>
      <c r="J56" s="38"/>
      <c r="K56" s="984"/>
      <c r="L56" s="984"/>
      <c r="M56" s="984"/>
      <c r="N56" s="984"/>
      <c r="O56" s="984"/>
      <c r="P56" s="984"/>
      <c r="Q56" s="984"/>
      <c r="R56" s="984"/>
      <c r="S56" s="984"/>
      <c r="T56" s="984"/>
      <c r="U56" s="984"/>
      <c r="V56" s="984"/>
      <c r="W56" s="984"/>
      <c r="X56" s="984"/>
      <c r="Y56" s="984"/>
      <c r="Z56" s="984"/>
      <c r="AA56" s="984"/>
      <c r="AB56" s="984"/>
      <c r="AC56" s="984"/>
      <c r="AD56" s="984"/>
      <c r="AE56" s="984"/>
      <c r="AF56" s="984"/>
      <c r="AG56" s="984"/>
      <c r="AH56" s="984"/>
      <c r="AI56" s="38"/>
    </row>
    <row r="57" spans="1:35" x14ac:dyDescent="0.35">
      <c r="A57" s="16" t="s">
        <v>70</v>
      </c>
      <c r="B57" s="8">
        <v>555</v>
      </c>
      <c r="C57" s="979"/>
      <c r="D57" s="988"/>
      <c r="E57" s="988"/>
      <c r="F57" s="988"/>
      <c r="G57" s="984"/>
      <c r="H57" s="988"/>
      <c r="I57" s="988"/>
      <c r="J57" s="38"/>
      <c r="K57" s="984"/>
      <c r="L57" s="984"/>
      <c r="M57" s="984"/>
      <c r="N57" s="984"/>
      <c r="O57" s="984"/>
      <c r="P57" s="984"/>
      <c r="Q57" s="984"/>
      <c r="R57" s="984"/>
      <c r="S57" s="984"/>
      <c r="T57" s="984"/>
      <c r="U57" s="984"/>
      <c r="V57" s="984"/>
      <c r="W57" s="984"/>
      <c r="X57" s="984"/>
      <c r="Y57" s="984"/>
      <c r="Z57" s="984"/>
      <c r="AA57" s="984"/>
      <c r="AB57" s="984"/>
      <c r="AC57" s="984"/>
      <c r="AD57" s="984"/>
      <c r="AE57" s="984"/>
      <c r="AF57" s="984"/>
      <c r="AG57" s="984"/>
      <c r="AH57" s="984"/>
      <c r="AI57" s="38"/>
    </row>
    <row r="58" spans="1:35" x14ac:dyDescent="0.35">
      <c r="A58" s="16" t="s">
        <v>70</v>
      </c>
      <c r="B58" s="8">
        <v>555</v>
      </c>
      <c r="C58" s="979"/>
      <c r="D58" s="988"/>
      <c r="E58" s="988"/>
      <c r="F58" s="988"/>
      <c r="G58" s="984"/>
      <c r="H58" s="988"/>
      <c r="I58" s="988"/>
      <c r="J58" s="38"/>
      <c r="K58" s="984"/>
      <c r="L58" s="984"/>
      <c r="M58" s="984"/>
      <c r="N58" s="984"/>
      <c r="O58" s="984"/>
      <c r="P58" s="984"/>
      <c r="Q58" s="984"/>
      <c r="R58" s="984"/>
      <c r="S58" s="984"/>
      <c r="T58" s="984"/>
      <c r="U58" s="984"/>
      <c r="V58" s="984"/>
      <c r="W58" s="984"/>
      <c r="X58" s="984"/>
      <c r="Y58" s="984"/>
      <c r="Z58" s="984"/>
      <c r="AA58" s="984"/>
      <c r="AB58" s="984"/>
      <c r="AC58" s="984"/>
      <c r="AD58" s="984"/>
      <c r="AE58" s="984"/>
      <c r="AF58" s="984"/>
      <c r="AG58" s="984"/>
      <c r="AH58" s="984"/>
      <c r="AI58" s="38"/>
    </row>
    <row r="59" spans="1:35" x14ac:dyDescent="0.35">
      <c r="A59" s="16" t="s">
        <v>70</v>
      </c>
      <c r="B59" s="8" t="s">
        <v>57</v>
      </c>
      <c r="C59" s="979"/>
      <c r="D59" s="988"/>
      <c r="E59" s="988"/>
      <c r="F59" s="988"/>
      <c r="G59" s="984"/>
      <c r="H59" s="988"/>
      <c r="I59" s="988"/>
      <c r="J59" s="38"/>
      <c r="K59" s="984"/>
      <c r="L59" s="984"/>
      <c r="M59" s="984"/>
      <c r="N59" s="984"/>
      <c r="O59" s="984"/>
      <c r="P59" s="984"/>
      <c r="Q59" s="984"/>
      <c r="R59" s="984"/>
      <c r="S59" s="984"/>
      <c r="T59" s="984"/>
      <c r="U59" s="984"/>
      <c r="V59" s="984"/>
      <c r="W59" s="984"/>
      <c r="X59" s="984"/>
      <c r="Y59" s="984"/>
      <c r="Z59" s="984"/>
      <c r="AA59" s="984"/>
      <c r="AB59" s="984"/>
      <c r="AC59" s="984"/>
      <c r="AD59" s="984"/>
      <c r="AE59" s="984"/>
      <c r="AF59" s="984"/>
      <c r="AG59" s="984"/>
      <c r="AH59" s="984"/>
      <c r="AI59" s="38"/>
    </row>
    <row r="60" spans="1:35" x14ac:dyDescent="0.35">
      <c r="A60" s="16" t="s">
        <v>70</v>
      </c>
      <c r="B60" s="8">
        <v>555</v>
      </c>
      <c r="C60" s="979"/>
      <c r="D60" s="988"/>
      <c r="E60" s="988"/>
      <c r="F60" s="988"/>
      <c r="G60" s="984"/>
      <c r="H60" s="988"/>
      <c r="I60" s="988"/>
      <c r="J60" s="38"/>
      <c r="K60" s="984"/>
      <c r="L60" s="984"/>
      <c r="M60" s="984"/>
      <c r="N60" s="984"/>
      <c r="O60" s="984"/>
      <c r="P60" s="984"/>
      <c r="Q60" s="984"/>
      <c r="R60" s="984"/>
      <c r="S60" s="984"/>
      <c r="T60" s="984"/>
      <c r="U60" s="984"/>
      <c r="V60" s="984"/>
      <c r="W60" s="984"/>
      <c r="X60" s="984"/>
      <c r="Y60" s="984"/>
      <c r="Z60" s="984"/>
      <c r="AA60" s="984"/>
      <c r="AB60" s="984"/>
      <c r="AC60" s="984"/>
      <c r="AD60" s="984"/>
      <c r="AE60" s="984"/>
      <c r="AF60" s="984"/>
      <c r="AG60" s="984"/>
      <c r="AH60" s="984"/>
      <c r="AI60" s="38"/>
    </row>
    <row r="61" spans="1:35" x14ac:dyDescent="0.35">
      <c r="A61" s="16" t="s">
        <v>70</v>
      </c>
      <c r="B61" s="8">
        <v>555</v>
      </c>
      <c r="C61" s="17" t="s">
        <v>1</v>
      </c>
      <c r="D61" s="711">
        <f t="shared" ref="D52:E71" si="5">SUMIF($K$8:$AH$8,D$10,$K61:$AH61)</f>
        <v>0</v>
      </c>
      <c r="E61" s="711">
        <f t="shared" si="5"/>
        <v>0</v>
      </c>
      <c r="F61" s="711">
        <v>0</v>
      </c>
      <c r="G61" s="824">
        <v>0</v>
      </c>
      <c r="H61" s="711">
        <f t="shared" si="4"/>
        <v>0</v>
      </c>
      <c r="I61" s="826">
        <f t="shared" si="3"/>
        <v>0</v>
      </c>
      <c r="J61" s="38"/>
      <c r="K61" s="708">
        <v>0</v>
      </c>
      <c r="L61" s="709">
        <v>0</v>
      </c>
      <c r="M61" s="709">
        <v>0</v>
      </c>
      <c r="N61" s="709">
        <v>0</v>
      </c>
      <c r="O61" s="709">
        <v>0</v>
      </c>
      <c r="P61" s="709">
        <v>0</v>
      </c>
      <c r="Q61" s="709">
        <v>0</v>
      </c>
      <c r="R61" s="709">
        <v>0</v>
      </c>
      <c r="S61" s="709">
        <v>0</v>
      </c>
      <c r="T61" s="709">
        <v>0</v>
      </c>
      <c r="U61" s="709">
        <v>0</v>
      </c>
      <c r="V61" s="709">
        <v>0</v>
      </c>
      <c r="W61" s="708">
        <v>0</v>
      </c>
      <c r="X61" s="709">
        <v>0</v>
      </c>
      <c r="Y61" s="709">
        <v>0</v>
      </c>
      <c r="Z61" s="709">
        <v>0</v>
      </c>
      <c r="AA61" s="709">
        <v>0</v>
      </c>
      <c r="AB61" s="709">
        <v>0</v>
      </c>
      <c r="AC61" s="709">
        <v>0</v>
      </c>
      <c r="AD61" s="709">
        <v>0</v>
      </c>
      <c r="AE61" s="709">
        <v>0</v>
      </c>
      <c r="AF61" s="709">
        <v>0</v>
      </c>
      <c r="AG61" s="709">
        <v>0</v>
      </c>
      <c r="AH61" s="710">
        <v>0</v>
      </c>
      <c r="AI61" s="38"/>
    </row>
    <row r="62" spans="1:35" x14ac:dyDescent="0.35">
      <c r="A62" s="16" t="s">
        <v>70</v>
      </c>
      <c r="B62" s="8">
        <v>555</v>
      </c>
      <c r="C62" s="17" t="s">
        <v>28</v>
      </c>
      <c r="D62" s="984">
        <f t="shared" si="5"/>
        <v>0</v>
      </c>
      <c r="E62" s="984">
        <f t="shared" si="5"/>
        <v>0</v>
      </c>
      <c r="F62" s="984">
        <v>0</v>
      </c>
      <c r="G62" s="984">
        <v>0</v>
      </c>
      <c r="H62" s="984"/>
      <c r="I62" s="984"/>
      <c r="J62" s="38"/>
      <c r="K62" s="984"/>
      <c r="L62" s="984"/>
      <c r="M62" s="984"/>
      <c r="N62" s="984"/>
      <c r="O62" s="984"/>
      <c r="P62" s="984"/>
      <c r="Q62" s="984"/>
      <c r="R62" s="984"/>
      <c r="S62" s="984"/>
      <c r="T62" s="984"/>
      <c r="U62" s="984"/>
      <c r="V62" s="984"/>
      <c r="W62" s="984"/>
      <c r="X62" s="984"/>
      <c r="Y62" s="984"/>
      <c r="Z62" s="984"/>
      <c r="AA62" s="984"/>
      <c r="AB62" s="984"/>
      <c r="AC62" s="984"/>
      <c r="AD62" s="984"/>
      <c r="AE62" s="984"/>
      <c r="AF62" s="984"/>
      <c r="AG62" s="984"/>
      <c r="AH62" s="984"/>
      <c r="AI62" s="38"/>
    </row>
    <row r="63" spans="1:35" x14ac:dyDescent="0.35">
      <c r="A63" s="16" t="s">
        <v>70</v>
      </c>
      <c r="B63" s="8">
        <v>555</v>
      </c>
      <c r="C63" s="17" t="s">
        <v>44</v>
      </c>
      <c r="D63" s="711">
        <f t="shared" si="5"/>
        <v>0</v>
      </c>
      <c r="E63" s="711">
        <f t="shared" si="5"/>
        <v>0</v>
      </c>
      <c r="F63" s="711">
        <v>0</v>
      </c>
      <c r="G63" s="824">
        <v>0</v>
      </c>
      <c r="H63" s="711">
        <f t="shared" si="4"/>
        <v>0</v>
      </c>
      <c r="I63" s="826">
        <f t="shared" si="3"/>
        <v>0</v>
      </c>
      <c r="J63" s="38"/>
      <c r="K63" s="708">
        <v>0</v>
      </c>
      <c r="L63" s="709">
        <v>0</v>
      </c>
      <c r="M63" s="709">
        <v>0</v>
      </c>
      <c r="N63" s="709">
        <v>0</v>
      </c>
      <c r="O63" s="709">
        <v>0</v>
      </c>
      <c r="P63" s="709">
        <v>0</v>
      </c>
      <c r="Q63" s="709">
        <v>0</v>
      </c>
      <c r="R63" s="709">
        <v>0</v>
      </c>
      <c r="S63" s="709">
        <v>0</v>
      </c>
      <c r="T63" s="709">
        <v>0</v>
      </c>
      <c r="U63" s="709">
        <v>0</v>
      </c>
      <c r="V63" s="709">
        <v>0</v>
      </c>
      <c r="W63" s="708">
        <v>0</v>
      </c>
      <c r="X63" s="709">
        <v>0</v>
      </c>
      <c r="Y63" s="709">
        <v>0</v>
      </c>
      <c r="Z63" s="709">
        <v>0</v>
      </c>
      <c r="AA63" s="709">
        <v>0</v>
      </c>
      <c r="AB63" s="709">
        <v>0</v>
      </c>
      <c r="AC63" s="709">
        <v>0</v>
      </c>
      <c r="AD63" s="709">
        <v>0</v>
      </c>
      <c r="AE63" s="709">
        <v>0</v>
      </c>
      <c r="AF63" s="709">
        <v>0</v>
      </c>
      <c r="AG63" s="709">
        <v>0</v>
      </c>
      <c r="AH63" s="710">
        <v>0</v>
      </c>
      <c r="AI63" s="38"/>
    </row>
    <row r="64" spans="1:35" x14ac:dyDescent="0.35">
      <c r="A64" s="16" t="s">
        <v>70</v>
      </c>
      <c r="B64" s="8">
        <v>555</v>
      </c>
      <c r="C64" s="17" t="s">
        <v>4</v>
      </c>
      <c r="D64" s="711">
        <f t="shared" si="5"/>
        <v>1910.4843000000001</v>
      </c>
      <c r="E64" s="711">
        <f t="shared" si="5"/>
        <v>1910.4843000000001</v>
      </c>
      <c r="F64" s="711">
        <v>1910.48</v>
      </c>
      <c r="G64" s="824">
        <v>1910.48</v>
      </c>
      <c r="H64" s="711">
        <f t="shared" si="4"/>
        <v>4.3000000000574801E-3</v>
      </c>
      <c r="I64" s="826">
        <f t="shared" si="3"/>
        <v>4.3000000000574801E-3</v>
      </c>
      <c r="J64" s="38"/>
      <c r="K64" s="708">
        <v>231.1987</v>
      </c>
      <c r="L64" s="709">
        <v>185.9187</v>
      </c>
      <c r="M64" s="709">
        <v>188.1215</v>
      </c>
      <c r="N64" s="709">
        <v>146.6412</v>
      </c>
      <c r="O64" s="709">
        <v>125.42100000000001</v>
      </c>
      <c r="P64" s="709">
        <v>111.1254</v>
      </c>
      <c r="Q64" s="709">
        <v>122.7714</v>
      </c>
      <c r="R64" s="709">
        <v>121.8823</v>
      </c>
      <c r="S64" s="709">
        <v>114.6259</v>
      </c>
      <c r="T64" s="709">
        <v>136.83199999999999</v>
      </c>
      <c r="U64" s="709">
        <v>190.81370000000001</v>
      </c>
      <c r="V64" s="709">
        <v>235.13249999999999</v>
      </c>
      <c r="W64" s="708">
        <v>231.1987</v>
      </c>
      <c r="X64" s="709">
        <v>185.9187</v>
      </c>
      <c r="Y64" s="709">
        <v>188.1215</v>
      </c>
      <c r="Z64" s="709">
        <v>146.6412</v>
      </c>
      <c r="AA64" s="709">
        <v>125.42100000000001</v>
      </c>
      <c r="AB64" s="709">
        <v>111.1254</v>
      </c>
      <c r="AC64" s="709">
        <v>122.7714</v>
      </c>
      <c r="AD64" s="709">
        <v>121.8823</v>
      </c>
      <c r="AE64" s="709">
        <v>114.6259</v>
      </c>
      <c r="AF64" s="709">
        <v>136.83199999999999</v>
      </c>
      <c r="AG64" s="709">
        <v>190.81370000000001</v>
      </c>
      <c r="AH64" s="710">
        <v>235.13249999999999</v>
      </c>
      <c r="AI64" s="38"/>
    </row>
    <row r="65" spans="1:35" x14ac:dyDescent="0.35">
      <c r="A65" s="16" t="s">
        <v>70</v>
      </c>
      <c r="B65" s="8" t="s">
        <v>57</v>
      </c>
      <c r="C65" s="17" t="s">
        <v>42</v>
      </c>
      <c r="D65" s="711">
        <f t="shared" si="5"/>
        <v>3493.0575000000003</v>
      </c>
      <c r="E65" s="711">
        <f t="shared" si="5"/>
        <v>3529.7339999999999</v>
      </c>
      <c r="F65" s="711">
        <v>3531.57</v>
      </c>
      <c r="G65" s="824">
        <v>3568.8</v>
      </c>
      <c r="H65" s="711">
        <f t="shared" si="4"/>
        <v>-38.512499999999818</v>
      </c>
      <c r="I65" s="826">
        <f t="shared" si="3"/>
        <v>-39.066000000000258</v>
      </c>
      <c r="J65" s="38"/>
      <c r="K65" s="708">
        <v>255.35220000000001</v>
      </c>
      <c r="L65" s="709">
        <v>149.2381</v>
      </c>
      <c r="M65" s="709">
        <v>142.6968</v>
      </c>
      <c r="N65" s="709">
        <v>290.7235</v>
      </c>
      <c r="O65" s="709">
        <v>585.80790000000002</v>
      </c>
      <c r="P65" s="709">
        <v>552.37480000000005</v>
      </c>
      <c r="Q65" s="709">
        <v>371.8716</v>
      </c>
      <c r="R65" s="709">
        <v>166.96279999999999</v>
      </c>
      <c r="S65" s="709">
        <v>168.9213</v>
      </c>
      <c r="T65" s="709">
        <v>311.15789999999998</v>
      </c>
      <c r="U65" s="709">
        <v>315.80939999999998</v>
      </c>
      <c r="V65" s="709">
        <v>182.1412</v>
      </c>
      <c r="W65" s="708">
        <v>258.03339999999997</v>
      </c>
      <c r="X65" s="709">
        <v>150.80510000000001</v>
      </c>
      <c r="Y65" s="709">
        <v>144.1951</v>
      </c>
      <c r="Z65" s="709">
        <v>293.77620000000002</v>
      </c>
      <c r="AA65" s="709">
        <v>591.95899999999995</v>
      </c>
      <c r="AB65" s="709">
        <v>558.17470000000003</v>
      </c>
      <c r="AC65" s="709">
        <v>375.77609999999999</v>
      </c>
      <c r="AD65" s="709">
        <v>168.7158</v>
      </c>
      <c r="AE65" s="709">
        <v>170.69489999999999</v>
      </c>
      <c r="AF65" s="709">
        <v>314.42489999999998</v>
      </c>
      <c r="AG65" s="709">
        <v>319.12520000000001</v>
      </c>
      <c r="AH65" s="710">
        <v>184.05359999999999</v>
      </c>
      <c r="AI65" s="38"/>
    </row>
    <row r="66" spans="1:35" x14ac:dyDescent="0.35">
      <c r="A66" s="16" t="s">
        <v>70</v>
      </c>
      <c r="B66" s="8" t="s">
        <v>57</v>
      </c>
      <c r="C66" s="17" t="s">
        <v>46</v>
      </c>
      <c r="D66" s="711">
        <f t="shared" si="5"/>
        <v>5399.2008000000014</v>
      </c>
      <c r="E66" s="711">
        <f t="shared" si="5"/>
        <v>5399.2008000000014</v>
      </c>
      <c r="F66" s="711">
        <v>5399.2000000000007</v>
      </c>
      <c r="G66" s="824">
        <v>5399.2000000000007</v>
      </c>
      <c r="H66" s="711">
        <f t="shared" si="4"/>
        <v>8.0000000070867827E-4</v>
      </c>
      <c r="I66" s="826">
        <f t="shared" si="3"/>
        <v>8.0000000070867827E-4</v>
      </c>
      <c r="J66" s="38"/>
      <c r="K66" s="708">
        <v>594.71640000000002</v>
      </c>
      <c r="L66" s="709">
        <v>520.22879999999998</v>
      </c>
      <c r="M66" s="709">
        <v>555.43320000000006</v>
      </c>
      <c r="N66" s="709">
        <v>805.572</v>
      </c>
      <c r="O66" s="709">
        <v>831.75480000000005</v>
      </c>
      <c r="P66" s="709">
        <v>530.60400000000004</v>
      </c>
      <c r="Q66" s="709">
        <v>154.566</v>
      </c>
      <c r="R66" s="709">
        <v>6.5843999999999996</v>
      </c>
      <c r="S66" s="709">
        <v>89.531999999999996</v>
      </c>
      <c r="T66" s="709">
        <v>311.47559999999999</v>
      </c>
      <c r="U66" s="709">
        <v>528.22799999999995</v>
      </c>
      <c r="V66" s="709">
        <v>470.50560000000002</v>
      </c>
      <c r="W66" s="708">
        <v>594.71640000000002</v>
      </c>
      <c r="X66" s="709">
        <v>520.22879999999998</v>
      </c>
      <c r="Y66" s="709">
        <v>555.43320000000006</v>
      </c>
      <c r="Z66" s="709">
        <v>805.572</v>
      </c>
      <c r="AA66" s="709">
        <v>831.75480000000005</v>
      </c>
      <c r="AB66" s="709">
        <v>530.60400000000004</v>
      </c>
      <c r="AC66" s="709">
        <v>154.566</v>
      </c>
      <c r="AD66" s="709">
        <v>6.5843999999999996</v>
      </c>
      <c r="AE66" s="709">
        <v>89.531999999999996</v>
      </c>
      <c r="AF66" s="709">
        <v>311.47559999999999</v>
      </c>
      <c r="AG66" s="709">
        <v>528.22799999999995</v>
      </c>
      <c r="AH66" s="710">
        <v>470.50560000000002</v>
      </c>
      <c r="AI66" s="38"/>
    </row>
    <row r="67" spans="1:35" x14ac:dyDescent="0.35">
      <c r="A67" s="16" t="s">
        <v>70</v>
      </c>
      <c r="B67" s="8" t="s">
        <v>57</v>
      </c>
      <c r="C67" s="17" t="s">
        <v>47</v>
      </c>
      <c r="D67" s="711">
        <f t="shared" si="5"/>
        <v>993.0421399999999</v>
      </c>
      <c r="E67" s="711">
        <f t="shared" si="5"/>
        <v>993.0421399999999</v>
      </c>
      <c r="F67" s="711">
        <v>993.04000000000019</v>
      </c>
      <c r="G67" s="824">
        <v>993.04000000000019</v>
      </c>
      <c r="H67" s="711">
        <f t="shared" si="4"/>
        <v>2.1399999997129271E-3</v>
      </c>
      <c r="I67" s="826">
        <f t="shared" si="3"/>
        <v>2.1399999997129271E-3</v>
      </c>
      <c r="J67" s="38"/>
      <c r="K67" s="708">
        <v>93.174840000000003</v>
      </c>
      <c r="L67" s="709">
        <v>75.660480000000007</v>
      </c>
      <c r="M67" s="709">
        <v>81.875339999999994</v>
      </c>
      <c r="N67" s="709">
        <v>130.24799999999999</v>
      </c>
      <c r="O67" s="709">
        <v>168.25370000000001</v>
      </c>
      <c r="P67" s="709">
        <v>155.43899999999999</v>
      </c>
      <c r="Q67" s="709">
        <v>50.320439999999998</v>
      </c>
      <c r="R67" s="709">
        <v>4.9885200000000003</v>
      </c>
      <c r="S67" s="709">
        <v>4.5035999999999996</v>
      </c>
      <c r="T67" s="709">
        <v>35.890560000000001</v>
      </c>
      <c r="U67" s="709">
        <v>95.110200000000006</v>
      </c>
      <c r="V67" s="709">
        <v>97.577460000000002</v>
      </c>
      <c r="W67" s="708">
        <v>93.174840000000003</v>
      </c>
      <c r="X67" s="709">
        <v>75.660480000000007</v>
      </c>
      <c r="Y67" s="709">
        <v>81.875339999999994</v>
      </c>
      <c r="Z67" s="709">
        <v>130.24799999999999</v>
      </c>
      <c r="AA67" s="709">
        <v>168.25370000000001</v>
      </c>
      <c r="AB67" s="709">
        <v>155.43899999999999</v>
      </c>
      <c r="AC67" s="709">
        <v>50.320439999999998</v>
      </c>
      <c r="AD67" s="709">
        <v>4.9885200000000003</v>
      </c>
      <c r="AE67" s="709">
        <v>4.5035999999999996</v>
      </c>
      <c r="AF67" s="709">
        <v>35.890560000000001</v>
      </c>
      <c r="AG67" s="709">
        <v>95.110200000000006</v>
      </c>
      <c r="AH67" s="710">
        <v>97.577460000000002</v>
      </c>
      <c r="AI67" s="38"/>
    </row>
    <row r="68" spans="1:35" x14ac:dyDescent="0.35">
      <c r="A68" s="16" t="s">
        <v>70</v>
      </c>
      <c r="B68" s="8">
        <v>555</v>
      </c>
      <c r="C68" s="17" t="s">
        <v>10</v>
      </c>
      <c r="D68" s="711">
        <f t="shared" si="5"/>
        <v>40151.419800000003</v>
      </c>
      <c r="E68" s="711">
        <f t="shared" si="5"/>
        <v>45003.447</v>
      </c>
      <c r="F68" s="711">
        <v>42696.049999999996</v>
      </c>
      <c r="G68" s="824">
        <v>45298.41</v>
      </c>
      <c r="H68" s="711">
        <f t="shared" si="4"/>
        <v>-2544.6301999999923</v>
      </c>
      <c r="I68" s="826">
        <f t="shared" si="3"/>
        <v>-294.96300000000338</v>
      </c>
      <c r="J68" s="38"/>
      <c r="K68" s="708">
        <v>5650.0450000000001</v>
      </c>
      <c r="L68" s="709">
        <v>4024.2779999999998</v>
      </c>
      <c r="M68" s="709">
        <v>2605.8629999999998</v>
      </c>
      <c r="N68" s="709">
        <v>1591.837</v>
      </c>
      <c r="O68" s="709">
        <v>651.85379999999998</v>
      </c>
      <c r="P68" s="709">
        <v>1596.173</v>
      </c>
      <c r="Q68" s="709">
        <v>3353.5149999999999</v>
      </c>
      <c r="R68" s="709">
        <v>3676.6379999999999</v>
      </c>
      <c r="S68" s="709">
        <v>3366.2440000000001</v>
      </c>
      <c r="T68" s="709">
        <v>3969.232</v>
      </c>
      <c r="U68" s="709">
        <v>4337.9709999999995</v>
      </c>
      <c r="V68" s="709">
        <v>5327.77</v>
      </c>
      <c r="W68" s="708">
        <v>6937.6930000000002</v>
      </c>
      <c r="X68" s="709">
        <v>4677.3379999999997</v>
      </c>
      <c r="Y68" s="709">
        <v>3027.096</v>
      </c>
      <c r="Z68" s="709">
        <v>1726.4829999999999</v>
      </c>
      <c r="AA68" s="709">
        <v>863.31200000000001</v>
      </c>
      <c r="AB68" s="709">
        <v>1792.873</v>
      </c>
      <c r="AC68" s="709">
        <v>3761.0740000000001</v>
      </c>
      <c r="AD68" s="709">
        <v>4143.01</v>
      </c>
      <c r="AE68" s="709">
        <v>3642.9810000000002</v>
      </c>
      <c r="AF68" s="709">
        <v>4232.375</v>
      </c>
      <c r="AG68" s="709">
        <v>4692.7579999999998</v>
      </c>
      <c r="AH68" s="710">
        <v>5506.4539999999997</v>
      </c>
      <c r="AI68" s="38"/>
    </row>
    <row r="69" spans="1:35" x14ac:dyDescent="0.35">
      <c r="A69" s="16" t="s">
        <v>70</v>
      </c>
      <c r="B69" s="8">
        <v>555</v>
      </c>
      <c r="C69" s="17" t="s">
        <v>466</v>
      </c>
      <c r="D69" s="711">
        <f t="shared" si="5"/>
        <v>8.875</v>
      </c>
      <c r="E69" s="711">
        <f t="shared" si="5"/>
        <v>9.0965200000000017</v>
      </c>
      <c r="F69" s="711">
        <v>8.8899999999999988</v>
      </c>
      <c r="G69" s="824">
        <v>9.09</v>
      </c>
      <c r="H69" s="711">
        <f t="shared" si="4"/>
        <v>-1.4999999999998792E-2</v>
      </c>
      <c r="I69" s="826">
        <f t="shared" si="3"/>
        <v>6.5200000000018576E-3</v>
      </c>
      <c r="J69" s="38"/>
      <c r="K69" s="708">
        <v>0.3125</v>
      </c>
      <c r="L69" s="709">
        <v>0.25</v>
      </c>
      <c r="M69" s="709">
        <v>0.5</v>
      </c>
      <c r="N69" s="709">
        <v>0.875</v>
      </c>
      <c r="O69" s="709">
        <v>0.9375</v>
      </c>
      <c r="P69" s="709">
        <v>1.25</v>
      </c>
      <c r="Q69" s="709">
        <v>1.375</v>
      </c>
      <c r="R69" s="709">
        <v>1.125</v>
      </c>
      <c r="S69" s="709">
        <v>0.84375</v>
      </c>
      <c r="T69" s="709">
        <v>0.625</v>
      </c>
      <c r="U69" s="709">
        <v>0.4375</v>
      </c>
      <c r="V69" s="709">
        <v>0.34375</v>
      </c>
      <c r="W69" s="708">
        <v>0.32029999999999997</v>
      </c>
      <c r="X69" s="709">
        <v>0.25624000000000002</v>
      </c>
      <c r="Y69" s="709">
        <v>0.51248000000000005</v>
      </c>
      <c r="Z69" s="709">
        <v>0.89683999999999997</v>
      </c>
      <c r="AA69" s="709">
        <v>0.96089999999999998</v>
      </c>
      <c r="AB69" s="709">
        <v>1.2811999999999999</v>
      </c>
      <c r="AC69" s="709">
        <v>1.4093199999999999</v>
      </c>
      <c r="AD69" s="709">
        <v>1.1530800000000001</v>
      </c>
      <c r="AE69" s="709">
        <v>0.86480999999999997</v>
      </c>
      <c r="AF69" s="709">
        <v>0.64059999999999995</v>
      </c>
      <c r="AG69" s="709">
        <v>0.44841999999999999</v>
      </c>
      <c r="AH69" s="710">
        <v>0.35232999999999998</v>
      </c>
      <c r="AI69" s="38"/>
    </row>
    <row r="70" spans="1:35" x14ac:dyDescent="0.35">
      <c r="A70" s="16" t="s">
        <v>70</v>
      </c>
      <c r="B70" s="8">
        <v>555</v>
      </c>
      <c r="C70" s="17" t="s">
        <v>467</v>
      </c>
      <c r="D70" s="711">
        <f t="shared" si="5"/>
        <v>220.72968</v>
      </c>
      <c r="E70" s="711">
        <f t="shared" si="5"/>
        <v>226.26215999999999</v>
      </c>
      <c r="F70" s="711">
        <v>220.73000000000002</v>
      </c>
      <c r="G70" s="824">
        <v>226.24999999999997</v>
      </c>
      <c r="H70" s="711">
        <f t="shared" si="4"/>
        <v>-3.2000000001630724E-4</v>
      </c>
      <c r="I70" s="826">
        <f t="shared" si="3"/>
        <v>1.2160000000022819E-2</v>
      </c>
      <c r="J70" s="38"/>
      <c r="K70" s="708">
        <v>24.362739999999999</v>
      </c>
      <c r="L70" s="709">
        <v>8.6273400000000002</v>
      </c>
      <c r="M70" s="709">
        <v>13.565</v>
      </c>
      <c r="N70" s="709">
        <v>41.454639999999998</v>
      </c>
      <c r="O70" s="709">
        <v>64.840699999999998</v>
      </c>
      <c r="P70" s="709">
        <v>19.587859999999999</v>
      </c>
      <c r="Q70" s="709">
        <v>2.7672599999999998</v>
      </c>
      <c r="R70" s="709">
        <v>0.92242000000000002</v>
      </c>
      <c r="S70" s="709">
        <v>2.33318</v>
      </c>
      <c r="T70" s="709">
        <v>7.8677000000000001</v>
      </c>
      <c r="U70" s="709">
        <v>28.215199999999999</v>
      </c>
      <c r="V70" s="709">
        <v>6.1856400000000002</v>
      </c>
      <c r="W70" s="708">
        <v>24.973379999999999</v>
      </c>
      <c r="X70" s="709">
        <v>8.8435799999999993</v>
      </c>
      <c r="Y70" s="709">
        <v>13.904999999999999</v>
      </c>
      <c r="Z70" s="709">
        <v>42.493679999999998</v>
      </c>
      <c r="AA70" s="709">
        <v>66.465900000000005</v>
      </c>
      <c r="AB70" s="709">
        <v>20.07882</v>
      </c>
      <c r="AC70" s="709">
        <v>2.8366199999999999</v>
      </c>
      <c r="AD70" s="709">
        <v>0.94554000000000005</v>
      </c>
      <c r="AE70" s="709">
        <v>2.3916599999999999</v>
      </c>
      <c r="AF70" s="709">
        <v>8.0648999999999997</v>
      </c>
      <c r="AG70" s="709">
        <v>28.9224</v>
      </c>
      <c r="AH70" s="710">
        <v>6.3406799999999999</v>
      </c>
      <c r="AI70" s="38"/>
    </row>
    <row r="71" spans="1:35" x14ac:dyDescent="0.35">
      <c r="A71" s="16" t="s">
        <v>70</v>
      </c>
      <c r="B71" s="8">
        <v>555</v>
      </c>
      <c r="C71" s="17" t="s">
        <v>468</v>
      </c>
      <c r="D71" s="711">
        <f t="shared" si="5"/>
        <v>11.004479999999999</v>
      </c>
      <c r="E71" s="711">
        <f t="shared" si="5"/>
        <v>11.279519999999998</v>
      </c>
      <c r="F71" s="711">
        <v>11.040000000000001</v>
      </c>
      <c r="G71" s="824">
        <v>11.279999999999996</v>
      </c>
      <c r="H71" s="711">
        <f t="shared" si="4"/>
        <v>-3.5520000000001772E-2</v>
      </c>
      <c r="I71" s="826">
        <f t="shared" si="3"/>
        <v>-4.7999999999781551E-4</v>
      </c>
      <c r="J71" s="38"/>
      <c r="K71" s="708">
        <v>0.91703999999999997</v>
      </c>
      <c r="L71" s="709">
        <v>0.91703999999999997</v>
      </c>
      <c r="M71" s="709">
        <v>0.91703999999999997</v>
      </c>
      <c r="N71" s="709">
        <v>0.91703999999999997</v>
      </c>
      <c r="O71" s="709">
        <v>0.91703999999999997</v>
      </c>
      <c r="P71" s="709">
        <v>0.91703999999999997</v>
      </c>
      <c r="Q71" s="709">
        <v>0.91703999999999997</v>
      </c>
      <c r="R71" s="709">
        <v>0.91703999999999997</v>
      </c>
      <c r="S71" s="709">
        <v>0.91703999999999997</v>
      </c>
      <c r="T71" s="709">
        <v>0.91703999999999997</v>
      </c>
      <c r="U71" s="709">
        <v>0.91703999999999997</v>
      </c>
      <c r="V71" s="709">
        <v>0.91703999999999997</v>
      </c>
      <c r="W71" s="708">
        <v>0.93996000000000002</v>
      </c>
      <c r="X71" s="709">
        <v>0.93996000000000002</v>
      </c>
      <c r="Y71" s="709">
        <v>0.93996000000000002</v>
      </c>
      <c r="Z71" s="709">
        <v>0.93996000000000002</v>
      </c>
      <c r="AA71" s="709">
        <v>0.93996000000000002</v>
      </c>
      <c r="AB71" s="709">
        <v>0.93996000000000002</v>
      </c>
      <c r="AC71" s="709">
        <v>0.93996000000000002</v>
      </c>
      <c r="AD71" s="709">
        <v>0.93996000000000002</v>
      </c>
      <c r="AE71" s="709">
        <v>0.93996000000000002</v>
      </c>
      <c r="AF71" s="709">
        <v>0.93996000000000002</v>
      </c>
      <c r="AG71" s="709">
        <v>0.93996000000000002</v>
      </c>
      <c r="AH71" s="710">
        <v>0.93996000000000002</v>
      </c>
      <c r="AI71" s="38"/>
    </row>
    <row r="72" spans="1:35" x14ac:dyDescent="0.35">
      <c r="A72" s="16" t="s">
        <v>70</v>
      </c>
      <c r="B72" s="8">
        <v>555</v>
      </c>
      <c r="C72" s="17" t="s">
        <v>469</v>
      </c>
      <c r="D72" s="711">
        <f t="shared" ref="D72:E91" si="6">SUMIF($K$8:$AH$8,D$10,$K72:$AH72)</f>
        <v>1.7019200000000003</v>
      </c>
      <c r="E72" s="711">
        <f t="shared" si="6"/>
        <v>1.7443799999999998</v>
      </c>
      <c r="F72" s="711">
        <v>1.69</v>
      </c>
      <c r="G72" s="824">
        <v>1.76</v>
      </c>
      <c r="H72" s="711">
        <f t="shared" si="4"/>
        <v>1.1920000000000375E-2</v>
      </c>
      <c r="I72" s="826">
        <f t="shared" si="3"/>
        <v>-1.5620000000000189E-2</v>
      </c>
      <c r="J72" s="38"/>
      <c r="K72" s="708">
        <v>7.7359999999999998E-2</v>
      </c>
      <c r="L72" s="709">
        <v>0.11604</v>
      </c>
      <c r="M72" s="709">
        <v>0.15472</v>
      </c>
      <c r="N72" s="709">
        <v>0.19339999999999999</v>
      </c>
      <c r="O72" s="709">
        <v>0.19339999999999999</v>
      </c>
      <c r="P72" s="709">
        <v>0.19339999999999999</v>
      </c>
      <c r="Q72" s="709">
        <v>0.23208000000000001</v>
      </c>
      <c r="R72" s="709">
        <v>0.23208000000000001</v>
      </c>
      <c r="S72" s="709">
        <v>0.15472</v>
      </c>
      <c r="T72" s="709">
        <v>7.7359999999999998E-2</v>
      </c>
      <c r="U72" s="709">
        <v>3.8679999999999999E-2</v>
      </c>
      <c r="V72" s="709">
        <v>3.8679999999999999E-2</v>
      </c>
      <c r="W72" s="708">
        <v>7.9289999999999999E-2</v>
      </c>
      <c r="X72" s="709">
        <v>0.118935</v>
      </c>
      <c r="Y72" s="709">
        <v>0.15858</v>
      </c>
      <c r="Z72" s="709">
        <v>0.19822500000000001</v>
      </c>
      <c r="AA72" s="709">
        <v>0.19822500000000001</v>
      </c>
      <c r="AB72" s="709">
        <v>0.19822500000000001</v>
      </c>
      <c r="AC72" s="709">
        <v>0.23787</v>
      </c>
      <c r="AD72" s="709">
        <v>0.23787</v>
      </c>
      <c r="AE72" s="709">
        <v>0.15858</v>
      </c>
      <c r="AF72" s="709">
        <v>7.9289999999999999E-2</v>
      </c>
      <c r="AG72" s="709">
        <v>3.9645E-2</v>
      </c>
      <c r="AH72" s="710">
        <v>3.9645E-2</v>
      </c>
      <c r="AI72" s="38"/>
    </row>
    <row r="73" spans="1:35" x14ac:dyDescent="0.35">
      <c r="A73" s="16" t="s">
        <v>70</v>
      </c>
      <c r="B73" s="8">
        <v>555</v>
      </c>
      <c r="C73" s="17" t="s">
        <v>470</v>
      </c>
      <c r="D73" s="711">
        <f t="shared" si="6"/>
        <v>1.7019200000000003</v>
      </c>
      <c r="E73" s="711">
        <f t="shared" si="6"/>
        <v>1.7443799999999998</v>
      </c>
      <c r="F73" s="711">
        <v>1.69</v>
      </c>
      <c r="G73" s="824">
        <v>1.76</v>
      </c>
      <c r="H73" s="711">
        <f t="shared" si="4"/>
        <v>1.1920000000000375E-2</v>
      </c>
      <c r="I73" s="826">
        <f t="shared" si="3"/>
        <v>-1.5620000000000189E-2</v>
      </c>
      <c r="J73" s="38"/>
      <c r="K73" s="708">
        <v>7.7359999999999998E-2</v>
      </c>
      <c r="L73" s="709">
        <v>0.11604</v>
      </c>
      <c r="M73" s="709">
        <v>0.15472</v>
      </c>
      <c r="N73" s="709">
        <v>0.19339999999999999</v>
      </c>
      <c r="O73" s="709">
        <v>0.19339999999999999</v>
      </c>
      <c r="P73" s="709">
        <v>0.19339999999999999</v>
      </c>
      <c r="Q73" s="709">
        <v>0.23208000000000001</v>
      </c>
      <c r="R73" s="709">
        <v>0.23208000000000001</v>
      </c>
      <c r="S73" s="709">
        <v>0.15472</v>
      </c>
      <c r="T73" s="709">
        <v>7.7359999999999998E-2</v>
      </c>
      <c r="U73" s="709">
        <v>3.8679999999999999E-2</v>
      </c>
      <c r="V73" s="709">
        <v>3.8679999999999999E-2</v>
      </c>
      <c r="W73" s="708">
        <v>7.9289999999999999E-2</v>
      </c>
      <c r="X73" s="709">
        <v>0.118935</v>
      </c>
      <c r="Y73" s="709">
        <v>0.15858</v>
      </c>
      <c r="Z73" s="709">
        <v>0.19822500000000001</v>
      </c>
      <c r="AA73" s="709">
        <v>0.19822500000000001</v>
      </c>
      <c r="AB73" s="709">
        <v>0.19822500000000001</v>
      </c>
      <c r="AC73" s="709">
        <v>0.23787</v>
      </c>
      <c r="AD73" s="709">
        <v>0.23787</v>
      </c>
      <c r="AE73" s="709">
        <v>0.15858</v>
      </c>
      <c r="AF73" s="709">
        <v>7.9289999999999999E-2</v>
      </c>
      <c r="AG73" s="709">
        <v>3.9645E-2</v>
      </c>
      <c r="AH73" s="710">
        <v>3.9645E-2</v>
      </c>
      <c r="AI73" s="38"/>
    </row>
    <row r="74" spans="1:35" x14ac:dyDescent="0.35">
      <c r="A74" s="16" t="s">
        <v>70</v>
      </c>
      <c r="B74" s="8">
        <v>555</v>
      </c>
      <c r="C74" s="17" t="s">
        <v>682</v>
      </c>
      <c r="D74" s="711">
        <f t="shared" si="6"/>
        <v>874.32122000000015</v>
      </c>
      <c r="E74" s="711">
        <f t="shared" si="6"/>
        <v>896.17348000000004</v>
      </c>
      <c r="F74" s="711"/>
      <c r="G74" s="824"/>
      <c r="H74" s="711">
        <f t="shared" si="4"/>
        <v>874.32122000000015</v>
      </c>
      <c r="I74" s="826">
        <f t="shared" si="3"/>
        <v>896.17348000000004</v>
      </c>
      <c r="J74" s="38"/>
      <c r="K74" s="708">
        <v>20.556979999999999</v>
      </c>
      <c r="L74" s="709">
        <v>42.183839999999996</v>
      </c>
      <c r="M74" s="709">
        <v>70.764920000000004</v>
      </c>
      <c r="N74" s="709">
        <v>91.321899999999999</v>
      </c>
      <c r="O74" s="709">
        <v>107.37009999999999</v>
      </c>
      <c r="P74" s="709">
        <v>116.8462</v>
      </c>
      <c r="Q74" s="709">
        <v>127.3921</v>
      </c>
      <c r="R74" s="709">
        <v>111.8789</v>
      </c>
      <c r="S74" s="709">
        <v>85.131879999999995</v>
      </c>
      <c r="T74" s="709">
        <v>54.028939999999999</v>
      </c>
      <c r="U74" s="709">
        <v>28.81034</v>
      </c>
      <c r="V74" s="709">
        <v>18.035119999999999</v>
      </c>
      <c r="W74" s="708">
        <v>21.07077</v>
      </c>
      <c r="X74" s="709">
        <v>43.238160000000001</v>
      </c>
      <c r="Y74" s="709">
        <v>72.533580000000001</v>
      </c>
      <c r="Z74" s="709">
        <v>93.604349999999997</v>
      </c>
      <c r="AA74" s="709">
        <v>110.0536</v>
      </c>
      <c r="AB74" s="709">
        <v>119.7666</v>
      </c>
      <c r="AC74" s="709">
        <v>130.5761</v>
      </c>
      <c r="AD74" s="709">
        <v>114.6751</v>
      </c>
      <c r="AE74" s="709">
        <v>87.259619999999998</v>
      </c>
      <c r="AF74" s="709">
        <v>55.379309999999997</v>
      </c>
      <c r="AG74" s="709">
        <v>29.53041</v>
      </c>
      <c r="AH74" s="710">
        <v>18.485880000000002</v>
      </c>
      <c r="AI74" s="38"/>
    </row>
    <row r="75" spans="1:35" x14ac:dyDescent="0.35">
      <c r="A75" s="16" t="s">
        <v>70</v>
      </c>
      <c r="B75" s="8">
        <v>555</v>
      </c>
      <c r="C75" s="17" t="s">
        <v>683</v>
      </c>
      <c r="D75" s="711">
        <f t="shared" si="6"/>
        <v>235.12727999999998</v>
      </c>
      <c r="E75" s="711">
        <f t="shared" si="6"/>
        <v>241.01620000000003</v>
      </c>
      <c r="F75" s="711"/>
      <c r="G75" s="824"/>
      <c r="H75" s="711">
        <f t="shared" si="4"/>
        <v>235.12727999999998</v>
      </c>
      <c r="I75" s="826">
        <f t="shared" si="3"/>
        <v>241.01620000000003</v>
      </c>
      <c r="J75" s="38"/>
      <c r="K75" s="708">
        <v>19.593</v>
      </c>
      <c r="L75" s="709">
        <v>19.593</v>
      </c>
      <c r="M75" s="709">
        <v>19.593</v>
      </c>
      <c r="N75" s="709">
        <v>19.59582</v>
      </c>
      <c r="O75" s="709">
        <v>19.593</v>
      </c>
      <c r="P75" s="709">
        <v>19.59582</v>
      </c>
      <c r="Q75" s="709">
        <v>19.593</v>
      </c>
      <c r="R75" s="709">
        <v>19.593</v>
      </c>
      <c r="S75" s="709">
        <v>19.59582</v>
      </c>
      <c r="T75" s="709">
        <v>19.593</v>
      </c>
      <c r="U75" s="709">
        <v>19.59582</v>
      </c>
      <c r="V75" s="709">
        <v>19.593</v>
      </c>
      <c r="W75" s="708">
        <v>20.08372</v>
      </c>
      <c r="X75" s="709">
        <v>20.08372</v>
      </c>
      <c r="Y75" s="709">
        <v>20.08372</v>
      </c>
      <c r="Z75" s="709">
        <v>20.08661</v>
      </c>
      <c r="AA75" s="709">
        <v>20.08372</v>
      </c>
      <c r="AB75" s="709">
        <v>20.08661</v>
      </c>
      <c r="AC75" s="709">
        <v>20.08372</v>
      </c>
      <c r="AD75" s="709">
        <v>20.08372</v>
      </c>
      <c r="AE75" s="709">
        <v>20.08661</v>
      </c>
      <c r="AF75" s="709">
        <v>20.08372</v>
      </c>
      <c r="AG75" s="709">
        <v>20.08661</v>
      </c>
      <c r="AH75" s="710">
        <v>20.08372</v>
      </c>
      <c r="AI75" s="38"/>
    </row>
    <row r="76" spans="1:35" x14ac:dyDescent="0.35">
      <c r="A76" s="16" t="s">
        <v>70</v>
      </c>
      <c r="B76" s="8">
        <v>555</v>
      </c>
      <c r="C76" s="17" t="s">
        <v>471</v>
      </c>
      <c r="D76" s="711">
        <f t="shared" si="6"/>
        <v>2901</v>
      </c>
      <c r="E76" s="711">
        <f t="shared" si="6"/>
        <v>2973.375</v>
      </c>
      <c r="F76" s="711">
        <v>2901</v>
      </c>
      <c r="G76" s="824">
        <v>2973.36</v>
      </c>
      <c r="H76" s="711">
        <f t="shared" si="4"/>
        <v>0</v>
      </c>
      <c r="I76" s="826">
        <f t="shared" ref="I76:I99" si="7">E76-G76</f>
        <v>1.4999999999872671E-2</v>
      </c>
      <c r="J76" s="38"/>
      <c r="K76" s="708">
        <v>251.42</v>
      </c>
      <c r="L76" s="709">
        <v>212.74</v>
      </c>
      <c r="M76" s="709">
        <v>251.42</v>
      </c>
      <c r="N76" s="709">
        <v>232.08</v>
      </c>
      <c r="O76" s="709">
        <v>251.42</v>
      </c>
      <c r="P76" s="709">
        <v>232.08</v>
      </c>
      <c r="Q76" s="709">
        <v>251.42</v>
      </c>
      <c r="R76" s="709">
        <v>251.42</v>
      </c>
      <c r="S76" s="709">
        <v>232.08</v>
      </c>
      <c r="T76" s="709">
        <v>251.42</v>
      </c>
      <c r="U76" s="709">
        <v>232.08</v>
      </c>
      <c r="V76" s="709">
        <v>251.42</v>
      </c>
      <c r="W76" s="708">
        <v>257.6925</v>
      </c>
      <c r="X76" s="709">
        <v>218.04750000000001</v>
      </c>
      <c r="Y76" s="709">
        <v>257.6925</v>
      </c>
      <c r="Z76" s="709">
        <v>237.87</v>
      </c>
      <c r="AA76" s="709">
        <v>257.6925</v>
      </c>
      <c r="AB76" s="709">
        <v>237.87</v>
      </c>
      <c r="AC76" s="709">
        <v>257.6925</v>
      </c>
      <c r="AD76" s="709">
        <v>257.6925</v>
      </c>
      <c r="AE76" s="709">
        <v>237.87</v>
      </c>
      <c r="AF76" s="709">
        <v>257.6925</v>
      </c>
      <c r="AG76" s="709">
        <v>237.87</v>
      </c>
      <c r="AH76" s="710">
        <v>257.6925</v>
      </c>
      <c r="AI76" s="38"/>
    </row>
    <row r="77" spans="1:35" x14ac:dyDescent="0.35">
      <c r="A77" s="16" t="s">
        <v>70</v>
      </c>
      <c r="B77" s="8">
        <v>555</v>
      </c>
      <c r="C77" s="17" t="s">
        <v>472</v>
      </c>
      <c r="D77" s="711">
        <f t="shared" si="6"/>
        <v>2891.8094000000001</v>
      </c>
      <c r="E77" s="711">
        <f t="shared" si="6"/>
        <v>2964.0853999999995</v>
      </c>
      <c r="F77" s="711">
        <v>2891.8000000000006</v>
      </c>
      <c r="G77" s="824">
        <v>2964.0800000000004</v>
      </c>
      <c r="H77" s="711">
        <f t="shared" ref="H77:H98" si="8">D77-F77</f>
        <v>9.3999999994593963E-3</v>
      </c>
      <c r="I77" s="826">
        <f t="shared" si="7"/>
        <v>5.3999999990992364E-3</v>
      </c>
      <c r="J77" s="38"/>
      <c r="K77" s="708">
        <v>245.6139</v>
      </c>
      <c r="L77" s="709">
        <v>221.84729999999999</v>
      </c>
      <c r="M77" s="709">
        <v>245.6139</v>
      </c>
      <c r="N77" s="709">
        <v>237.6662</v>
      </c>
      <c r="O77" s="709">
        <v>245.6139</v>
      </c>
      <c r="P77" s="709">
        <v>237.6662</v>
      </c>
      <c r="Q77" s="709">
        <v>245.6139</v>
      </c>
      <c r="R77" s="709">
        <v>245.6139</v>
      </c>
      <c r="S77" s="709">
        <v>237.6662</v>
      </c>
      <c r="T77" s="709">
        <v>245.6139</v>
      </c>
      <c r="U77" s="709">
        <v>237.6662</v>
      </c>
      <c r="V77" s="709">
        <v>245.6139</v>
      </c>
      <c r="W77" s="708">
        <v>251.7526</v>
      </c>
      <c r="X77" s="709">
        <v>227.392</v>
      </c>
      <c r="Y77" s="709">
        <v>251.7526</v>
      </c>
      <c r="Z77" s="709">
        <v>243.6063</v>
      </c>
      <c r="AA77" s="709">
        <v>251.7526</v>
      </c>
      <c r="AB77" s="709">
        <v>243.6063</v>
      </c>
      <c r="AC77" s="709">
        <v>251.7526</v>
      </c>
      <c r="AD77" s="709">
        <v>251.7526</v>
      </c>
      <c r="AE77" s="709">
        <v>243.6063</v>
      </c>
      <c r="AF77" s="709">
        <v>251.7526</v>
      </c>
      <c r="AG77" s="709">
        <v>243.6063</v>
      </c>
      <c r="AH77" s="710">
        <v>251.7526</v>
      </c>
      <c r="AI77" s="38"/>
    </row>
    <row r="78" spans="1:35" x14ac:dyDescent="0.35">
      <c r="A78" s="16" t="s">
        <v>70</v>
      </c>
      <c r="B78" s="8">
        <v>555</v>
      </c>
      <c r="C78" s="17" t="s">
        <v>684</v>
      </c>
      <c r="D78" s="711">
        <f t="shared" si="6"/>
        <v>295.72106000000002</v>
      </c>
      <c r="E78" s="711">
        <f t="shared" si="6"/>
        <v>303.10958999999997</v>
      </c>
      <c r="F78" s="711"/>
      <c r="G78" s="824"/>
      <c r="H78" s="711">
        <f t="shared" si="8"/>
        <v>295.72106000000002</v>
      </c>
      <c r="I78" s="826">
        <f t="shared" si="7"/>
        <v>303.10958999999997</v>
      </c>
      <c r="J78" s="38"/>
      <c r="K78" s="708">
        <v>25.30293</v>
      </c>
      <c r="L78" s="709">
        <v>22.891480000000001</v>
      </c>
      <c r="M78" s="709">
        <v>25.206779999999998</v>
      </c>
      <c r="N78" s="709">
        <v>24.763179999999998</v>
      </c>
      <c r="O78" s="709">
        <v>25.35238</v>
      </c>
      <c r="P78" s="709">
        <v>24.4681</v>
      </c>
      <c r="Q78" s="709">
        <v>25.35238</v>
      </c>
      <c r="R78" s="709">
        <v>25.30293</v>
      </c>
      <c r="S78" s="709">
        <v>21.90804</v>
      </c>
      <c r="T78" s="709">
        <v>25.35238</v>
      </c>
      <c r="U78" s="709">
        <v>24.4681</v>
      </c>
      <c r="V78" s="709">
        <v>25.35238</v>
      </c>
      <c r="W78" s="708">
        <v>25.935120000000001</v>
      </c>
      <c r="X78" s="709">
        <v>23.463419999999999</v>
      </c>
      <c r="Y78" s="709">
        <v>25.836569999999998</v>
      </c>
      <c r="Z78" s="709">
        <v>25.381889999999999</v>
      </c>
      <c r="AA78" s="709">
        <v>25.985800000000001</v>
      </c>
      <c r="AB78" s="709">
        <v>25.079429999999999</v>
      </c>
      <c r="AC78" s="709">
        <v>25.985800000000001</v>
      </c>
      <c r="AD78" s="709">
        <v>25.935120000000001</v>
      </c>
      <c r="AE78" s="709">
        <v>22.455410000000001</v>
      </c>
      <c r="AF78" s="709">
        <v>25.985800000000001</v>
      </c>
      <c r="AG78" s="709">
        <v>25.079429999999999</v>
      </c>
      <c r="AH78" s="710">
        <v>25.985800000000001</v>
      </c>
      <c r="AI78" s="38"/>
    </row>
    <row r="79" spans="1:35" x14ac:dyDescent="0.35">
      <c r="A79" s="16" t="s">
        <v>70</v>
      </c>
      <c r="B79" s="8">
        <v>555</v>
      </c>
      <c r="C79" s="17" t="s">
        <v>473</v>
      </c>
      <c r="D79" s="711">
        <f t="shared" si="6"/>
        <v>0</v>
      </c>
      <c r="E79" s="711">
        <f t="shared" si="6"/>
        <v>0</v>
      </c>
      <c r="F79" s="711">
        <v>0</v>
      </c>
      <c r="G79" s="824">
        <v>0</v>
      </c>
      <c r="H79" s="711">
        <f t="shared" si="8"/>
        <v>0</v>
      </c>
      <c r="I79" s="826">
        <f t="shared" si="7"/>
        <v>0</v>
      </c>
      <c r="J79" s="38"/>
      <c r="K79" s="708"/>
      <c r="L79" s="709"/>
      <c r="M79" s="709"/>
      <c r="N79" s="709"/>
      <c r="O79" s="709"/>
      <c r="P79" s="709"/>
      <c r="Q79" s="709"/>
      <c r="R79" s="709"/>
      <c r="S79" s="709"/>
      <c r="T79" s="709"/>
      <c r="U79" s="709"/>
      <c r="V79" s="709"/>
      <c r="W79" s="708"/>
      <c r="X79" s="709"/>
      <c r="Y79" s="709"/>
      <c r="Z79" s="709"/>
      <c r="AA79" s="709"/>
      <c r="AB79" s="709"/>
      <c r="AC79" s="709"/>
      <c r="AD79" s="709"/>
      <c r="AE79" s="709"/>
      <c r="AF79" s="709"/>
      <c r="AG79" s="709"/>
      <c r="AH79" s="710"/>
      <c r="AI79" s="38"/>
    </row>
    <row r="80" spans="1:35" x14ac:dyDescent="0.35">
      <c r="A80" s="16" t="s">
        <v>70</v>
      </c>
      <c r="B80" s="8">
        <v>555</v>
      </c>
      <c r="C80" s="17" t="s">
        <v>474</v>
      </c>
      <c r="D80" s="711">
        <f t="shared" si="6"/>
        <v>0</v>
      </c>
      <c r="E80" s="711">
        <f t="shared" si="6"/>
        <v>0</v>
      </c>
      <c r="F80" s="711">
        <v>874.31999999999982</v>
      </c>
      <c r="G80" s="824">
        <v>896.18</v>
      </c>
      <c r="H80" s="711">
        <f t="shared" si="8"/>
        <v>-874.31999999999982</v>
      </c>
      <c r="I80" s="826">
        <f t="shared" si="7"/>
        <v>-896.18</v>
      </c>
      <c r="J80" s="38"/>
      <c r="K80" s="708"/>
      <c r="L80" s="709"/>
      <c r="M80" s="709"/>
      <c r="N80" s="709"/>
      <c r="O80" s="709"/>
      <c r="P80" s="709"/>
      <c r="Q80" s="709"/>
      <c r="R80" s="709"/>
      <c r="S80" s="709"/>
      <c r="T80" s="709"/>
      <c r="U80" s="709"/>
      <c r="V80" s="709"/>
      <c r="W80" s="708"/>
      <c r="X80" s="709"/>
      <c r="Y80" s="709"/>
      <c r="Z80" s="709"/>
      <c r="AA80" s="709"/>
      <c r="AB80" s="709"/>
      <c r="AC80" s="709"/>
      <c r="AD80" s="709"/>
      <c r="AE80" s="709"/>
      <c r="AF80" s="709"/>
      <c r="AG80" s="709"/>
      <c r="AH80" s="710"/>
      <c r="AI80" s="38"/>
    </row>
    <row r="81" spans="1:35" x14ac:dyDescent="0.35">
      <c r="A81" s="16" t="s">
        <v>70</v>
      </c>
      <c r="B81" s="8">
        <v>555</v>
      </c>
      <c r="C81" s="17" t="s">
        <v>475</v>
      </c>
      <c r="D81" s="711">
        <f t="shared" si="6"/>
        <v>23.858072520000004</v>
      </c>
      <c r="E81" s="711">
        <f t="shared" si="6"/>
        <v>24.454369029999999</v>
      </c>
      <c r="F81" s="711">
        <v>23.85</v>
      </c>
      <c r="G81" s="824">
        <v>24.460000000000004</v>
      </c>
      <c r="H81" s="711">
        <f t="shared" si="8"/>
        <v>8.0725200000024699E-3</v>
      </c>
      <c r="I81" s="826">
        <f t="shared" si="7"/>
        <v>-5.630970000005675E-3</v>
      </c>
      <c r="J81" s="38"/>
      <c r="K81" s="708">
        <v>1.9181400000000001E-2</v>
      </c>
      <c r="L81" s="709">
        <v>0.31377240000000001</v>
      </c>
      <c r="M81" s="709">
        <v>1.4708110000000001</v>
      </c>
      <c r="N81" s="709">
        <v>2.8954270000000002</v>
      </c>
      <c r="O81" s="709">
        <v>4.4677129999999998</v>
      </c>
      <c r="P81" s="709">
        <v>4.6689350000000003</v>
      </c>
      <c r="Q81" s="709">
        <v>4.3338510000000001</v>
      </c>
      <c r="R81" s="709">
        <v>2.732091</v>
      </c>
      <c r="S81" s="709">
        <v>1.7681469999999999</v>
      </c>
      <c r="T81" s="709">
        <v>0.91421819999999998</v>
      </c>
      <c r="U81" s="709">
        <v>0.2018549</v>
      </c>
      <c r="V81" s="709">
        <v>7.2070620000000002E-2</v>
      </c>
      <c r="W81" s="708">
        <v>1.9660810000000001E-2</v>
      </c>
      <c r="X81" s="709">
        <v>0.32161469999999998</v>
      </c>
      <c r="Y81" s="709">
        <v>1.5075719999999999</v>
      </c>
      <c r="Z81" s="709">
        <v>2.967794</v>
      </c>
      <c r="AA81" s="709">
        <v>4.5793759999999999</v>
      </c>
      <c r="AB81" s="709">
        <v>4.785628</v>
      </c>
      <c r="AC81" s="709">
        <v>4.4421689999999998</v>
      </c>
      <c r="AD81" s="709">
        <v>2.800376</v>
      </c>
      <c r="AE81" s="709">
        <v>1.8123389999999999</v>
      </c>
      <c r="AF81" s="709">
        <v>0.93706769999999995</v>
      </c>
      <c r="AG81" s="709">
        <v>0.2068999</v>
      </c>
      <c r="AH81" s="710">
        <v>7.3871919999999994E-2</v>
      </c>
      <c r="AI81" s="38"/>
    </row>
    <row r="82" spans="1:35" x14ac:dyDescent="0.35">
      <c r="A82" s="16" t="s">
        <v>70</v>
      </c>
      <c r="B82" s="8">
        <v>555</v>
      </c>
      <c r="C82" s="17" t="s">
        <v>476</v>
      </c>
      <c r="D82" s="711">
        <f t="shared" si="6"/>
        <v>6.2512500000000024</v>
      </c>
      <c r="E82" s="711">
        <f t="shared" si="6"/>
        <v>6.407281199999999</v>
      </c>
      <c r="F82" s="711">
        <v>6.2399999999999984</v>
      </c>
      <c r="G82" s="824">
        <v>6.3600000000000021</v>
      </c>
      <c r="H82" s="711">
        <f t="shared" si="8"/>
        <v>1.1250000000003979E-2</v>
      </c>
      <c r="I82" s="826">
        <f t="shared" si="7"/>
        <v>4.7281199999996915E-2</v>
      </c>
      <c r="J82" s="38"/>
      <c r="K82" s="708">
        <v>0.52093750000000005</v>
      </c>
      <c r="L82" s="709">
        <v>0.52093750000000005</v>
      </c>
      <c r="M82" s="709">
        <v>0.52093750000000005</v>
      </c>
      <c r="N82" s="709">
        <v>0.52093750000000005</v>
      </c>
      <c r="O82" s="709">
        <v>0.52093750000000005</v>
      </c>
      <c r="P82" s="709">
        <v>0.52093750000000005</v>
      </c>
      <c r="Q82" s="709">
        <v>0.52093750000000005</v>
      </c>
      <c r="R82" s="709">
        <v>0.52093750000000005</v>
      </c>
      <c r="S82" s="709">
        <v>0.52093750000000005</v>
      </c>
      <c r="T82" s="709">
        <v>0.52093750000000005</v>
      </c>
      <c r="U82" s="709">
        <v>0.52093750000000005</v>
      </c>
      <c r="V82" s="709">
        <v>0.52093750000000005</v>
      </c>
      <c r="W82" s="708">
        <v>0.53394010000000003</v>
      </c>
      <c r="X82" s="709">
        <v>0.53394010000000003</v>
      </c>
      <c r="Y82" s="709">
        <v>0.53394010000000003</v>
      </c>
      <c r="Z82" s="709">
        <v>0.53394010000000003</v>
      </c>
      <c r="AA82" s="709">
        <v>0.53394010000000003</v>
      </c>
      <c r="AB82" s="709">
        <v>0.53394010000000003</v>
      </c>
      <c r="AC82" s="709">
        <v>0.53394010000000003</v>
      </c>
      <c r="AD82" s="709">
        <v>0.53394010000000003</v>
      </c>
      <c r="AE82" s="709">
        <v>0.53394010000000003</v>
      </c>
      <c r="AF82" s="709">
        <v>0.53394010000000003</v>
      </c>
      <c r="AG82" s="709">
        <v>0.53394010000000003</v>
      </c>
      <c r="AH82" s="710">
        <v>0.53394010000000003</v>
      </c>
      <c r="AI82" s="38"/>
    </row>
    <row r="83" spans="1:35" x14ac:dyDescent="0.35">
      <c r="A83" s="16" t="s">
        <v>70</v>
      </c>
      <c r="B83" s="8">
        <v>555</v>
      </c>
      <c r="C83" s="17" t="s">
        <v>685</v>
      </c>
      <c r="D83" s="711">
        <f t="shared" si="6"/>
        <v>17.781952</v>
      </c>
      <c r="E83" s="711">
        <f t="shared" si="6"/>
        <v>18.225740000000002</v>
      </c>
      <c r="F83" s="711"/>
      <c r="G83" s="824"/>
      <c r="H83" s="711">
        <f t="shared" si="8"/>
        <v>17.781952</v>
      </c>
      <c r="I83" s="826">
        <f t="shared" si="7"/>
        <v>18.225740000000002</v>
      </c>
      <c r="J83" s="38"/>
      <c r="K83" s="708">
        <v>1.1247959999999999</v>
      </c>
      <c r="L83" s="709">
        <v>1.015944</v>
      </c>
      <c r="M83" s="709">
        <v>1.3061449999999999</v>
      </c>
      <c r="N83" s="709">
        <v>1.3057970000000001</v>
      </c>
      <c r="O83" s="709">
        <v>1.57385</v>
      </c>
      <c r="P83" s="709">
        <v>1.7414099999999999</v>
      </c>
      <c r="Q83" s="709">
        <v>2.2495910000000001</v>
      </c>
      <c r="R83" s="709">
        <v>2.2495910000000001</v>
      </c>
      <c r="S83" s="709">
        <v>1.7414099999999999</v>
      </c>
      <c r="T83" s="709">
        <v>1.3493230000000001</v>
      </c>
      <c r="U83" s="709">
        <v>1.044637</v>
      </c>
      <c r="V83" s="709">
        <v>1.079458</v>
      </c>
      <c r="W83" s="708">
        <v>1.1528670000000001</v>
      </c>
      <c r="X83" s="709">
        <v>1.0412999999999999</v>
      </c>
      <c r="Y83" s="709">
        <v>1.3387420000000001</v>
      </c>
      <c r="Z83" s="709">
        <v>1.3383849999999999</v>
      </c>
      <c r="AA83" s="709">
        <v>1.613129</v>
      </c>
      <c r="AB83" s="709">
        <v>1.7848710000000001</v>
      </c>
      <c r="AC83" s="709">
        <v>2.3057349999999999</v>
      </c>
      <c r="AD83" s="709">
        <v>2.3057349999999999</v>
      </c>
      <c r="AE83" s="709">
        <v>1.7848710000000001</v>
      </c>
      <c r="AF83" s="709">
        <v>1.3829979999999999</v>
      </c>
      <c r="AG83" s="709">
        <v>1.070708</v>
      </c>
      <c r="AH83" s="710">
        <v>1.1063989999999999</v>
      </c>
      <c r="AI83" s="38"/>
    </row>
    <row r="84" spans="1:35" x14ac:dyDescent="0.35">
      <c r="A84" s="16" t="s">
        <v>70</v>
      </c>
      <c r="B84" s="8">
        <v>555</v>
      </c>
      <c r="C84" s="17" t="s">
        <v>686</v>
      </c>
      <c r="D84" s="711">
        <f t="shared" si="6"/>
        <v>1190.2460299999998</v>
      </c>
      <c r="E84" s="711">
        <f t="shared" si="6"/>
        <v>0</v>
      </c>
      <c r="F84" s="711"/>
      <c r="G84" s="824"/>
      <c r="H84" s="711">
        <f t="shared" si="8"/>
        <v>1190.2460299999998</v>
      </c>
      <c r="I84" s="826">
        <f t="shared" si="7"/>
        <v>0</v>
      </c>
      <c r="J84" s="38"/>
      <c r="K84" s="708">
        <v>82.061369999999997</v>
      </c>
      <c r="L84" s="709">
        <v>52.154800000000002</v>
      </c>
      <c r="M84" s="709">
        <v>92.846940000000004</v>
      </c>
      <c r="N84" s="709">
        <v>80.963920000000002</v>
      </c>
      <c r="O84" s="709">
        <v>109.4256</v>
      </c>
      <c r="P84" s="709">
        <v>31.829499999999999</v>
      </c>
      <c r="Q84" s="709">
        <v>111.8434</v>
      </c>
      <c r="R84" s="709">
        <v>126.3026</v>
      </c>
      <c r="S84" s="709">
        <v>145.0635</v>
      </c>
      <c r="T84" s="709">
        <v>113.0365</v>
      </c>
      <c r="U84" s="709">
        <v>135.35509999999999</v>
      </c>
      <c r="V84" s="709">
        <v>109.36279999999999</v>
      </c>
      <c r="W84" s="708">
        <v>0</v>
      </c>
      <c r="X84" s="709">
        <v>0</v>
      </c>
      <c r="Y84" s="709">
        <v>0</v>
      </c>
      <c r="Z84" s="709">
        <v>0</v>
      </c>
      <c r="AA84" s="709">
        <v>0</v>
      </c>
      <c r="AB84" s="709">
        <v>0</v>
      </c>
      <c r="AC84" s="709">
        <v>0</v>
      </c>
      <c r="AD84" s="709">
        <v>0</v>
      </c>
      <c r="AE84" s="709">
        <v>0</v>
      </c>
      <c r="AF84" s="709">
        <v>0</v>
      </c>
      <c r="AG84" s="709">
        <v>0</v>
      </c>
      <c r="AH84" s="710">
        <v>0</v>
      </c>
      <c r="AI84" s="38"/>
    </row>
    <row r="85" spans="1:35" x14ac:dyDescent="0.35">
      <c r="A85" s="16" t="s">
        <v>70</v>
      </c>
      <c r="B85" s="8">
        <v>555</v>
      </c>
      <c r="C85" s="17" t="s">
        <v>477</v>
      </c>
      <c r="D85" s="711">
        <f t="shared" si="6"/>
        <v>874.32122000000015</v>
      </c>
      <c r="E85" s="711">
        <f t="shared" si="6"/>
        <v>896.17348000000004</v>
      </c>
      <c r="F85" s="711">
        <v>874.31999999999982</v>
      </c>
      <c r="G85" s="824">
        <v>896.18</v>
      </c>
      <c r="H85" s="711">
        <f t="shared" si="8"/>
        <v>1.2200000003304012E-3</v>
      </c>
      <c r="I85" s="826">
        <f t="shared" si="7"/>
        <v>-6.5199999999094871E-3</v>
      </c>
      <c r="J85" s="38"/>
      <c r="K85" s="708">
        <v>20.556979999999999</v>
      </c>
      <c r="L85" s="709">
        <v>42.183839999999996</v>
      </c>
      <c r="M85" s="709">
        <v>70.764920000000004</v>
      </c>
      <c r="N85" s="709">
        <v>91.321899999999999</v>
      </c>
      <c r="O85" s="709">
        <v>107.37009999999999</v>
      </c>
      <c r="P85" s="709">
        <v>116.8462</v>
      </c>
      <c r="Q85" s="709">
        <v>127.3921</v>
      </c>
      <c r="R85" s="709">
        <v>111.8789</v>
      </c>
      <c r="S85" s="709">
        <v>85.131879999999995</v>
      </c>
      <c r="T85" s="709">
        <v>54.028939999999999</v>
      </c>
      <c r="U85" s="709">
        <v>28.81034</v>
      </c>
      <c r="V85" s="709">
        <v>18.035119999999999</v>
      </c>
      <c r="W85" s="708">
        <v>21.07077</v>
      </c>
      <c r="X85" s="709">
        <v>43.238160000000001</v>
      </c>
      <c r="Y85" s="709">
        <v>72.533580000000001</v>
      </c>
      <c r="Z85" s="709">
        <v>93.604349999999997</v>
      </c>
      <c r="AA85" s="709">
        <v>110.0536</v>
      </c>
      <c r="AB85" s="709">
        <v>119.7666</v>
      </c>
      <c r="AC85" s="709">
        <v>130.5761</v>
      </c>
      <c r="AD85" s="709">
        <v>114.6751</v>
      </c>
      <c r="AE85" s="709">
        <v>87.259619999999998</v>
      </c>
      <c r="AF85" s="709">
        <v>55.379309999999997</v>
      </c>
      <c r="AG85" s="709">
        <v>29.53041</v>
      </c>
      <c r="AH85" s="710">
        <v>18.485880000000002</v>
      </c>
      <c r="AI85" s="38"/>
    </row>
    <row r="86" spans="1:35" x14ac:dyDescent="0.35">
      <c r="A86" s="16" t="s">
        <v>70</v>
      </c>
      <c r="B86" s="8">
        <v>555</v>
      </c>
      <c r="C86" s="17" t="s">
        <v>687</v>
      </c>
      <c r="D86" s="711">
        <f t="shared" si="6"/>
        <v>1.21034628</v>
      </c>
      <c r="E86" s="711">
        <f t="shared" si="6"/>
        <v>1.2404679999999997</v>
      </c>
      <c r="F86" s="711"/>
      <c r="G86" s="824"/>
      <c r="H86" s="711">
        <f t="shared" si="8"/>
        <v>1.21034628</v>
      </c>
      <c r="I86" s="826">
        <f t="shared" si="7"/>
        <v>1.2404679999999997</v>
      </c>
      <c r="J86" s="38"/>
      <c r="K86" s="708">
        <v>3.8886280000000002E-2</v>
      </c>
      <c r="L86" s="709">
        <v>5.8320660000000003E-2</v>
      </c>
      <c r="M86" s="709">
        <v>0.1021895</v>
      </c>
      <c r="N86" s="709">
        <v>0.1214722</v>
      </c>
      <c r="O86" s="709">
        <v>0.1457783</v>
      </c>
      <c r="P86" s="709">
        <v>0.15560350000000001</v>
      </c>
      <c r="Q86" s="709">
        <v>0.16531190000000001</v>
      </c>
      <c r="R86" s="709">
        <v>0.15066170000000001</v>
      </c>
      <c r="S86" s="709">
        <v>0.12637309999999999</v>
      </c>
      <c r="T86" s="709">
        <v>7.7772549999999996E-2</v>
      </c>
      <c r="U86" s="709">
        <v>3.8857099999999999E-2</v>
      </c>
      <c r="V86" s="709">
        <v>2.9119490000000001E-2</v>
      </c>
      <c r="W86" s="708">
        <v>3.9854029999999999E-2</v>
      </c>
      <c r="X86" s="709">
        <v>5.9772079999999998E-2</v>
      </c>
      <c r="Y86" s="709">
        <v>0.1047327</v>
      </c>
      <c r="Z86" s="709">
        <v>0.1244953</v>
      </c>
      <c r="AA86" s="709">
        <v>0.14940629999999999</v>
      </c>
      <c r="AB86" s="709">
        <v>0.1594759</v>
      </c>
      <c r="AC86" s="709">
        <v>0.16942599999999999</v>
      </c>
      <c r="AD86" s="709">
        <v>0.1544112</v>
      </c>
      <c r="AE86" s="709">
        <v>0.1295181</v>
      </c>
      <c r="AF86" s="709">
        <v>7.9708070000000006E-2</v>
      </c>
      <c r="AG86" s="709">
        <v>3.9824140000000001E-2</v>
      </c>
      <c r="AH86" s="710">
        <v>2.9844180000000001E-2</v>
      </c>
      <c r="AI86" s="38"/>
    </row>
    <row r="87" spans="1:35" x14ac:dyDescent="0.35">
      <c r="A87" s="16" t="s">
        <v>70</v>
      </c>
      <c r="B87" s="8">
        <v>555</v>
      </c>
      <c r="C87" s="17" t="s">
        <v>688</v>
      </c>
      <c r="D87" s="711">
        <f t="shared" si="6"/>
        <v>295.37053000000003</v>
      </c>
      <c r="E87" s="711">
        <f t="shared" si="6"/>
        <v>302.75028000000003</v>
      </c>
      <c r="F87" s="711"/>
      <c r="G87" s="824"/>
      <c r="H87" s="711">
        <f t="shared" si="8"/>
        <v>295.37053000000003</v>
      </c>
      <c r="I87" s="826">
        <f t="shared" si="7"/>
        <v>302.75028000000003</v>
      </c>
      <c r="J87" s="38"/>
      <c r="K87" s="708">
        <v>24.614270000000001</v>
      </c>
      <c r="L87" s="709">
        <v>24.61544</v>
      </c>
      <c r="M87" s="709">
        <v>24.614270000000001</v>
      </c>
      <c r="N87" s="709">
        <v>24.613800000000001</v>
      </c>
      <c r="O87" s="709">
        <v>24.614270000000001</v>
      </c>
      <c r="P87" s="709">
        <v>24.613800000000001</v>
      </c>
      <c r="Q87" s="709">
        <v>24.614270000000001</v>
      </c>
      <c r="R87" s="709">
        <v>24.614270000000001</v>
      </c>
      <c r="S87" s="709">
        <v>24.613800000000001</v>
      </c>
      <c r="T87" s="709">
        <v>24.614270000000001</v>
      </c>
      <c r="U87" s="709">
        <v>24.613800000000001</v>
      </c>
      <c r="V87" s="709">
        <v>24.614270000000001</v>
      </c>
      <c r="W87" s="708">
        <v>25.22925</v>
      </c>
      <c r="X87" s="709">
        <v>25.230450000000001</v>
      </c>
      <c r="Y87" s="709">
        <v>25.22925</v>
      </c>
      <c r="Z87" s="709">
        <v>25.228770000000001</v>
      </c>
      <c r="AA87" s="709">
        <v>25.22925</v>
      </c>
      <c r="AB87" s="709">
        <v>25.228770000000001</v>
      </c>
      <c r="AC87" s="709">
        <v>25.22925</v>
      </c>
      <c r="AD87" s="709">
        <v>25.22925</v>
      </c>
      <c r="AE87" s="709">
        <v>25.228770000000001</v>
      </c>
      <c r="AF87" s="709">
        <v>25.22925</v>
      </c>
      <c r="AG87" s="709">
        <v>25.228770000000001</v>
      </c>
      <c r="AH87" s="710">
        <v>25.22925</v>
      </c>
      <c r="AI87" s="38"/>
    </row>
    <row r="88" spans="1:35" x14ac:dyDescent="0.35">
      <c r="A88" s="16" t="s">
        <v>70</v>
      </c>
      <c r="B88" s="8">
        <v>555</v>
      </c>
      <c r="C88" s="17" t="s">
        <v>478</v>
      </c>
      <c r="D88" s="711">
        <f t="shared" si="6"/>
        <v>150.32742999999999</v>
      </c>
      <c r="E88" s="711">
        <f t="shared" si="6"/>
        <v>0</v>
      </c>
      <c r="F88" s="711">
        <v>150.32</v>
      </c>
      <c r="G88" s="824">
        <v>0</v>
      </c>
      <c r="H88" s="711">
        <f t="shared" si="8"/>
        <v>7.4299999999993815E-3</v>
      </c>
      <c r="I88" s="826">
        <f t="shared" si="7"/>
        <v>0</v>
      </c>
      <c r="J88" s="38"/>
      <c r="K88" s="708">
        <v>23.0945</v>
      </c>
      <c r="L88" s="709">
        <v>20.571870000000001</v>
      </c>
      <c r="M88" s="709">
        <v>19.896799999999999</v>
      </c>
      <c r="N88" s="709">
        <v>16.983339999999998</v>
      </c>
      <c r="O88" s="709">
        <v>8.5272000000000006</v>
      </c>
      <c r="P88" s="709">
        <v>6.5375199999999998</v>
      </c>
      <c r="Q88" s="709">
        <v>4.3346600000000004</v>
      </c>
      <c r="R88" s="709">
        <v>2.4870999999999999</v>
      </c>
      <c r="S88" s="709">
        <v>6.2177499999999997</v>
      </c>
      <c r="T88" s="709">
        <v>8.8825000000000003</v>
      </c>
      <c r="U88" s="709">
        <v>15.242369999999999</v>
      </c>
      <c r="V88" s="709">
        <v>17.551819999999999</v>
      </c>
      <c r="W88" s="708">
        <v>0</v>
      </c>
      <c r="X88" s="709">
        <v>0</v>
      </c>
      <c r="Y88" s="709">
        <v>0</v>
      </c>
      <c r="Z88" s="709">
        <v>0</v>
      </c>
      <c r="AA88" s="709">
        <v>0</v>
      </c>
      <c r="AB88" s="709">
        <v>0</v>
      </c>
      <c r="AC88" s="709">
        <v>0</v>
      </c>
      <c r="AD88" s="709">
        <v>0</v>
      </c>
      <c r="AE88" s="709">
        <v>0</v>
      </c>
      <c r="AF88" s="709">
        <v>0</v>
      </c>
      <c r="AG88" s="709">
        <v>0</v>
      </c>
      <c r="AH88" s="710">
        <v>0</v>
      </c>
      <c r="AI88" s="38"/>
    </row>
    <row r="89" spans="1:35" x14ac:dyDescent="0.35">
      <c r="A89" s="16" t="s">
        <v>70</v>
      </c>
      <c r="B89" s="8">
        <v>555</v>
      </c>
      <c r="C89" s="17" t="s">
        <v>479</v>
      </c>
      <c r="D89" s="711">
        <f t="shared" si="6"/>
        <v>0</v>
      </c>
      <c r="E89" s="711">
        <f t="shared" si="6"/>
        <v>0</v>
      </c>
      <c r="F89" s="711">
        <v>0</v>
      </c>
      <c r="G89" s="824">
        <v>0</v>
      </c>
      <c r="H89" s="711">
        <f t="shared" si="8"/>
        <v>0</v>
      </c>
      <c r="I89" s="826">
        <f t="shared" si="7"/>
        <v>0</v>
      </c>
      <c r="J89" s="38"/>
      <c r="K89" s="708">
        <v>0</v>
      </c>
      <c r="L89" s="709">
        <v>0</v>
      </c>
      <c r="M89" s="709">
        <v>0</v>
      </c>
      <c r="N89" s="709">
        <v>0</v>
      </c>
      <c r="O89" s="709">
        <v>0</v>
      </c>
      <c r="P89" s="709">
        <v>0</v>
      </c>
      <c r="Q89" s="709">
        <v>0</v>
      </c>
      <c r="R89" s="709">
        <v>0</v>
      </c>
      <c r="S89" s="709">
        <v>0</v>
      </c>
      <c r="T89" s="709">
        <v>0</v>
      </c>
      <c r="U89" s="709">
        <v>0</v>
      </c>
      <c r="V89" s="709">
        <v>0</v>
      </c>
      <c r="W89" s="708">
        <v>0</v>
      </c>
      <c r="X89" s="709">
        <v>0</v>
      </c>
      <c r="Y89" s="709">
        <v>0</v>
      </c>
      <c r="Z89" s="709">
        <v>0</v>
      </c>
      <c r="AA89" s="709">
        <v>0</v>
      </c>
      <c r="AB89" s="709">
        <v>0</v>
      </c>
      <c r="AC89" s="709">
        <v>0</v>
      </c>
      <c r="AD89" s="709">
        <v>0</v>
      </c>
      <c r="AE89" s="709">
        <v>0</v>
      </c>
      <c r="AF89" s="709">
        <v>0</v>
      </c>
      <c r="AG89" s="709">
        <v>0</v>
      </c>
      <c r="AH89" s="710">
        <v>0</v>
      </c>
      <c r="AI89" s="38"/>
    </row>
    <row r="90" spans="1:35" x14ac:dyDescent="0.35">
      <c r="A90" s="16" t="s">
        <v>70</v>
      </c>
      <c r="B90" s="8">
        <v>555</v>
      </c>
      <c r="C90" s="17" t="s">
        <v>689</v>
      </c>
      <c r="D90" s="711">
        <f t="shared" si="6"/>
        <v>591.76412000000005</v>
      </c>
      <c r="E90" s="711">
        <f t="shared" si="6"/>
        <v>0</v>
      </c>
      <c r="F90" s="711"/>
      <c r="G90" s="824"/>
      <c r="H90" s="711">
        <f t="shared" si="8"/>
        <v>591.76412000000005</v>
      </c>
      <c r="I90" s="826">
        <f t="shared" si="7"/>
        <v>0</v>
      </c>
      <c r="J90" s="38"/>
      <c r="K90" s="708">
        <v>12.25834</v>
      </c>
      <c r="L90" s="709">
        <v>26.991779999999999</v>
      </c>
      <c r="M90" s="709">
        <v>37.812759999999997</v>
      </c>
      <c r="N90" s="709">
        <v>59.91084</v>
      </c>
      <c r="O90" s="709">
        <v>73.955410000000001</v>
      </c>
      <c r="P90" s="709">
        <v>84.405550000000005</v>
      </c>
      <c r="Q90" s="709">
        <v>91.661900000000003</v>
      </c>
      <c r="R90" s="709">
        <v>80.846670000000003</v>
      </c>
      <c r="S90" s="709">
        <v>53.461559999999999</v>
      </c>
      <c r="T90" s="709">
        <v>28.375789999999999</v>
      </c>
      <c r="U90" s="709">
        <v>22.674479999999999</v>
      </c>
      <c r="V90" s="709">
        <v>19.409040000000001</v>
      </c>
      <c r="W90" s="708">
        <v>0</v>
      </c>
      <c r="X90" s="709">
        <v>0</v>
      </c>
      <c r="Y90" s="709">
        <v>0</v>
      </c>
      <c r="Z90" s="709">
        <v>0</v>
      </c>
      <c r="AA90" s="709">
        <v>0</v>
      </c>
      <c r="AB90" s="709">
        <v>0</v>
      </c>
      <c r="AC90" s="709">
        <v>0</v>
      </c>
      <c r="AD90" s="709">
        <v>0</v>
      </c>
      <c r="AE90" s="709">
        <v>0</v>
      </c>
      <c r="AF90" s="709">
        <v>0</v>
      </c>
      <c r="AG90" s="709">
        <v>0</v>
      </c>
      <c r="AH90" s="710">
        <v>0</v>
      </c>
      <c r="AI90" s="38"/>
    </row>
    <row r="91" spans="1:35" x14ac:dyDescent="0.35">
      <c r="A91" s="16" t="s">
        <v>70</v>
      </c>
      <c r="B91" s="8">
        <v>555</v>
      </c>
      <c r="C91" s="17" t="s">
        <v>480</v>
      </c>
      <c r="D91" s="711">
        <f t="shared" si="6"/>
        <v>91.624944999999997</v>
      </c>
      <c r="E91" s="711">
        <f t="shared" si="6"/>
        <v>93.914968999999985</v>
      </c>
      <c r="F91" s="711">
        <v>0</v>
      </c>
      <c r="G91" s="824">
        <v>0</v>
      </c>
      <c r="H91" s="711">
        <f t="shared" si="8"/>
        <v>91.624944999999997</v>
      </c>
      <c r="I91" s="826">
        <f t="shared" si="7"/>
        <v>93.914968999999985</v>
      </c>
      <c r="J91" s="38"/>
      <c r="K91" s="708">
        <v>13.3735</v>
      </c>
      <c r="L91" s="709">
        <v>8.6328250000000004</v>
      </c>
      <c r="M91" s="709">
        <v>12.68572</v>
      </c>
      <c r="N91" s="709">
        <v>13.755599999999999</v>
      </c>
      <c r="O91" s="709">
        <v>8.4826200000000007</v>
      </c>
      <c r="P91" s="709">
        <v>4.2795199999999998</v>
      </c>
      <c r="Q91" s="709">
        <v>1.3755599999999999</v>
      </c>
      <c r="R91" s="709">
        <v>0</v>
      </c>
      <c r="S91" s="709">
        <v>0.99346000000000001</v>
      </c>
      <c r="T91" s="709">
        <v>4.4323600000000001</v>
      </c>
      <c r="U91" s="709">
        <v>12.07436</v>
      </c>
      <c r="V91" s="709">
        <v>11.53942</v>
      </c>
      <c r="W91" s="708">
        <v>13.707750000000001</v>
      </c>
      <c r="X91" s="709">
        <v>8.8485890000000005</v>
      </c>
      <c r="Y91" s="709">
        <v>13.00278</v>
      </c>
      <c r="Z91" s="709">
        <v>14.099399999999999</v>
      </c>
      <c r="AA91" s="709">
        <v>8.6946300000000001</v>
      </c>
      <c r="AB91" s="709">
        <v>4.3864799999999997</v>
      </c>
      <c r="AC91" s="709">
        <v>1.40994</v>
      </c>
      <c r="AD91" s="709">
        <v>0</v>
      </c>
      <c r="AE91" s="709">
        <v>1.0182899999999999</v>
      </c>
      <c r="AF91" s="709">
        <v>4.5431400000000002</v>
      </c>
      <c r="AG91" s="709">
        <v>12.376139999999999</v>
      </c>
      <c r="AH91" s="710">
        <v>11.827830000000001</v>
      </c>
      <c r="AI91" s="38"/>
    </row>
    <row r="92" spans="1:35" x14ac:dyDescent="0.35">
      <c r="A92" s="16" t="s">
        <v>70</v>
      </c>
      <c r="B92" s="8">
        <v>555</v>
      </c>
      <c r="C92" s="17" t="s">
        <v>690</v>
      </c>
      <c r="D92" s="711">
        <f t="shared" ref="D92:E99" si="9">SUMIF($K$8:$AH$8,D$10,$K92:$AH92)</f>
        <v>2.6398559400000003</v>
      </c>
      <c r="E92" s="711">
        <f t="shared" si="9"/>
        <v>0</v>
      </c>
      <c r="F92" s="711"/>
      <c r="G92" s="824"/>
      <c r="H92" s="711">
        <f t="shared" si="8"/>
        <v>2.6398559400000003</v>
      </c>
      <c r="I92" s="826">
        <f t="shared" si="7"/>
        <v>0</v>
      </c>
      <c r="J92" s="38"/>
      <c r="K92" s="708">
        <v>7.813428E-2</v>
      </c>
      <c r="L92" s="709">
        <v>4.8355509999999997E-2</v>
      </c>
      <c r="M92" s="709">
        <v>5.3536460000000001E-2</v>
      </c>
      <c r="N92" s="709">
        <v>0.30105500000000002</v>
      </c>
      <c r="O92" s="709">
        <v>0.35015740000000001</v>
      </c>
      <c r="P92" s="709">
        <v>0.37386829999999999</v>
      </c>
      <c r="Q92" s="709">
        <v>0.44710169999999999</v>
      </c>
      <c r="R92" s="709">
        <v>0.38922449999999997</v>
      </c>
      <c r="S92" s="709">
        <v>0.27725070000000002</v>
      </c>
      <c r="T92" s="709">
        <v>0.16495019999999999</v>
      </c>
      <c r="U92" s="709">
        <v>8.8216130000000004E-2</v>
      </c>
      <c r="V92" s="709">
        <v>6.8005759999999998E-2</v>
      </c>
      <c r="W92" s="708">
        <v>0</v>
      </c>
      <c r="X92" s="709">
        <v>0</v>
      </c>
      <c r="Y92" s="709">
        <v>0</v>
      </c>
      <c r="Z92" s="709">
        <v>0</v>
      </c>
      <c r="AA92" s="709">
        <v>0</v>
      </c>
      <c r="AB92" s="709">
        <v>0</v>
      </c>
      <c r="AC92" s="709">
        <v>0</v>
      </c>
      <c r="AD92" s="709">
        <v>0</v>
      </c>
      <c r="AE92" s="709">
        <v>0</v>
      </c>
      <c r="AF92" s="709">
        <v>0</v>
      </c>
      <c r="AG92" s="709">
        <v>0</v>
      </c>
      <c r="AH92" s="710">
        <v>0</v>
      </c>
      <c r="AI92" s="38"/>
    </row>
    <row r="93" spans="1:35" x14ac:dyDescent="0.35">
      <c r="A93" s="16" t="s">
        <v>70</v>
      </c>
      <c r="B93" s="8">
        <v>555</v>
      </c>
      <c r="C93" s="17" t="s">
        <v>481</v>
      </c>
      <c r="D93" s="711">
        <f t="shared" si="9"/>
        <v>874.32122000000015</v>
      </c>
      <c r="E93" s="711">
        <f t="shared" si="9"/>
        <v>896.17348000000004</v>
      </c>
      <c r="F93" s="711">
        <v>874.31999999999982</v>
      </c>
      <c r="G93" s="824">
        <v>896.18</v>
      </c>
      <c r="H93" s="711">
        <f t="shared" si="8"/>
        <v>1.2200000003304012E-3</v>
      </c>
      <c r="I93" s="826">
        <f t="shared" si="7"/>
        <v>-6.5199999999094871E-3</v>
      </c>
      <c r="J93" s="38"/>
      <c r="K93" s="708">
        <v>20.556979999999999</v>
      </c>
      <c r="L93" s="709">
        <v>42.183839999999996</v>
      </c>
      <c r="M93" s="709">
        <v>70.764920000000004</v>
      </c>
      <c r="N93" s="709">
        <v>91.321899999999999</v>
      </c>
      <c r="O93" s="709">
        <v>107.37009999999999</v>
      </c>
      <c r="P93" s="709">
        <v>116.8462</v>
      </c>
      <c r="Q93" s="709">
        <v>127.3921</v>
      </c>
      <c r="R93" s="709">
        <v>111.8789</v>
      </c>
      <c r="S93" s="709">
        <v>85.131879999999995</v>
      </c>
      <c r="T93" s="709">
        <v>54.028939999999999</v>
      </c>
      <c r="U93" s="709">
        <v>28.81034</v>
      </c>
      <c r="V93" s="709">
        <v>18.035119999999999</v>
      </c>
      <c r="W93" s="708">
        <v>21.07077</v>
      </c>
      <c r="X93" s="709">
        <v>43.238160000000001</v>
      </c>
      <c r="Y93" s="709">
        <v>72.533580000000001</v>
      </c>
      <c r="Z93" s="709">
        <v>93.604349999999997</v>
      </c>
      <c r="AA93" s="709">
        <v>110.0536</v>
      </c>
      <c r="AB93" s="709">
        <v>119.7666</v>
      </c>
      <c r="AC93" s="709">
        <v>130.5761</v>
      </c>
      <c r="AD93" s="709">
        <v>114.6751</v>
      </c>
      <c r="AE93" s="709">
        <v>87.259619999999998</v>
      </c>
      <c r="AF93" s="709">
        <v>55.379309999999997</v>
      </c>
      <c r="AG93" s="709">
        <v>29.53041</v>
      </c>
      <c r="AH93" s="710">
        <v>18.485880000000002</v>
      </c>
      <c r="AI93" s="38"/>
    </row>
    <row r="94" spans="1:35" x14ac:dyDescent="0.35">
      <c r="A94" s="16" t="s">
        <v>70</v>
      </c>
      <c r="B94" s="8">
        <v>555</v>
      </c>
      <c r="C94" s="17" t="s">
        <v>691</v>
      </c>
      <c r="D94" s="711">
        <f t="shared" si="9"/>
        <v>298.20839999999998</v>
      </c>
      <c r="E94" s="711">
        <f t="shared" si="9"/>
        <v>0</v>
      </c>
      <c r="F94" s="711"/>
      <c r="G94" s="882"/>
      <c r="H94" s="711">
        <f t="shared" si="8"/>
        <v>298.20839999999998</v>
      </c>
      <c r="I94" s="826">
        <f t="shared" si="7"/>
        <v>0</v>
      </c>
      <c r="J94" s="38"/>
      <c r="K94" s="709">
        <v>24.90033</v>
      </c>
      <c r="L94" s="709">
        <v>24.30893</v>
      </c>
      <c r="M94" s="709">
        <v>24.90033</v>
      </c>
      <c r="N94" s="709">
        <v>24.899290000000001</v>
      </c>
      <c r="O94" s="709">
        <v>24.90033</v>
      </c>
      <c r="P94" s="709">
        <v>24.899290000000001</v>
      </c>
      <c r="Q94" s="709">
        <v>24.90033</v>
      </c>
      <c r="R94" s="709">
        <v>24.90033</v>
      </c>
      <c r="S94" s="709">
        <v>24.899290000000001</v>
      </c>
      <c r="T94" s="709">
        <v>24.90033</v>
      </c>
      <c r="U94" s="709">
        <v>24.899290000000001</v>
      </c>
      <c r="V94" s="709">
        <v>24.90033</v>
      </c>
      <c r="W94" s="708">
        <v>0</v>
      </c>
      <c r="X94" s="709">
        <v>0</v>
      </c>
      <c r="Y94" s="709">
        <v>0</v>
      </c>
      <c r="Z94" s="709">
        <v>0</v>
      </c>
      <c r="AA94" s="709">
        <v>0</v>
      </c>
      <c r="AB94" s="709">
        <v>0</v>
      </c>
      <c r="AC94" s="709">
        <v>0</v>
      </c>
      <c r="AD94" s="709">
        <v>0</v>
      </c>
      <c r="AE94" s="709">
        <v>0</v>
      </c>
      <c r="AF94" s="709">
        <v>0</v>
      </c>
      <c r="AG94" s="709">
        <v>0</v>
      </c>
      <c r="AH94" s="709">
        <v>0</v>
      </c>
      <c r="AI94" s="38"/>
    </row>
    <row r="95" spans="1:35" x14ac:dyDescent="0.35">
      <c r="A95" s="16" t="s">
        <v>70</v>
      </c>
      <c r="B95" s="8" t="s">
        <v>60</v>
      </c>
      <c r="C95" s="17" t="s">
        <v>482</v>
      </c>
      <c r="D95" s="984">
        <f t="shared" si="9"/>
        <v>29046.531510000004</v>
      </c>
      <c r="E95" s="984">
        <f t="shared" si="9"/>
        <v>100995.03399999999</v>
      </c>
      <c r="F95" s="984">
        <v>44895.619999999995</v>
      </c>
      <c r="G95" s="984">
        <v>139228.37000000002</v>
      </c>
      <c r="H95" s="984">
        <f t="shared" si="8"/>
        <v>-15849.088489999991</v>
      </c>
      <c r="I95" s="984">
        <f t="shared" si="7"/>
        <v>-38233.336000000039</v>
      </c>
      <c r="J95" s="38"/>
      <c r="K95" s="984">
        <v>14323.03</v>
      </c>
      <c r="L95" s="984">
        <v>3067.4609999999998</v>
      </c>
      <c r="M95" s="984">
        <v>1668.38</v>
      </c>
      <c r="N95" s="984">
        <v>2202.2240000000002</v>
      </c>
      <c r="O95" s="984">
        <v>1730.41</v>
      </c>
      <c r="P95" s="984">
        <v>346.04360000000003</v>
      </c>
      <c r="Q95" s="984">
        <v>1357.5640000000001</v>
      </c>
      <c r="R95" s="984">
        <v>713.66660000000002</v>
      </c>
      <c r="S95" s="984">
        <v>37.135010000000001</v>
      </c>
      <c r="T95" s="984">
        <v>2491.703</v>
      </c>
      <c r="U95" s="984">
        <v>110.1597</v>
      </c>
      <c r="V95" s="984">
        <v>998.75459999999998</v>
      </c>
      <c r="W95" s="984">
        <v>28387.759999999998</v>
      </c>
      <c r="X95" s="984">
        <v>13155.03</v>
      </c>
      <c r="Y95" s="984">
        <v>7123.3040000000001</v>
      </c>
      <c r="Z95" s="984">
        <v>3503.5880000000002</v>
      </c>
      <c r="AA95" s="984">
        <v>3959.49</v>
      </c>
      <c r="AB95" s="984">
        <v>1945.82</v>
      </c>
      <c r="AC95" s="984">
        <v>6386.1779999999999</v>
      </c>
      <c r="AD95" s="984">
        <v>7997.5479999999998</v>
      </c>
      <c r="AE95" s="984">
        <v>2994.1970000000001</v>
      </c>
      <c r="AF95" s="984">
        <v>9923.6880000000001</v>
      </c>
      <c r="AG95" s="984">
        <v>3236.7109999999998</v>
      </c>
      <c r="AH95" s="984">
        <v>12381.72</v>
      </c>
      <c r="AI95" s="38"/>
    </row>
    <row r="96" spans="1:35" x14ac:dyDescent="0.35">
      <c r="A96" s="16" t="s">
        <v>70</v>
      </c>
      <c r="B96" s="8">
        <v>447</v>
      </c>
      <c r="C96" s="17" t="s">
        <v>483</v>
      </c>
      <c r="D96" s="984">
        <f t="shared" si="9"/>
        <v>-455061.69099999993</v>
      </c>
      <c r="E96" s="984">
        <f t="shared" si="9"/>
        <v>-284411.26599999995</v>
      </c>
      <c r="F96" s="984">
        <v>-442634.29</v>
      </c>
      <c r="G96" s="984">
        <v>-238916.74000000002</v>
      </c>
      <c r="H96" s="984">
        <f t="shared" si="8"/>
        <v>-12427.400999999954</v>
      </c>
      <c r="I96" s="984">
        <f t="shared" si="7"/>
        <v>-45494.525999999925</v>
      </c>
      <c r="J96" s="38"/>
      <c r="K96" s="984">
        <v>-20265.47</v>
      </c>
      <c r="L96" s="984">
        <v>-39404.86</v>
      </c>
      <c r="M96" s="984">
        <v>-35424.82</v>
      </c>
      <c r="N96" s="984">
        <v>-16120.72</v>
      </c>
      <c r="O96" s="984">
        <v>-4962.3710000000001</v>
      </c>
      <c r="P96" s="984">
        <v>-26711.89</v>
      </c>
      <c r="Q96" s="984">
        <v>-48709.8</v>
      </c>
      <c r="R96" s="984">
        <v>-52982.21</v>
      </c>
      <c r="S96" s="984">
        <v>-55922.51</v>
      </c>
      <c r="T96" s="984">
        <v>-38517.230000000003</v>
      </c>
      <c r="U96" s="984">
        <v>-63492.74</v>
      </c>
      <c r="V96" s="984">
        <v>-52547.07</v>
      </c>
      <c r="W96" s="984">
        <v>-15978.25</v>
      </c>
      <c r="X96" s="984">
        <v>-25006.42</v>
      </c>
      <c r="Y96" s="984">
        <v>-22461.19</v>
      </c>
      <c r="Z96" s="984">
        <v>-14655.08</v>
      </c>
      <c r="AA96" s="984">
        <v>-1922.826</v>
      </c>
      <c r="AB96" s="984">
        <v>-23756.89</v>
      </c>
      <c r="AC96" s="984">
        <v>-33518.78</v>
      </c>
      <c r="AD96" s="984">
        <v>-30382.05</v>
      </c>
      <c r="AE96" s="984">
        <v>-34307.519999999997</v>
      </c>
      <c r="AF96" s="984">
        <v>-24222.720000000001</v>
      </c>
      <c r="AG96" s="984">
        <v>-38570.660000000003</v>
      </c>
      <c r="AH96" s="984">
        <v>-19628.88</v>
      </c>
      <c r="AI96" s="38"/>
    </row>
    <row r="97" spans="1:35" x14ac:dyDescent="0.35">
      <c r="A97" s="16" t="s">
        <v>70</v>
      </c>
      <c r="B97" s="8" t="s">
        <v>60</v>
      </c>
      <c r="C97" s="17" t="s">
        <v>484</v>
      </c>
      <c r="D97" s="984">
        <f t="shared" si="9"/>
        <v>28572.4673</v>
      </c>
      <c r="E97" s="984">
        <f t="shared" si="9"/>
        <v>35622.463100000001</v>
      </c>
      <c r="F97" s="984">
        <v>35979.89</v>
      </c>
      <c r="G97" s="984">
        <v>35743.83</v>
      </c>
      <c r="H97" s="984">
        <f t="shared" si="8"/>
        <v>-7407.4226999999992</v>
      </c>
      <c r="I97" s="984">
        <f t="shared" si="7"/>
        <v>-121.3669000000009</v>
      </c>
      <c r="J97" s="38"/>
      <c r="K97" s="984">
        <v>5191.9260000000004</v>
      </c>
      <c r="L97" s="984">
        <v>4701.2110000000002</v>
      </c>
      <c r="M97" s="984">
        <v>2123.681</v>
      </c>
      <c r="N97" s="984">
        <v>1195.4110000000001</v>
      </c>
      <c r="O97" s="984">
        <v>601.18629999999996</v>
      </c>
      <c r="P97" s="984">
        <v>1244.951</v>
      </c>
      <c r="Q97" s="984">
        <v>1847.047</v>
      </c>
      <c r="R97" s="984">
        <v>1680.5619999999999</v>
      </c>
      <c r="S97" s="984">
        <v>2263.8009999999999</v>
      </c>
      <c r="T97" s="984">
        <v>2086.5949999999998</v>
      </c>
      <c r="U97" s="984">
        <v>1636.4010000000001</v>
      </c>
      <c r="V97" s="984">
        <v>3999.6950000000002</v>
      </c>
      <c r="W97" s="984">
        <v>4852.71</v>
      </c>
      <c r="X97" s="984">
        <v>5295.1170000000002</v>
      </c>
      <c r="Y97" s="984">
        <v>2639.5</v>
      </c>
      <c r="Z97" s="984">
        <v>1678.9190000000001</v>
      </c>
      <c r="AA97" s="984">
        <v>725.87609999999995</v>
      </c>
      <c r="AB97" s="984">
        <v>1485.049</v>
      </c>
      <c r="AC97" s="984">
        <v>2129.701</v>
      </c>
      <c r="AD97" s="984">
        <v>2023.875</v>
      </c>
      <c r="AE97" s="984">
        <v>2336.1579999999999</v>
      </c>
      <c r="AF97" s="984">
        <v>2199.3180000000002</v>
      </c>
      <c r="AG97" s="984">
        <v>3843.8389999999999</v>
      </c>
      <c r="AH97" s="984">
        <v>6412.4009999999998</v>
      </c>
      <c r="AI97" s="38"/>
    </row>
    <row r="98" spans="1:35" x14ac:dyDescent="0.35">
      <c r="A98" s="16" t="s">
        <v>70</v>
      </c>
      <c r="B98" s="8">
        <v>447</v>
      </c>
      <c r="C98" s="17" t="s">
        <v>485</v>
      </c>
      <c r="D98" s="984">
        <f t="shared" si="9"/>
        <v>-73051.520000000004</v>
      </c>
      <c r="E98" s="984">
        <f t="shared" si="9"/>
        <v>-51419.824000000001</v>
      </c>
      <c r="F98" s="984">
        <v>-75248.34</v>
      </c>
      <c r="G98" s="984">
        <v>-53292.57</v>
      </c>
      <c r="H98" s="984">
        <f t="shared" si="8"/>
        <v>2196.8199999999924</v>
      </c>
      <c r="I98" s="984">
        <f t="shared" si="7"/>
        <v>1872.7459999999992</v>
      </c>
      <c r="J98" s="38"/>
      <c r="K98" s="984">
        <v>-8488.7559999999994</v>
      </c>
      <c r="L98" s="984">
        <v>-6818.7250000000004</v>
      </c>
      <c r="M98" s="984">
        <v>-5137.0069999999996</v>
      </c>
      <c r="N98" s="984">
        <v>-4115.5810000000001</v>
      </c>
      <c r="O98" s="984">
        <v>-1789.952</v>
      </c>
      <c r="P98" s="984">
        <v>-3478.6149999999998</v>
      </c>
      <c r="Q98" s="984">
        <v>-5961.7030000000004</v>
      </c>
      <c r="R98" s="984">
        <v>-5496.308</v>
      </c>
      <c r="S98" s="984">
        <v>-4844.8850000000002</v>
      </c>
      <c r="T98" s="984">
        <v>-4509.973</v>
      </c>
      <c r="U98" s="984">
        <v>-13112.54</v>
      </c>
      <c r="V98" s="984">
        <v>-9297.4750000000004</v>
      </c>
      <c r="W98" s="984">
        <v>-6970.8540000000003</v>
      </c>
      <c r="X98" s="984">
        <v>-5833.0720000000001</v>
      </c>
      <c r="Y98" s="984">
        <v>-4467.558</v>
      </c>
      <c r="Z98" s="984">
        <v>-2598.7869999999998</v>
      </c>
      <c r="AA98" s="984">
        <v>-1785.61</v>
      </c>
      <c r="AB98" s="984">
        <v>-2286.5390000000002</v>
      </c>
      <c r="AC98" s="984">
        <v>-4066.9259999999999</v>
      </c>
      <c r="AD98" s="984">
        <v>-3357.1129999999998</v>
      </c>
      <c r="AE98" s="984">
        <v>-3378.8240000000001</v>
      </c>
      <c r="AF98" s="984">
        <v>-4071.0070000000001</v>
      </c>
      <c r="AG98" s="984">
        <v>-5684.8919999999998</v>
      </c>
      <c r="AH98" s="984">
        <v>-6918.6419999999998</v>
      </c>
      <c r="AI98" s="38"/>
    </row>
    <row r="99" spans="1:35" x14ac:dyDescent="0.35">
      <c r="A99" s="213" t="s">
        <v>70</v>
      </c>
      <c r="B99" s="214"/>
      <c r="C99" s="215" t="s">
        <v>33</v>
      </c>
      <c r="D99" s="985">
        <f>SUMIF($K$8:$AH$8,D$10,$K99:$AH99)</f>
        <v>-406687.09031826007</v>
      </c>
      <c r="E99" s="985">
        <f t="shared" si="9"/>
        <v>-132510.45796276999</v>
      </c>
      <c r="F99" s="985">
        <f>SUM(F12:F98)</f>
        <v>-373636.56999999995</v>
      </c>
      <c r="G99" s="985">
        <f>SUM(G12:G98)</f>
        <v>-51160.239999999969</v>
      </c>
      <c r="H99" s="985">
        <f>D99-F99</f>
        <v>-33050.520318260125</v>
      </c>
      <c r="I99" s="985">
        <f t="shared" si="7"/>
        <v>-81350.217962770024</v>
      </c>
      <c r="J99" s="38"/>
      <c r="K99" s="985">
        <f t="shared" ref="K99:AH99" si="10">SUM(K12:K98)</f>
        <v>-1603.3508445399975</v>
      </c>
      <c r="L99" s="985">
        <f t="shared" si="10"/>
        <v>-32726.706184930001</v>
      </c>
      <c r="M99" s="985">
        <f t="shared" si="10"/>
        <v>-32210.145800539998</v>
      </c>
      <c r="N99" s="985">
        <f t="shared" si="10"/>
        <v>-12815.6684413</v>
      </c>
      <c r="O99" s="985">
        <f t="shared" si="10"/>
        <v>-869.50001379999878</v>
      </c>
      <c r="P99" s="985">
        <f t="shared" si="10"/>
        <v>-24583.277845699995</v>
      </c>
      <c r="Q99" s="985">
        <f t="shared" si="10"/>
        <v>-46217.721606900006</v>
      </c>
      <c r="R99" s="985">
        <f t="shared" si="10"/>
        <v>-50961.044754299997</v>
      </c>
      <c r="S99" s="985">
        <f t="shared" si="10"/>
        <v>-53691.899601700003</v>
      </c>
      <c r="T99" s="985">
        <f t="shared" si="10"/>
        <v>-32763.417428549998</v>
      </c>
      <c r="U99" s="985">
        <f t="shared" si="10"/>
        <v>-68524.144857370004</v>
      </c>
      <c r="V99" s="985">
        <f t="shared" si="10"/>
        <v>-49720.21293863</v>
      </c>
      <c r="W99" s="985">
        <f t="shared" si="10"/>
        <v>19091.934131939997</v>
      </c>
      <c r="X99" s="985">
        <f t="shared" si="10"/>
        <v>-6114.3794841199979</v>
      </c>
      <c r="Y99" s="985">
        <f t="shared" si="10"/>
        <v>-12338.865113199998</v>
      </c>
      <c r="Z99" s="985">
        <f t="shared" si="10"/>
        <v>-8071.8620355999992</v>
      </c>
      <c r="AA99" s="985">
        <f t="shared" si="10"/>
        <v>4552.8689614000004</v>
      </c>
      <c r="AB99" s="985">
        <f t="shared" si="10"/>
        <v>-18518.826165000002</v>
      </c>
      <c r="AC99" s="985">
        <f t="shared" si="10"/>
        <v>-23618.324039899999</v>
      </c>
      <c r="AD99" s="985">
        <f t="shared" si="10"/>
        <v>-18338.5317077</v>
      </c>
      <c r="AE99" s="985">
        <f t="shared" si="10"/>
        <v>-27512.833101799999</v>
      </c>
      <c r="AF99" s="985">
        <f t="shared" si="10"/>
        <v>-10375.560246130002</v>
      </c>
      <c r="AG99" s="985">
        <f t="shared" si="10"/>
        <v>-30663.886977860002</v>
      </c>
      <c r="AH99" s="985">
        <f t="shared" si="10"/>
        <v>-602.19218480000018</v>
      </c>
      <c r="AI99" s="38"/>
    </row>
    <row r="100" spans="1:35" s="334" customFormat="1" x14ac:dyDescent="0.35">
      <c r="A100" s="331"/>
      <c r="B100" s="332"/>
      <c r="C100" s="333" t="s">
        <v>770</v>
      </c>
      <c r="D100" s="865">
        <f>D99-SUM(D12:D98)</f>
        <v>0</v>
      </c>
      <c r="E100" s="865">
        <f t="shared" ref="E100:I100" si="11">E99-SUM(E12:E98)</f>
        <v>0</v>
      </c>
      <c r="F100" s="865">
        <f t="shared" si="11"/>
        <v>0</v>
      </c>
      <c r="G100" s="865">
        <f t="shared" si="11"/>
        <v>0</v>
      </c>
      <c r="H100" s="865">
        <f t="shared" si="11"/>
        <v>-1.8189894035458565E-10</v>
      </c>
      <c r="I100" s="865">
        <f t="shared" si="11"/>
        <v>0</v>
      </c>
      <c r="K100" s="335"/>
      <c r="L100" s="335"/>
      <c r="M100" s="335"/>
      <c r="N100" s="335"/>
      <c r="O100" s="335"/>
      <c r="P100" s="335"/>
      <c r="Q100" s="335"/>
      <c r="R100" s="335"/>
      <c r="S100" s="335"/>
      <c r="T100" s="335"/>
      <c r="U100" s="335"/>
      <c r="V100" s="335"/>
      <c r="W100" s="335"/>
      <c r="X100" s="335"/>
      <c r="Y100" s="335"/>
      <c r="Z100" s="335"/>
      <c r="AA100" s="335"/>
      <c r="AB100" s="335"/>
      <c r="AC100" s="335"/>
      <c r="AD100" s="335"/>
      <c r="AE100" s="335"/>
      <c r="AF100" s="335"/>
      <c r="AG100" s="335"/>
      <c r="AH100" s="335"/>
    </row>
    <row r="101" spans="1:35" x14ac:dyDescent="0.35">
      <c r="A101" s="7"/>
      <c r="B101" s="9"/>
      <c r="C101" s="10"/>
      <c r="K101" s="336"/>
      <c r="L101" s="336"/>
      <c r="M101" s="336"/>
      <c r="N101" s="336"/>
      <c r="O101" s="336"/>
      <c r="P101" s="336"/>
      <c r="Q101" s="336"/>
      <c r="R101" s="336"/>
      <c r="S101" s="336"/>
      <c r="T101" s="336"/>
      <c r="U101" s="336"/>
      <c r="V101" s="336"/>
      <c r="W101" s="336"/>
      <c r="X101" s="336"/>
      <c r="Y101" s="336"/>
      <c r="Z101" s="336"/>
      <c r="AA101" s="336"/>
      <c r="AB101" s="336"/>
      <c r="AC101" s="336"/>
      <c r="AD101" s="336"/>
      <c r="AE101" s="336"/>
      <c r="AF101" s="336"/>
      <c r="AG101" s="336"/>
      <c r="AH101" s="336"/>
    </row>
    <row r="102" spans="1:35" x14ac:dyDescent="0.35">
      <c r="A102" s="326" t="s">
        <v>54</v>
      </c>
      <c r="B102" s="327" t="s">
        <v>55</v>
      </c>
      <c r="C102" s="11" t="s">
        <v>492</v>
      </c>
      <c r="K102" s="18"/>
      <c r="L102" s="18"/>
      <c r="M102" s="18"/>
      <c r="N102" s="18"/>
      <c r="O102" s="18"/>
      <c r="P102" s="18"/>
      <c r="Q102" s="18"/>
      <c r="R102" s="18"/>
      <c r="S102" s="18"/>
      <c r="T102" s="337"/>
      <c r="U102" s="337"/>
      <c r="V102" s="337"/>
      <c r="W102" s="18"/>
      <c r="X102" s="18"/>
      <c r="Y102" s="18"/>
      <c r="Z102" s="18"/>
      <c r="AA102" s="18"/>
      <c r="AB102" s="18"/>
      <c r="AC102" s="18"/>
      <c r="AD102" s="18"/>
      <c r="AE102" s="18"/>
      <c r="AF102" s="337"/>
      <c r="AG102" s="337"/>
      <c r="AH102" s="337"/>
    </row>
    <row r="103" spans="1:35" x14ac:dyDescent="0.35">
      <c r="A103" s="326"/>
      <c r="B103" s="327"/>
      <c r="C103" s="11"/>
      <c r="K103" s="900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</row>
    <row r="104" spans="1:35" x14ac:dyDescent="0.35">
      <c r="A104" s="7" t="s">
        <v>160</v>
      </c>
      <c r="B104" s="316" t="s">
        <v>57</v>
      </c>
      <c r="C104" s="316" t="s">
        <v>20</v>
      </c>
      <c r="D104" s="986">
        <f t="shared" ref="D104:E123" si="12">SUMIF($K$8:$AH$8,D$10,$K104:$AH104)</f>
        <v>347494.36</v>
      </c>
      <c r="E104" s="986">
        <f t="shared" si="12"/>
        <v>347494.36</v>
      </c>
      <c r="F104" s="986">
        <v>347494</v>
      </c>
      <c r="G104" s="986">
        <v>347494</v>
      </c>
      <c r="H104" s="986">
        <f t="shared" ref="H104:H167" si="13">D104-F104</f>
        <v>0.35999999998603016</v>
      </c>
      <c r="I104" s="986">
        <f t="shared" ref="I104:I167" si="14">E104-G104</f>
        <v>0.35999999998603016</v>
      </c>
      <c r="K104" s="986">
        <v>30852.71</v>
      </c>
      <c r="L104" s="986">
        <v>17633.189999999999</v>
      </c>
      <c r="M104" s="986">
        <v>19599.400000000001</v>
      </c>
      <c r="N104" s="986">
        <v>19254.59</v>
      </c>
      <c r="O104" s="986">
        <v>24485.599999999999</v>
      </c>
      <c r="P104" s="986">
        <v>40269.79</v>
      </c>
      <c r="Q104" s="986">
        <v>35598.269999999997</v>
      </c>
      <c r="R104" s="986">
        <v>26198.17</v>
      </c>
      <c r="S104" s="986">
        <v>19937.54</v>
      </c>
      <c r="T104" s="986">
        <v>35482.44</v>
      </c>
      <c r="U104" s="986">
        <v>44770.19</v>
      </c>
      <c r="V104" s="986">
        <v>33412.47</v>
      </c>
      <c r="W104" s="986">
        <v>30852.71</v>
      </c>
      <c r="X104" s="986">
        <v>17633.189999999999</v>
      </c>
      <c r="Y104" s="986">
        <v>19599.400000000001</v>
      </c>
      <c r="Z104" s="986">
        <v>19254.59</v>
      </c>
      <c r="AA104" s="986">
        <v>24485.599999999999</v>
      </c>
      <c r="AB104" s="986">
        <v>40269.79</v>
      </c>
      <c r="AC104" s="986">
        <v>35598.269999999997</v>
      </c>
      <c r="AD104" s="986">
        <v>26198.17</v>
      </c>
      <c r="AE104" s="986">
        <v>19937.54</v>
      </c>
      <c r="AF104" s="986">
        <v>35482.44</v>
      </c>
      <c r="AG104" s="986">
        <v>44770.19</v>
      </c>
      <c r="AH104" s="986">
        <v>33412.47</v>
      </c>
    </row>
    <row r="105" spans="1:35" x14ac:dyDescent="0.35">
      <c r="A105" s="7" t="s">
        <v>160</v>
      </c>
      <c r="B105" s="316" t="s">
        <v>57</v>
      </c>
      <c r="C105" s="316" t="s">
        <v>22</v>
      </c>
      <c r="D105" s="986">
        <f t="shared" si="12"/>
        <v>336556.72000000003</v>
      </c>
      <c r="E105" s="986">
        <f t="shared" si="12"/>
        <v>336477.08999999997</v>
      </c>
      <c r="F105" s="986">
        <v>335619</v>
      </c>
      <c r="G105" s="986">
        <v>336003</v>
      </c>
      <c r="H105" s="986">
        <f t="shared" si="13"/>
        <v>937.72000000003027</v>
      </c>
      <c r="I105" s="986">
        <f t="shared" si="14"/>
        <v>474.0899999999674</v>
      </c>
      <c r="K105" s="986">
        <v>28171.439999999999</v>
      </c>
      <c r="L105" s="986">
        <v>16789.759999999998</v>
      </c>
      <c r="M105" s="986">
        <v>17222.34</v>
      </c>
      <c r="N105" s="986">
        <v>18480.259999999998</v>
      </c>
      <c r="O105" s="986">
        <v>26076.78</v>
      </c>
      <c r="P105" s="986">
        <v>46829.06</v>
      </c>
      <c r="Q105" s="986">
        <v>35778.629999999997</v>
      </c>
      <c r="R105" s="986">
        <v>20248.7</v>
      </c>
      <c r="S105" s="986">
        <v>18118.3</v>
      </c>
      <c r="T105" s="986">
        <v>37728.050000000003</v>
      </c>
      <c r="U105" s="986">
        <v>43887.31</v>
      </c>
      <c r="V105" s="986">
        <v>27226.09</v>
      </c>
      <c r="W105" s="986">
        <v>28273.13</v>
      </c>
      <c r="X105" s="986">
        <v>16769.27</v>
      </c>
      <c r="Y105" s="986">
        <v>17137.650000000001</v>
      </c>
      <c r="Z105" s="986">
        <v>18432.22</v>
      </c>
      <c r="AA105" s="986">
        <v>26452.75</v>
      </c>
      <c r="AB105" s="986">
        <v>46447.519999999997</v>
      </c>
      <c r="AC105" s="986">
        <v>35782.089999999997</v>
      </c>
      <c r="AD105" s="986">
        <v>20248.7</v>
      </c>
      <c r="AE105" s="986">
        <v>18118.3</v>
      </c>
      <c r="AF105" s="986">
        <v>37728.050000000003</v>
      </c>
      <c r="AG105" s="986">
        <v>43887.31</v>
      </c>
      <c r="AH105" s="986">
        <v>27200.1</v>
      </c>
    </row>
    <row r="106" spans="1:35" x14ac:dyDescent="0.35">
      <c r="A106" s="7" t="s">
        <v>160</v>
      </c>
      <c r="B106" s="316" t="s">
        <v>57</v>
      </c>
      <c r="C106" s="316" t="s">
        <v>45</v>
      </c>
      <c r="D106" s="986">
        <f t="shared" si="12"/>
        <v>208128.09</v>
      </c>
      <c r="E106" s="986">
        <f t="shared" si="12"/>
        <v>208128.09</v>
      </c>
      <c r="F106" s="986">
        <v>208127</v>
      </c>
      <c r="G106" s="986">
        <v>208127</v>
      </c>
      <c r="H106" s="986">
        <f t="shared" si="13"/>
        <v>1.0899999999965075</v>
      </c>
      <c r="I106" s="986">
        <f t="shared" si="14"/>
        <v>1.0899999999965075</v>
      </c>
      <c r="K106" s="986">
        <v>21349.775999999998</v>
      </c>
      <c r="L106" s="986">
        <v>19136.423999999999</v>
      </c>
      <c r="M106" s="986">
        <v>21202.449000000001</v>
      </c>
      <c r="N106" s="986">
        <v>24432.871999999999</v>
      </c>
      <c r="O106" s="986">
        <v>21545.404999999999</v>
      </c>
      <c r="P106" s="986">
        <v>17622.554</v>
      </c>
      <c r="Q106" s="986">
        <v>13381.276</v>
      </c>
      <c r="R106" s="986">
        <v>5953.3639999999996</v>
      </c>
      <c r="S106" s="986">
        <v>6387.326</v>
      </c>
      <c r="T106" s="986">
        <v>12860.154999999999</v>
      </c>
      <c r="U106" s="986">
        <v>22029.879999999997</v>
      </c>
      <c r="V106" s="986">
        <v>22226.609</v>
      </c>
      <c r="W106" s="986">
        <v>21349.775999999998</v>
      </c>
      <c r="X106" s="986">
        <v>19136.423999999999</v>
      </c>
      <c r="Y106" s="986">
        <v>21202.449000000001</v>
      </c>
      <c r="Z106" s="986">
        <v>24432.871999999999</v>
      </c>
      <c r="AA106" s="986">
        <v>21545.404999999999</v>
      </c>
      <c r="AB106" s="986">
        <v>17622.554</v>
      </c>
      <c r="AC106" s="986">
        <v>13381.276</v>
      </c>
      <c r="AD106" s="986">
        <v>5953.3639999999996</v>
      </c>
      <c r="AE106" s="986">
        <v>6387.326</v>
      </c>
      <c r="AF106" s="986">
        <v>12860.154999999999</v>
      </c>
      <c r="AG106" s="986">
        <v>22029.879999999997</v>
      </c>
      <c r="AH106" s="986">
        <v>22226.609</v>
      </c>
    </row>
    <row r="107" spans="1:35" x14ac:dyDescent="0.35">
      <c r="A107" s="7" t="s">
        <v>160</v>
      </c>
      <c r="B107" s="316" t="s">
        <v>57</v>
      </c>
      <c r="C107" s="316" t="s">
        <v>2</v>
      </c>
      <c r="D107" s="19">
        <f t="shared" si="12"/>
        <v>-274956.92</v>
      </c>
      <c r="E107" s="19">
        <f t="shared" si="12"/>
        <v>-250527.64999999997</v>
      </c>
      <c r="F107" s="19">
        <v>-228254</v>
      </c>
      <c r="G107" s="19">
        <v>-228886</v>
      </c>
      <c r="H107" s="19">
        <f t="shared" si="13"/>
        <v>-46702.919999999984</v>
      </c>
      <c r="I107" s="19">
        <f t="shared" si="14"/>
        <v>-21641.649999999965</v>
      </c>
      <c r="K107" s="31">
        <v>-20481.71</v>
      </c>
      <c r="L107" s="30">
        <v>-20108.59</v>
      </c>
      <c r="M107" s="30">
        <v>-23074.19</v>
      </c>
      <c r="N107" s="30">
        <v>-23800.48</v>
      </c>
      <c r="O107" s="30">
        <v>-24715.88</v>
      </c>
      <c r="P107" s="30">
        <v>-22885.08</v>
      </c>
      <c r="Q107" s="30">
        <v>-24715.88</v>
      </c>
      <c r="R107" s="30">
        <v>-23800.48</v>
      </c>
      <c r="S107" s="30">
        <v>-22975.09</v>
      </c>
      <c r="T107" s="30">
        <v>-23858.75</v>
      </c>
      <c r="U107" s="30">
        <v>-22091.43</v>
      </c>
      <c r="V107" s="809">
        <v>-22449.360000000001</v>
      </c>
      <c r="W107" s="31">
        <v>-20334.91</v>
      </c>
      <c r="X107" s="30">
        <v>-18134.89</v>
      </c>
      <c r="Y107" s="30">
        <v>-20910.64</v>
      </c>
      <c r="Z107" s="30">
        <v>-21548.98</v>
      </c>
      <c r="AA107" s="30">
        <v>-21548.98</v>
      </c>
      <c r="AB107" s="30">
        <v>-21548.98</v>
      </c>
      <c r="AC107" s="30">
        <v>-22377.79</v>
      </c>
      <c r="AD107" s="30">
        <v>-21548.98</v>
      </c>
      <c r="AE107" s="30">
        <v>-20774.32</v>
      </c>
      <c r="AF107" s="30">
        <v>-21573.33</v>
      </c>
      <c r="AG107" s="30">
        <v>-19975.3</v>
      </c>
      <c r="AH107" s="767">
        <v>-20250.55</v>
      </c>
    </row>
    <row r="108" spans="1:35" x14ac:dyDescent="0.35">
      <c r="A108" s="7" t="s">
        <v>160</v>
      </c>
      <c r="B108" s="316" t="s">
        <v>57</v>
      </c>
      <c r="C108" s="316" t="s">
        <v>43</v>
      </c>
      <c r="D108" s="19">
        <f t="shared" si="12"/>
        <v>965738.1100000001</v>
      </c>
      <c r="E108" s="19">
        <f t="shared" si="12"/>
        <v>484792.94999999995</v>
      </c>
      <c r="F108" s="19">
        <v>468210</v>
      </c>
      <c r="G108" s="19">
        <v>468225</v>
      </c>
      <c r="H108" s="19">
        <f t="shared" si="13"/>
        <v>497528.1100000001</v>
      </c>
      <c r="I108" s="19">
        <f t="shared" si="14"/>
        <v>16567.949999999953</v>
      </c>
      <c r="K108" s="31">
        <v>84118.13</v>
      </c>
      <c r="L108" s="30">
        <v>75794.28</v>
      </c>
      <c r="M108" s="30">
        <v>77952.87</v>
      </c>
      <c r="N108" s="30">
        <v>82876.84</v>
      </c>
      <c r="O108" s="30">
        <v>97202.040000000008</v>
      </c>
      <c r="P108" s="30">
        <v>100899.69</v>
      </c>
      <c r="Q108" s="30">
        <v>96071.459999999992</v>
      </c>
      <c r="R108" s="30">
        <v>80106.8</v>
      </c>
      <c r="S108" s="30">
        <v>57033.63</v>
      </c>
      <c r="T108" s="30">
        <v>60165.05</v>
      </c>
      <c r="U108" s="30">
        <v>73170.570000000007</v>
      </c>
      <c r="V108" s="809">
        <v>80346.75</v>
      </c>
      <c r="W108" s="31">
        <v>42566.06</v>
      </c>
      <c r="X108" s="30">
        <v>38106.910000000003</v>
      </c>
      <c r="Y108" s="30">
        <v>38922.490000000005</v>
      </c>
      <c r="Z108" s="30">
        <v>41489.46</v>
      </c>
      <c r="AA108" s="30">
        <v>48205.56</v>
      </c>
      <c r="AB108" s="30">
        <v>50545.07</v>
      </c>
      <c r="AC108" s="30">
        <v>48356.44</v>
      </c>
      <c r="AD108" s="30">
        <v>40335.629999999997</v>
      </c>
      <c r="AE108" s="30">
        <v>28717.75</v>
      </c>
      <c r="AF108" s="30">
        <v>30294.47</v>
      </c>
      <c r="AG108" s="30">
        <v>36854.619999999995</v>
      </c>
      <c r="AH108" s="767">
        <v>40398.49</v>
      </c>
    </row>
    <row r="109" spans="1:35" x14ac:dyDescent="0.35">
      <c r="A109" s="7" t="s">
        <v>160</v>
      </c>
      <c r="B109" s="316" t="s">
        <v>57</v>
      </c>
      <c r="C109" s="316" t="s">
        <v>31</v>
      </c>
      <c r="D109" s="19">
        <f t="shared" si="12"/>
        <v>1015999.27</v>
      </c>
      <c r="E109" s="19">
        <f t="shared" si="12"/>
        <v>893867.05</v>
      </c>
      <c r="F109" s="19">
        <v>894107</v>
      </c>
      <c r="G109" s="19">
        <v>894435</v>
      </c>
      <c r="H109" s="19">
        <f t="shared" si="13"/>
        <v>121892.27000000002</v>
      </c>
      <c r="I109" s="19">
        <f t="shared" si="14"/>
        <v>-567.94999999995343</v>
      </c>
      <c r="K109" s="31">
        <v>77119.259999999995</v>
      </c>
      <c r="L109" s="30">
        <v>78988.929999999993</v>
      </c>
      <c r="M109" s="30">
        <v>84071.7</v>
      </c>
      <c r="N109" s="30">
        <v>86506.02</v>
      </c>
      <c r="O109" s="30">
        <v>98091.54</v>
      </c>
      <c r="P109" s="30">
        <v>101286.9</v>
      </c>
      <c r="Q109" s="30">
        <v>98319.63</v>
      </c>
      <c r="R109" s="30">
        <v>89713.89</v>
      </c>
      <c r="S109" s="30">
        <v>67738.41</v>
      </c>
      <c r="T109" s="30">
        <v>69824.2</v>
      </c>
      <c r="U109" s="30">
        <v>78481.63</v>
      </c>
      <c r="V109" s="809">
        <v>85857.16</v>
      </c>
      <c r="W109" s="31">
        <v>77602.44</v>
      </c>
      <c r="X109" s="30">
        <v>68956.800000000003</v>
      </c>
      <c r="Y109" s="30">
        <v>72863.95</v>
      </c>
      <c r="Z109" s="30">
        <v>75366.2</v>
      </c>
      <c r="AA109" s="30">
        <v>82147.92</v>
      </c>
      <c r="AB109" s="30">
        <v>88216.52</v>
      </c>
      <c r="AC109" s="30">
        <v>86031.07</v>
      </c>
      <c r="AD109" s="30">
        <v>78499.66</v>
      </c>
      <c r="AE109" s="30">
        <v>59271.11</v>
      </c>
      <c r="AF109" s="30">
        <v>61096.18</v>
      </c>
      <c r="AG109" s="30">
        <v>68701.75</v>
      </c>
      <c r="AH109" s="767">
        <v>75113.45</v>
      </c>
    </row>
    <row r="110" spans="1:35" x14ac:dyDescent="0.35">
      <c r="A110" s="7" t="s">
        <v>160</v>
      </c>
      <c r="B110" s="316" t="s">
        <v>57</v>
      </c>
      <c r="C110" s="316" t="s">
        <v>30</v>
      </c>
      <c r="D110" s="19">
        <f t="shared" si="12"/>
        <v>2355880.7000000002</v>
      </c>
      <c r="E110" s="19">
        <f t="shared" si="12"/>
        <v>2076966.1999999997</v>
      </c>
      <c r="F110" s="19">
        <v>2078265</v>
      </c>
      <c r="G110" s="19">
        <v>2076112</v>
      </c>
      <c r="H110" s="19">
        <f t="shared" si="13"/>
        <v>277615.70000000019</v>
      </c>
      <c r="I110" s="19">
        <f t="shared" si="14"/>
        <v>854.1999999997206</v>
      </c>
      <c r="K110" s="31">
        <v>182316.5</v>
      </c>
      <c r="L110" s="30">
        <v>180262.3</v>
      </c>
      <c r="M110" s="30">
        <v>192086.6</v>
      </c>
      <c r="N110" s="30">
        <v>203321.3</v>
      </c>
      <c r="O110" s="30">
        <v>247586.8</v>
      </c>
      <c r="P110" s="30">
        <v>255578.2</v>
      </c>
      <c r="Q110" s="30">
        <v>232918.7</v>
      </c>
      <c r="R110" s="30">
        <v>202149.8</v>
      </c>
      <c r="S110" s="30">
        <v>141340.5</v>
      </c>
      <c r="T110" s="30">
        <v>146988.5</v>
      </c>
      <c r="U110" s="30">
        <v>175036</v>
      </c>
      <c r="V110" s="809">
        <v>196295.5</v>
      </c>
      <c r="W110" s="31">
        <v>182483</v>
      </c>
      <c r="X110" s="30">
        <v>157700.1</v>
      </c>
      <c r="Y110" s="30">
        <v>167372</v>
      </c>
      <c r="Z110" s="30">
        <v>177692.9</v>
      </c>
      <c r="AA110" s="30">
        <v>210812</v>
      </c>
      <c r="AB110" s="30">
        <v>223129.4</v>
      </c>
      <c r="AC110" s="30">
        <v>203736</v>
      </c>
      <c r="AD110" s="30">
        <v>176881</v>
      </c>
      <c r="AE110" s="30">
        <v>123672.9</v>
      </c>
      <c r="AF110" s="30">
        <v>128614.9</v>
      </c>
      <c r="AG110" s="30">
        <v>153159.6</v>
      </c>
      <c r="AH110" s="767">
        <v>171712.4</v>
      </c>
    </row>
    <row r="111" spans="1:35" x14ac:dyDescent="0.35">
      <c r="A111" s="7" t="s">
        <v>160</v>
      </c>
      <c r="B111" s="316" t="s">
        <v>57</v>
      </c>
      <c r="C111" s="316" t="s">
        <v>32</v>
      </c>
      <c r="D111" s="19">
        <f t="shared" si="12"/>
        <v>783546.32000000007</v>
      </c>
      <c r="E111" s="19">
        <f t="shared" si="12"/>
        <v>1236025.02</v>
      </c>
      <c r="F111" s="19">
        <v>779753</v>
      </c>
      <c r="G111" s="19">
        <v>822588</v>
      </c>
      <c r="H111" s="19">
        <f t="shared" si="13"/>
        <v>3793.3200000000652</v>
      </c>
      <c r="I111" s="19">
        <f t="shared" si="14"/>
        <v>413437.02</v>
      </c>
      <c r="K111" s="31">
        <v>37349.33</v>
      </c>
      <c r="L111" s="30">
        <v>33595.29</v>
      </c>
      <c r="M111" s="30">
        <v>62450.559999999998</v>
      </c>
      <c r="N111" s="30">
        <v>84520.13</v>
      </c>
      <c r="O111" s="30">
        <v>97143</v>
      </c>
      <c r="P111" s="30">
        <v>101389</v>
      </c>
      <c r="Q111" s="30">
        <v>93796.09</v>
      </c>
      <c r="R111" s="30">
        <v>83806.23</v>
      </c>
      <c r="S111" s="30">
        <v>47126.91</v>
      </c>
      <c r="T111" s="30">
        <v>48449.120000000003</v>
      </c>
      <c r="U111" s="30">
        <v>57799.05</v>
      </c>
      <c r="V111" s="809">
        <v>36121.61</v>
      </c>
      <c r="W111" s="31">
        <v>78685.63</v>
      </c>
      <c r="X111" s="30">
        <v>70107.11</v>
      </c>
      <c r="Y111" s="30">
        <v>98863.55</v>
      </c>
      <c r="Z111" s="30">
        <v>122870.1</v>
      </c>
      <c r="AA111" s="30">
        <v>140640.1</v>
      </c>
      <c r="AB111" s="30">
        <v>147882.5</v>
      </c>
      <c r="AC111" s="30">
        <v>136906.70000000001</v>
      </c>
      <c r="AD111" s="30">
        <v>122319.9</v>
      </c>
      <c r="AE111" s="30">
        <v>75128.509999999995</v>
      </c>
      <c r="AF111" s="30">
        <v>77236.33</v>
      </c>
      <c r="AG111" s="30">
        <v>90947.02</v>
      </c>
      <c r="AH111" s="767">
        <v>74437.570000000007</v>
      </c>
    </row>
    <row r="112" spans="1:35" x14ac:dyDescent="0.35">
      <c r="A112" s="7" t="s">
        <v>160</v>
      </c>
      <c r="B112" s="316">
        <v>501</v>
      </c>
      <c r="C112" s="316" t="s">
        <v>37</v>
      </c>
      <c r="D112" s="986">
        <f t="shared" si="12"/>
        <v>2401889.2420000001</v>
      </c>
      <c r="E112" s="986">
        <f t="shared" si="12"/>
        <v>0</v>
      </c>
      <c r="F112" s="986">
        <v>2391756</v>
      </c>
      <c r="G112" s="986">
        <v>0</v>
      </c>
      <c r="H112" s="986">
        <f t="shared" si="13"/>
        <v>10133.242000000086</v>
      </c>
      <c r="I112" s="986">
        <f t="shared" si="14"/>
        <v>0</v>
      </c>
      <c r="K112" s="986">
        <v>236373</v>
      </c>
      <c r="L112" s="986">
        <v>217918.2</v>
      </c>
      <c r="M112" s="986">
        <v>197554.03</v>
      </c>
      <c r="N112" s="986">
        <v>133227.25</v>
      </c>
      <c r="O112" s="986">
        <v>66263.77</v>
      </c>
      <c r="P112" s="986">
        <v>103209.192</v>
      </c>
      <c r="Q112" s="986">
        <v>241018.7</v>
      </c>
      <c r="R112" s="986">
        <v>246443.8</v>
      </c>
      <c r="S112" s="986">
        <v>238465.5</v>
      </c>
      <c r="T112" s="986">
        <v>240991</v>
      </c>
      <c r="U112" s="986">
        <v>233817.2</v>
      </c>
      <c r="V112" s="986">
        <v>246607.6</v>
      </c>
      <c r="W112" s="986">
        <v>0</v>
      </c>
      <c r="X112" s="986">
        <v>0</v>
      </c>
      <c r="Y112" s="986">
        <v>0</v>
      </c>
      <c r="Z112" s="986">
        <v>0</v>
      </c>
      <c r="AA112" s="986">
        <v>0</v>
      </c>
      <c r="AB112" s="986">
        <v>0</v>
      </c>
      <c r="AC112" s="986">
        <v>0</v>
      </c>
      <c r="AD112" s="986">
        <v>0</v>
      </c>
      <c r="AE112" s="986">
        <v>0</v>
      </c>
      <c r="AF112" s="986">
        <v>0</v>
      </c>
      <c r="AG112" s="986">
        <v>0</v>
      </c>
      <c r="AH112" s="986">
        <v>0</v>
      </c>
    </row>
    <row r="113" spans="1:34" x14ac:dyDescent="0.35">
      <c r="A113" s="7" t="s">
        <v>160</v>
      </c>
      <c r="B113" s="316">
        <v>547</v>
      </c>
      <c r="C113" s="316" t="s">
        <v>26</v>
      </c>
      <c r="D113" s="986">
        <f t="shared" si="12"/>
        <v>1702904.9769999997</v>
      </c>
      <c r="E113" s="986">
        <f t="shared" si="12"/>
        <v>1950262.5649999999</v>
      </c>
      <c r="F113" s="986">
        <v>1977429</v>
      </c>
      <c r="G113" s="986">
        <v>1995628</v>
      </c>
      <c r="H113" s="986">
        <f t="shared" si="13"/>
        <v>-274524.02300000028</v>
      </c>
      <c r="I113" s="986">
        <f t="shared" si="14"/>
        <v>-45365.435000000056</v>
      </c>
      <c r="K113" s="986">
        <v>178532.6</v>
      </c>
      <c r="L113" s="986">
        <v>189087.5</v>
      </c>
      <c r="M113" s="986">
        <v>157168</v>
      </c>
      <c r="N113" s="986">
        <v>16919.3</v>
      </c>
      <c r="O113" s="986">
        <v>47549.31</v>
      </c>
      <c r="P113" s="986">
        <v>135740.79999999999</v>
      </c>
      <c r="Q113" s="986">
        <v>172835.1</v>
      </c>
      <c r="R113" s="986">
        <v>182124.5</v>
      </c>
      <c r="S113" s="986">
        <v>199981.7</v>
      </c>
      <c r="T113" s="986">
        <v>4482.9669999999996</v>
      </c>
      <c r="U113" s="986">
        <v>205136.4</v>
      </c>
      <c r="V113" s="986">
        <v>213346.8</v>
      </c>
      <c r="W113" s="986">
        <v>198880.1</v>
      </c>
      <c r="X113" s="986">
        <v>188859.7</v>
      </c>
      <c r="Y113" s="986">
        <v>164025.70000000001</v>
      </c>
      <c r="Z113" s="986">
        <v>132041.70000000001</v>
      </c>
      <c r="AA113" s="986">
        <v>4413.665</v>
      </c>
      <c r="AB113" s="986">
        <v>133919.20000000001</v>
      </c>
      <c r="AC113" s="986">
        <v>174351.3</v>
      </c>
      <c r="AD113" s="986">
        <v>183061.3</v>
      </c>
      <c r="AE113" s="986">
        <v>197131.9</v>
      </c>
      <c r="AF113" s="986">
        <v>150555.20000000001</v>
      </c>
      <c r="AG113" s="986">
        <v>208511</v>
      </c>
      <c r="AH113" s="986">
        <v>214511.8</v>
      </c>
    </row>
    <row r="114" spans="1:34" x14ac:dyDescent="0.35">
      <c r="A114" s="7" t="s">
        <v>160</v>
      </c>
      <c r="B114" s="316">
        <v>547</v>
      </c>
      <c r="C114" s="316" t="s">
        <v>27</v>
      </c>
      <c r="D114" s="986">
        <f t="shared" si="12"/>
        <v>1731838.6</v>
      </c>
      <c r="E114" s="986">
        <f t="shared" si="12"/>
        <v>1718371.9000000004</v>
      </c>
      <c r="F114" s="986">
        <v>1776021</v>
      </c>
      <c r="G114" s="986">
        <v>1862644</v>
      </c>
      <c r="H114" s="986">
        <f t="shared" si="13"/>
        <v>-44182.399999999907</v>
      </c>
      <c r="I114" s="986">
        <f t="shared" si="14"/>
        <v>-144272.09999999963</v>
      </c>
      <c r="K114" s="986">
        <v>149037.6</v>
      </c>
      <c r="L114" s="986">
        <v>155288.5</v>
      </c>
      <c r="M114" s="986">
        <v>133488.29999999999</v>
      </c>
      <c r="N114" s="986">
        <v>128013.9</v>
      </c>
      <c r="O114" s="986">
        <v>24432.9</v>
      </c>
      <c r="P114" s="986">
        <v>126085.6</v>
      </c>
      <c r="Q114" s="986">
        <v>163183.5</v>
      </c>
      <c r="R114" s="986">
        <v>174634.2</v>
      </c>
      <c r="S114" s="986">
        <v>180694.3</v>
      </c>
      <c r="T114" s="986">
        <v>150944.20000000001</v>
      </c>
      <c r="U114" s="986">
        <v>169750</v>
      </c>
      <c r="V114" s="986">
        <v>176285.6</v>
      </c>
      <c r="W114" s="986">
        <v>164171.29999999999</v>
      </c>
      <c r="X114" s="986">
        <v>156355.6</v>
      </c>
      <c r="Y114" s="986">
        <v>137295.6</v>
      </c>
      <c r="Z114" s="986">
        <v>118812.6</v>
      </c>
      <c r="AA114" s="986">
        <v>0</v>
      </c>
      <c r="AB114" s="986">
        <v>123518.8</v>
      </c>
      <c r="AC114" s="986">
        <v>164866.5</v>
      </c>
      <c r="AD114" s="986">
        <v>176269.5</v>
      </c>
      <c r="AE114" s="986">
        <v>178091.2</v>
      </c>
      <c r="AF114" s="986">
        <v>149259.1</v>
      </c>
      <c r="AG114" s="986">
        <v>171711.1</v>
      </c>
      <c r="AH114" s="986">
        <v>178020.6</v>
      </c>
    </row>
    <row r="115" spans="1:34" x14ac:dyDescent="0.35">
      <c r="A115" s="7" t="s">
        <v>160</v>
      </c>
      <c r="B115" s="316">
        <v>547</v>
      </c>
      <c r="C115" s="316" t="s">
        <v>24</v>
      </c>
      <c r="D115" s="986">
        <f t="shared" si="12"/>
        <v>673050.8</v>
      </c>
      <c r="E115" s="986">
        <f t="shared" si="12"/>
        <v>854139.00300000003</v>
      </c>
      <c r="F115" s="986">
        <v>682880</v>
      </c>
      <c r="G115" s="986">
        <v>848166</v>
      </c>
      <c r="H115" s="986">
        <f t="shared" si="13"/>
        <v>-9829.1999999999534</v>
      </c>
      <c r="I115" s="986">
        <f t="shared" si="14"/>
        <v>5973.0030000000261</v>
      </c>
      <c r="K115" s="986">
        <v>48895.1</v>
      </c>
      <c r="L115" s="986">
        <v>80040.02</v>
      </c>
      <c r="M115" s="986">
        <v>33715.279999999999</v>
      </c>
      <c r="N115" s="986">
        <v>0</v>
      </c>
      <c r="O115" s="986">
        <v>0</v>
      </c>
      <c r="P115" s="986">
        <v>52727.61</v>
      </c>
      <c r="Q115" s="986">
        <v>82943.14</v>
      </c>
      <c r="R115" s="986">
        <v>86557.7</v>
      </c>
      <c r="S115" s="986">
        <v>86596.22</v>
      </c>
      <c r="T115" s="986">
        <v>25697.34</v>
      </c>
      <c r="U115" s="986">
        <v>88030.31</v>
      </c>
      <c r="V115" s="986">
        <v>87848.08</v>
      </c>
      <c r="W115" s="986">
        <v>73261.960000000006</v>
      </c>
      <c r="X115" s="986">
        <v>78163.64</v>
      </c>
      <c r="Y115" s="986">
        <v>67205.63</v>
      </c>
      <c r="Z115" s="986">
        <v>4208.9430000000002</v>
      </c>
      <c r="AA115" s="986">
        <v>41115.360000000001</v>
      </c>
      <c r="AB115" s="986">
        <v>63287.4</v>
      </c>
      <c r="AC115" s="986">
        <v>84437.41</v>
      </c>
      <c r="AD115" s="986">
        <v>87425.41</v>
      </c>
      <c r="AE115" s="986">
        <v>85673.98</v>
      </c>
      <c r="AF115" s="986">
        <v>91232.26</v>
      </c>
      <c r="AG115" s="986">
        <v>88889.48</v>
      </c>
      <c r="AH115" s="986">
        <v>89237.53</v>
      </c>
    </row>
    <row r="116" spans="1:34" x14ac:dyDescent="0.35">
      <c r="A116" s="7" t="s">
        <v>160</v>
      </c>
      <c r="B116" s="316">
        <v>547</v>
      </c>
      <c r="C116" s="316" t="s">
        <v>29</v>
      </c>
      <c r="D116" s="986">
        <f t="shared" si="12"/>
        <v>752710.36430000002</v>
      </c>
      <c r="E116" s="986">
        <f t="shared" si="12"/>
        <v>930802.75430499995</v>
      </c>
      <c r="F116" s="986">
        <v>1171306</v>
      </c>
      <c r="G116" s="986">
        <v>904149</v>
      </c>
      <c r="H116" s="986">
        <f t="shared" si="13"/>
        <v>-418595.63569999998</v>
      </c>
      <c r="I116" s="986">
        <f t="shared" si="14"/>
        <v>26653.754304999951</v>
      </c>
      <c r="K116" s="986">
        <v>13872.69</v>
      </c>
      <c r="L116" s="986">
        <v>70046.45</v>
      </c>
      <c r="M116" s="986">
        <v>55392.25</v>
      </c>
      <c r="N116" s="986">
        <v>43632.49</v>
      </c>
      <c r="O116" s="986">
        <v>5993.7709999999997</v>
      </c>
      <c r="P116" s="986">
        <v>48101.16</v>
      </c>
      <c r="Q116" s="986">
        <v>82113.02</v>
      </c>
      <c r="R116" s="986">
        <v>87067.98</v>
      </c>
      <c r="S116" s="986">
        <v>87909.73</v>
      </c>
      <c r="T116" s="986">
        <v>73254.325750000004</v>
      </c>
      <c r="U116" s="986">
        <v>91231.282600000006</v>
      </c>
      <c r="V116" s="986">
        <v>94095.214950000009</v>
      </c>
      <c r="W116" s="986">
        <v>87205.745549999992</v>
      </c>
      <c r="X116" s="986">
        <v>84637.473549999995</v>
      </c>
      <c r="Y116" s="986">
        <v>74408.35325</v>
      </c>
      <c r="Z116" s="986">
        <v>34798.924095000002</v>
      </c>
      <c r="AA116" s="986">
        <v>48707.268510000002</v>
      </c>
      <c r="AB116" s="986">
        <v>72951.486999999994</v>
      </c>
      <c r="AC116" s="986">
        <v>88393.621200000009</v>
      </c>
      <c r="AD116" s="986">
        <v>90636.92104999999</v>
      </c>
      <c r="AE116" s="986">
        <v>88939.827649999992</v>
      </c>
      <c r="AF116" s="986">
        <v>73046.501100000009</v>
      </c>
      <c r="AG116" s="986">
        <v>91900.718250000005</v>
      </c>
      <c r="AH116" s="986">
        <v>95175.913100000005</v>
      </c>
    </row>
    <row r="117" spans="1:34" x14ac:dyDescent="0.35">
      <c r="A117" s="7" t="s">
        <v>160</v>
      </c>
      <c r="B117" s="316">
        <v>547</v>
      </c>
      <c r="C117" s="316" t="s">
        <v>645</v>
      </c>
      <c r="D117" s="986">
        <f t="shared" si="12"/>
        <v>260136.97669999997</v>
      </c>
      <c r="E117" s="986">
        <f t="shared" si="12"/>
        <v>936404.37569499982</v>
      </c>
      <c r="F117" s="986">
        <v>279312</v>
      </c>
      <c r="G117" s="986">
        <v>961487</v>
      </c>
      <c r="H117" s="986">
        <f t="shared" si="13"/>
        <v>-19175.02330000003</v>
      </c>
      <c r="I117" s="986">
        <f t="shared" si="14"/>
        <v>-25082.624305000179</v>
      </c>
      <c r="K117" s="986">
        <v>0</v>
      </c>
      <c r="L117" s="986">
        <v>0</v>
      </c>
      <c r="M117" s="986">
        <v>0</v>
      </c>
      <c r="N117" s="986">
        <v>0</v>
      </c>
      <c r="O117" s="986">
        <v>0</v>
      </c>
      <c r="P117" s="986">
        <v>0</v>
      </c>
      <c r="Q117" s="986">
        <v>0</v>
      </c>
      <c r="R117" s="986">
        <v>0</v>
      </c>
      <c r="S117" s="986">
        <v>0</v>
      </c>
      <c r="T117" s="986">
        <v>73695.174249999996</v>
      </c>
      <c r="U117" s="986">
        <v>91780.3174</v>
      </c>
      <c r="V117" s="986">
        <v>94661.485049999988</v>
      </c>
      <c r="W117" s="986">
        <v>87730.554449999981</v>
      </c>
      <c r="X117" s="986">
        <v>85146.826449999979</v>
      </c>
      <c r="Y117" s="986">
        <v>74856.146749999985</v>
      </c>
      <c r="Z117" s="986">
        <v>35008.345904999995</v>
      </c>
      <c r="AA117" s="986">
        <v>49000.391489999995</v>
      </c>
      <c r="AB117" s="986">
        <v>73390.512999999992</v>
      </c>
      <c r="AC117" s="986">
        <v>88925.578800000003</v>
      </c>
      <c r="AD117" s="986">
        <v>91182.378949999984</v>
      </c>
      <c r="AE117" s="986">
        <v>89475.072349999988</v>
      </c>
      <c r="AF117" s="986">
        <v>73486.098899999997</v>
      </c>
      <c r="AG117" s="986">
        <v>92453.781749999995</v>
      </c>
      <c r="AH117" s="986">
        <v>95748.686899999986</v>
      </c>
    </row>
    <row r="118" spans="1:34" x14ac:dyDescent="0.35">
      <c r="A118" s="7" t="s">
        <v>160</v>
      </c>
      <c r="B118" s="316">
        <v>547</v>
      </c>
      <c r="C118" s="316" t="s">
        <v>23</v>
      </c>
      <c r="D118" s="986">
        <f t="shared" si="12"/>
        <v>632691.50999999989</v>
      </c>
      <c r="E118" s="986">
        <f t="shared" si="12"/>
        <v>845133.61999999988</v>
      </c>
      <c r="F118" s="986">
        <v>767266</v>
      </c>
      <c r="G118" s="986">
        <v>978657</v>
      </c>
      <c r="H118" s="986">
        <f t="shared" si="13"/>
        <v>-134574.49000000011</v>
      </c>
      <c r="I118" s="986">
        <f t="shared" si="14"/>
        <v>-133523.38000000012</v>
      </c>
      <c r="K118" s="986">
        <v>42296.4</v>
      </c>
      <c r="L118" s="986">
        <v>96814.68</v>
      </c>
      <c r="M118" s="986">
        <v>67792.759999999995</v>
      </c>
      <c r="N118" s="986">
        <v>26478.37</v>
      </c>
      <c r="O118" s="986">
        <v>0</v>
      </c>
      <c r="P118" s="986">
        <v>56926.39</v>
      </c>
      <c r="Q118" s="986">
        <v>75170.19</v>
      </c>
      <c r="R118" s="986">
        <v>96921.99</v>
      </c>
      <c r="S118" s="986">
        <v>94407.29</v>
      </c>
      <c r="T118" s="986">
        <v>11253.1</v>
      </c>
      <c r="U118" s="986">
        <v>0</v>
      </c>
      <c r="V118" s="986">
        <v>64630.34</v>
      </c>
      <c r="W118" s="986">
        <v>68828.36</v>
      </c>
      <c r="X118" s="986">
        <v>97071.15</v>
      </c>
      <c r="Y118" s="986">
        <v>86223.28</v>
      </c>
      <c r="Z118" s="986">
        <v>23322.19</v>
      </c>
      <c r="AA118" s="986">
        <v>0</v>
      </c>
      <c r="AB118" s="986">
        <v>35172.78</v>
      </c>
      <c r="AC118" s="986">
        <v>88145.22</v>
      </c>
      <c r="AD118" s="986">
        <v>99734.54</v>
      </c>
      <c r="AE118" s="986">
        <v>104427.4</v>
      </c>
      <c r="AF118" s="986">
        <v>32970.82</v>
      </c>
      <c r="AG118" s="986">
        <v>110752.5</v>
      </c>
      <c r="AH118" s="986">
        <v>98485.38</v>
      </c>
    </row>
    <row r="119" spans="1:34" x14ac:dyDescent="0.35">
      <c r="A119" s="7" t="s">
        <v>160</v>
      </c>
      <c r="B119" s="316">
        <v>547</v>
      </c>
      <c r="C119" s="316" t="s">
        <v>39</v>
      </c>
      <c r="D119" s="986">
        <f t="shared" si="12"/>
        <v>652754.42090000003</v>
      </c>
      <c r="E119" s="986">
        <f t="shared" si="12"/>
        <v>767450.74200000009</v>
      </c>
      <c r="F119" s="986">
        <v>643345</v>
      </c>
      <c r="G119" s="986">
        <v>746916</v>
      </c>
      <c r="H119" s="986">
        <f t="shared" si="13"/>
        <v>9409.4209000000264</v>
      </c>
      <c r="I119" s="986">
        <f t="shared" si="14"/>
        <v>20534.742000000086</v>
      </c>
      <c r="K119" s="986">
        <v>11579.8</v>
      </c>
      <c r="L119" s="986">
        <v>25983.304</v>
      </c>
      <c r="M119" s="986">
        <v>71737.81</v>
      </c>
      <c r="N119" s="986">
        <v>83263.58</v>
      </c>
      <c r="O119" s="986">
        <v>5184.973</v>
      </c>
      <c r="P119" s="986">
        <v>18450.66</v>
      </c>
      <c r="Q119" s="986">
        <v>55245.999900000003</v>
      </c>
      <c r="R119" s="986">
        <v>110359.95000000001</v>
      </c>
      <c r="S119" s="986">
        <v>117605.16</v>
      </c>
      <c r="T119" s="986">
        <v>95906.84</v>
      </c>
      <c r="U119" s="986">
        <v>48801.049000000006</v>
      </c>
      <c r="V119" s="986">
        <v>8635.2950000000001</v>
      </c>
      <c r="W119" s="986">
        <v>15724.194</v>
      </c>
      <c r="X119" s="986">
        <v>36766.625</v>
      </c>
      <c r="Y119" s="986">
        <v>68144.679999999993</v>
      </c>
      <c r="Z119" s="986">
        <v>64862.17</v>
      </c>
      <c r="AA119" s="986">
        <v>24057.79</v>
      </c>
      <c r="AB119" s="986">
        <v>72814.289999999994</v>
      </c>
      <c r="AC119" s="986">
        <v>105035.47</v>
      </c>
      <c r="AD119" s="986">
        <v>112431.04000000001</v>
      </c>
      <c r="AE119" s="986">
        <v>115358.98000000001</v>
      </c>
      <c r="AF119" s="986">
        <v>90085.83</v>
      </c>
      <c r="AG119" s="986">
        <v>44798.574000000001</v>
      </c>
      <c r="AH119" s="986">
        <v>17371.099000000002</v>
      </c>
    </row>
    <row r="120" spans="1:34" x14ac:dyDescent="0.35">
      <c r="A120" s="7" t="s">
        <v>160</v>
      </c>
      <c r="B120" s="316">
        <v>547</v>
      </c>
      <c r="C120" s="316" t="s">
        <v>40</v>
      </c>
      <c r="D120" s="986">
        <f t="shared" si="12"/>
        <v>219100.71340000001</v>
      </c>
      <c r="E120" s="986">
        <f t="shared" si="12"/>
        <v>244878.391</v>
      </c>
      <c r="F120" s="986">
        <v>216072</v>
      </c>
      <c r="G120" s="986">
        <v>237946</v>
      </c>
      <c r="H120" s="986">
        <f t="shared" si="13"/>
        <v>3028.7134000000078</v>
      </c>
      <c r="I120" s="986">
        <f t="shared" si="14"/>
        <v>6932.3910000000033</v>
      </c>
      <c r="K120" s="986">
        <v>11420.453000000001</v>
      </c>
      <c r="L120" s="986">
        <v>16119.127</v>
      </c>
      <c r="M120" s="986">
        <v>10907.661</v>
      </c>
      <c r="N120" s="986">
        <v>1006.3144</v>
      </c>
      <c r="O120" s="986">
        <v>12844.91</v>
      </c>
      <c r="P120" s="986">
        <v>22125.53</v>
      </c>
      <c r="Q120" s="986">
        <v>38771.57</v>
      </c>
      <c r="R120" s="986">
        <v>29578.170999999998</v>
      </c>
      <c r="S120" s="986">
        <v>16368.080999999998</v>
      </c>
      <c r="T120" s="986">
        <v>21346.32</v>
      </c>
      <c r="U120" s="986">
        <v>24101.15</v>
      </c>
      <c r="V120" s="986">
        <v>14511.425999999999</v>
      </c>
      <c r="W120" s="986">
        <v>15480.103999999999</v>
      </c>
      <c r="X120" s="986">
        <v>20871.439999999999</v>
      </c>
      <c r="Y120" s="986">
        <v>13619.906999999999</v>
      </c>
      <c r="Z120" s="986">
        <v>13857.958999999999</v>
      </c>
      <c r="AA120" s="986">
        <v>13675.871999999999</v>
      </c>
      <c r="AB120" s="986">
        <v>20942.010000000002</v>
      </c>
      <c r="AC120" s="986">
        <v>29373.14</v>
      </c>
      <c r="AD120" s="986">
        <v>30154.704000000002</v>
      </c>
      <c r="AE120" s="986">
        <v>19250.227999999999</v>
      </c>
      <c r="AF120" s="986">
        <v>24143.260000000002</v>
      </c>
      <c r="AG120" s="986">
        <v>24466.34</v>
      </c>
      <c r="AH120" s="986">
        <v>19043.427</v>
      </c>
    </row>
    <row r="121" spans="1:34" x14ac:dyDescent="0.35">
      <c r="A121" s="7" t="s">
        <v>160</v>
      </c>
      <c r="B121" s="316">
        <v>547</v>
      </c>
      <c r="C121" s="316" t="s">
        <v>38</v>
      </c>
      <c r="D121" s="986">
        <f t="shared" si="12"/>
        <v>620942.61899999995</v>
      </c>
      <c r="E121" s="986">
        <f t="shared" si="12"/>
        <v>660005.32700000005</v>
      </c>
      <c r="F121" s="986">
        <v>535279</v>
      </c>
      <c r="G121" s="986">
        <v>661606</v>
      </c>
      <c r="H121" s="986">
        <f t="shared" si="13"/>
        <v>85663.618999999948</v>
      </c>
      <c r="I121" s="986">
        <f t="shared" si="14"/>
        <v>-1600.6729999999516</v>
      </c>
      <c r="K121" s="986">
        <v>5574.3909999999996</v>
      </c>
      <c r="L121" s="986">
        <v>33840.42</v>
      </c>
      <c r="M121" s="986">
        <v>50808.95</v>
      </c>
      <c r="N121" s="986">
        <v>55282.080000000002</v>
      </c>
      <c r="O121" s="986">
        <v>21487.544999999998</v>
      </c>
      <c r="P121" s="986">
        <v>39957.25</v>
      </c>
      <c r="Q121" s="986">
        <v>78661.56</v>
      </c>
      <c r="R121" s="986">
        <v>90043.95</v>
      </c>
      <c r="S121" s="986">
        <v>92762.73</v>
      </c>
      <c r="T121" s="986">
        <v>70783.28</v>
      </c>
      <c r="U121" s="986">
        <v>73494.92</v>
      </c>
      <c r="V121" s="986">
        <v>8245.5429999999997</v>
      </c>
      <c r="W121" s="986">
        <v>9813.8369999999995</v>
      </c>
      <c r="X121" s="986">
        <v>52265.75</v>
      </c>
      <c r="Y121" s="986">
        <v>41123.31</v>
      </c>
      <c r="Z121" s="986">
        <v>62064.210000000006</v>
      </c>
      <c r="AA121" s="986">
        <v>29738.300000000003</v>
      </c>
      <c r="AB121" s="986">
        <v>36396.480000000003</v>
      </c>
      <c r="AC121" s="986">
        <v>78336.710000000006</v>
      </c>
      <c r="AD121" s="986">
        <v>88339.45</v>
      </c>
      <c r="AE121" s="986">
        <v>91620.22</v>
      </c>
      <c r="AF121" s="986">
        <v>76328.36</v>
      </c>
      <c r="AG121" s="986">
        <v>70389.510000000009</v>
      </c>
      <c r="AH121" s="986">
        <v>23589.190000000002</v>
      </c>
    </row>
    <row r="122" spans="1:34" x14ac:dyDescent="0.35">
      <c r="A122" s="7" t="s">
        <v>160</v>
      </c>
      <c r="B122" s="316">
        <v>547</v>
      </c>
      <c r="C122" s="316" t="s">
        <v>48</v>
      </c>
      <c r="D122" s="986">
        <f t="shared" si="12"/>
        <v>556352.02800000005</v>
      </c>
      <c r="E122" s="986">
        <f t="shared" si="12"/>
        <v>601582.16500000004</v>
      </c>
      <c r="F122" s="986">
        <v>476818</v>
      </c>
      <c r="G122" s="986">
        <v>604893</v>
      </c>
      <c r="H122" s="986">
        <f t="shared" si="13"/>
        <v>79534.028000000049</v>
      </c>
      <c r="I122" s="986">
        <f t="shared" si="14"/>
        <v>-3310.8349999999627</v>
      </c>
      <c r="K122" s="986">
        <v>9579.2520000000004</v>
      </c>
      <c r="L122" s="986">
        <v>24123.62</v>
      </c>
      <c r="M122" s="986">
        <v>59256.619999999995</v>
      </c>
      <c r="N122" s="986">
        <v>56521.760000000002</v>
      </c>
      <c r="O122" s="986">
        <v>8585.3909999999996</v>
      </c>
      <c r="P122" s="986">
        <v>24837.72</v>
      </c>
      <c r="Q122" s="986">
        <v>64851.210000000006</v>
      </c>
      <c r="R122" s="986">
        <v>84539.14</v>
      </c>
      <c r="S122" s="986">
        <v>66515.5</v>
      </c>
      <c r="T122" s="986">
        <v>83896.05</v>
      </c>
      <c r="U122" s="986">
        <v>61344.35</v>
      </c>
      <c r="V122" s="986">
        <v>12301.415000000001</v>
      </c>
      <c r="W122" s="986">
        <v>16173.071</v>
      </c>
      <c r="X122" s="986">
        <v>41451.19</v>
      </c>
      <c r="Y122" s="986">
        <v>55717.59</v>
      </c>
      <c r="Z122" s="986">
        <v>59293.19</v>
      </c>
      <c r="AA122" s="986">
        <v>16402.357</v>
      </c>
      <c r="AB122" s="986">
        <v>21109.409</v>
      </c>
      <c r="AC122" s="986">
        <v>68075.86</v>
      </c>
      <c r="AD122" s="986">
        <v>82088.14</v>
      </c>
      <c r="AE122" s="986">
        <v>90441.81</v>
      </c>
      <c r="AF122" s="986">
        <v>75254.37</v>
      </c>
      <c r="AG122" s="986">
        <v>56986.31</v>
      </c>
      <c r="AH122" s="986">
        <v>18588.868000000002</v>
      </c>
    </row>
    <row r="123" spans="1:34" x14ac:dyDescent="0.35">
      <c r="A123" s="7" t="s">
        <v>160</v>
      </c>
      <c r="B123" s="316">
        <v>547</v>
      </c>
      <c r="C123" s="316" t="s">
        <v>25</v>
      </c>
      <c r="D123" s="986">
        <f t="shared" si="12"/>
        <v>1541575.3599999999</v>
      </c>
      <c r="E123" s="986">
        <f t="shared" si="12"/>
        <v>1665735.27</v>
      </c>
      <c r="F123" s="986">
        <v>1547200</v>
      </c>
      <c r="G123" s="986">
        <v>1643731</v>
      </c>
      <c r="H123" s="986">
        <f t="shared" si="13"/>
        <v>-5624.6400000001304</v>
      </c>
      <c r="I123" s="986">
        <f t="shared" si="14"/>
        <v>22004.270000000019</v>
      </c>
      <c r="K123" s="986">
        <v>98040.02</v>
      </c>
      <c r="L123" s="986">
        <v>147391.4</v>
      </c>
      <c r="M123" s="986">
        <v>129406</v>
      </c>
      <c r="N123" s="986">
        <v>72102.95</v>
      </c>
      <c r="O123" s="986">
        <v>36305.32</v>
      </c>
      <c r="P123" s="986">
        <v>122097.9</v>
      </c>
      <c r="Q123" s="986">
        <v>163521.79999999999</v>
      </c>
      <c r="R123" s="986">
        <v>176731.5</v>
      </c>
      <c r="S123" s="986">
        <v>179205.2</v>
      </c>
      <c r="T123" s="986">
        <v>99696.07</v>
      </c>
      <c r="U123" s="986">
        <v>162940</v>
      </c>
      <c r="V123" s="986">
        <v>154137.20000000001</v>
      </c>
      <c r="W123" s="986">
        <v>131472.79999999999</v>
      </c>
      <c r="X123" s="986">
        <v>148770.6</v>
      </c>
      <c r="Y123" s="986">
        <v>133109.4</v>
      </c>
      <c r="Z123" s="986">
        <v>80241.289999999994</v>
      </c>
      <c r="AA123" s="986">
        <v>63278.68</v>
      </c>
      <c r="AB123" s="986">
        <v>118497.3</v>
      </c>
      <c r="AC123" s="986">
        <v>166254.70000000001</v>
      </c>
      <c r="AD123" s="986">
        <v>178501.1</v>
      </c>
      <c r="AE123" s="986">
        <v>176525.6</v>
      </c>
      <c r="AF123" s="986">
        <v>140694.79999999999</v>
      </c>
      <c r="AG123" s="986">
        <v>166020.5</v>
      </c>
      <c r="AH123" s="986">
        <v>162368.5</v>
      </c>
    </row>
    <row r="124" spans="1:34" x14ac:dyDescent="0.35">
      <c r="A124" s="7" t="s">
        <v>160</v>
      </c>
      <c r="B124" s="316">
        <v>547</v>
      </c>
      <c r="C124" s="316" t="s">
        <v>21</v>
      </c>
      <c r="D124" s="986">
        <f t="shared" ref="D124:E143" si="15">SUMIF($K$8:$AH$8,D$10,$K124:$AH124)</f>
        <v>17.64</v>
      </c>
      <c r="E124" s="986">
        <f t="shared" si="15"/>
        <v>22.05</v>
      </c>
      <c r="F124" s="986">
        <v>18</v>
      </c>
      <c r="G124" s="986">
        <v>22</v>
      </c>
      <c r="H124" s="986">
        <f t="shared" si="13"/>
        <v>-0.35999999999999943</v>
      </c>
      <c r="I124" s="986">
        <f t="shared" si="14"/>
        <v>5.0000000000000711E-2</v>
      </c>
      <c r="K124" s="986">
        <v>17.64</v>
      </c>
      <c r="L124" s="986">
        <v>0</v>
      </c>
      <c r="M124" s="986">
        <v>0</v>
      </c>
      <c r="N124" s="986">
        <v>0</v>
      </c>
      <c r="O124" s="986">
        <v>0</v>
      </c>
      <c r="P124" s="986">
        <v>0</v>
      </c>
      <c r="Q124" s="986">
        <v>0</v>
      </c>
      <c r="R124" s="986">
        <v>0</v>
      </c>
      <c r="S124" s="986">
        <v>0</v>
      </c>
      <c r="T124" s="986">
        <v>0</v>
      </c>
      <c r="U124" s="986">
        <v>0</v>
      </c>
      <c r="V124" s="986">
        <v>0</v>
      </c>
      <c r="W124" s="986">
        <v>22.05</v>
      </c>
      <c r="X124" s="986">
        <v>0</v>
      </c>
      <c r="Y124" s="986">
        <v>0</v>
      </c>
      <c r="Z124" s="986">
        <v>0</v>
      </c>
      <c r="AA124" s="986">
        <v>0</v>
      </c>
      <c r="AB124" s="986">
        <v>0</v>
      </c>
      <c r="AC124" s="986">
        <v>0</v>
      </c>
      <c r="AD124" s="986">
        <v>0</v>
      </c>
      <c r="AE124" s="986">
        <v>0</v>
      </c>
      <c r="AF124" s="986">
        <v>0</v>
      </c>
      <c r="AG124" s="986">
        <v>0</v>
      </c>
      <c r="AH124" s="986">
        <v>0</v>
      </c>
    </row>
    <row r="125" spans="1:34" x14ac:dyDescent="0.35">
      <c r="A125" s="7" t="s">
        <v>160</v>
      </c>
      <c r="B125" s="316">
        <v>555</v>
      </c>
      <c r="C125" s="316" t="s">
        <v>3</v>
      </c>
      <c r="D125" s="986">
        <f t="shared" si="15"/>
        <v>2628000</v>
      </c>
      <c r="E125" s="986">
        <f t="shared" si="15"/>
        <v>0</v>
      </c>
      <c r="F125" s="986">
        <v>2628000</v>
      </c>
      <c r="G125" s="986">
        <v>0</v>
      </c>
      <c r="H125" s="986">
        <f t="shared" si="13"/>
        <v>0</v>
      </c>
      <c r="I125" s="986">
        <f t="shared" si="14"/>
        <v>0</v>
      </c>
      <c r="K125" s="986">
        <v>223200</v>
      </c>
      <c r="L125" s="986">
        <v>201600</v>
      </c>
      <c r="M125" s="986">
        <v>223200</v>
      </c>
      <c r="N125" s="986">
        <v>216000</v>
      </c>
      <c r="O125" s="986">
        <v>223200</v>
      </c>
      <c r="P125" s="986">
        <v>216000</v>
      </c>
      <c r="Q125" s="986">
        <v>223200</v>
      </c>
      <c r="R125" s="986">
        <v>223200</v>
      </c>
      <c r="S125" s="986">
        <v>216000</v>
      </c>
      <c r="T125" s="986">
        <v>223200</v>
      </c>
      <c r="U125" s="986">
        <v>216000</v>
      </c>
      <c r="V125" s="986">
        <v>223200</v>
      </c>
      <c r="W125" s="986">
        <v>0</v>
      </c>
      <c r="X125" s="986">
        <v>0</v>
      </c>
      <c r="Y125" s="986">
        <v>0</v>
      </c>
      <c r="Z125" s="986">
        <v>0</v>
      </c>
      <c r="AA125" s="986">
        <v>0</v>
      </c>
      <c r="AB125" s="986">
        <v>0</v>
      </c>
      <c r="AC125" s="986">
        <v>0</v>
      </c>
      <c r="AD125" s="986">
        <v>0</v>
      </c>
      <c r="AE125" s="986">
        <v>0</v>
      </c>
      <c r="AF125" s="986">
        <v>0</v>
      </c>
      <c r="AG125" s="986">
        <v>0</v>
      </c>
      <c r="AH125" s="986">
        <v>0</v>
      </c>
    </row>
    <row r="126" spans="1:34" x14ac:dyDescent="0.35">
      <c r="A126" s="7" t="s">
        <v>160</v>
      </c>
      <c r="B126" s="316" t="s">
        <v>58</v>
      </c>
      <c r="C126" s="316" t="s">
        <v>86</v>
      </c>
      <c r="D126" s="986">
        <f t="shared" si="15"/>
        <v>0</v>
      </c>
      <c r="E126" s="986">
        <f t="shared" si="15"/>
        <v>0</v>
      </c>
      <c r="F126" s="986">
        <v>0</v>
      </c>
      <c r="G126" s="986">
        <v>0</v>
      </c>
      <c r="H126" s="986">
        <f t="shared" si="13"/>
        <v>0</v>
      </c>
      <c r="I126" s="986">
        <f t="shared" si="14"/>
        <v>0</v>
      </c>
      <c r="K126" s="986">
        <v>0</v>
      </c>
      <c r="L126" s="986">
        <v>0</v>
      </c>
      <c r="M126" s="986">
        <v>0</v>
      </c>
      <c r="N126" s="986">
        <v>0</v>
      </c>
      <c r="O126" s="986">
        <v>0</v>
      </c>
      <c r="P126" s="986">
        <v>0</v>
      </c>
      <c r="Q126" s="986">
        <v>0</v>
      </c>
      <c r="R126" s="986">
        <v>0</v>
      </c>
      <c r="S126" s="986">
        <v>0</v>
      </c>
      <c r="T126" s="986">
        <v>0</v>
      </c>
      <c r="U126" s="986">
        <v>0</v>
      </c>
      <c r="V126" s="986">
        <v>0</v>
      </c>
      <c r="W126" s="986">
        <v>0</v>
      </c>
      <c r="X126" s="986">
        <v>0</v>
      </c>
      <c r="Y126" s="986">
        <v>0</v>
      </c>
      <c r="Z126" s="986">
        <v>0</v>
      </c>
      <c r="AA126" s="986">
        <v>0</v>
      </c>
      <c r="AB126" s="986">
        <v>0</v>
      </c>
      <c r="AC126" s="986">
        <v>0</v>
      </c>
      <c r="AD126" s="986">
        <v>0</v>
      </c>
      <c r="AE126" s="986">
        <v>0</v>
      </c>
      <c r="AF126" s="986">
        <v>0</v>
      </c>
      <c r="AG126" s="986">
        <v>0</v>
      </c>
      <c r="AH126" s="986">
        <v>0</v>
      </c>
    </row>
    <row r="127" spans="1:34" x14ac:dyDescent="0.35">
      <c r="A127" s="7" t="s">
        <v>160</v>
      </c>
      <c r="B127" s="316" t="s">
        <v>58</v>
      </c>
      <c r="C127" s="316" t="s">
        <v>87</v>
      </c>
      <c r="D127" s="986">
        <f t="shared" si="15"/>
        <v>0</v>
      </c>
      <c r="E127" s="986">
        <f t="shared" si="15"/>
        <v>0</v>
      </c>
      <c r="F127" s="986">
        <v>0</v>
      </c>
      <c r="G127" s="986">
        <v>0</v>
      </c>
      <c r="H127" s="986">
        <f t="shared" si="13"/>
        <v>0</v>
      </c>
      <c r="I127" s="986">
        <f t="shared" si="14"/>
        <v>0</v>
      </c>
      <c r="K127" s="986">
        <v>0</v>
      </c>
      <c r="L127" s="986">
        <v>0</v>
      </c>
      <c r="M127" s="986">
        <v>0</v>
      </c>
      <c r="N127" s="986">
        <v>0</v>
      </c>
      <c r="O127" s="986">
        <v>0</v>
      </c>
      <c r="P127" s="986">
        <v>0</v>
      </c>
      <c r="Q127" s="986">
        <v>0</v>
      </c>
      <c r="R127" s="986">
        <v>0</v>
      </c>
      <c r="S127" s="986">
        <v>0</v>
      </c>
      <c r="T127" s="986">
        <v>0</v>
      </c>
      <c r="U127" s="986">
        <v>0</v>
      </c>
      <c r="V127" s="986">
        <v>0</v>
      </c>
      <c r="W127" s="986">
        <v>0</v>
      </c>
      <c r="X127" s="986">
        <v>0</v>
      </c>
      <c r="Y127" s="986">
        <v>0</v>
      </c>
      <c r="Z127" s="986">
        <v>0</v>
      </c>
      <c r="AA127" s="986">
        <v>0</v>
      </c>
      <c r="AB127" s="986">
        <v>0</v>
      </c>
      <c r="AC127" s="986">
        <v>0</v>
      </c>
      <c r="AD127" s="986">
        <v>0</v>
      </c>
      <c r="AE127" s="986">
        <v>0</v>
      </c>
      <c r="AF127" s="986">
        <v>0</v>
      </c>
      <c r="AG127" s="986">
        <v>0</v>
      </c>
      <c r="AH127" s="986">
        <v>0</v>
      </c>
    </row>
    <row r="128" spans="1:34" x14ac:dyDescent="0.35">
      <c r="A128" s="7" t="s">
        <v>160</v>
      </c>
      <c r="B128" s="316" t="s">
        <v>58</v>
      </c>
      <c r="C128" s="316" t="s">
        <v>17</v>
      </c>
      <c r="D128" s="986">
        <f t="shared" si="15"/>
        <v>412757.95000000007</v>
      </c>
      <c r="E128" s="986">
        <f t="shared" si="15"/>
        <v>412757.95000000007</v>
      </c>
      <c r="F128" s="986">
        <v>412757</v>
      </c>
      <c r="G128" s="986">
        <v>412757</v>
      </c>
      <c r="H128" s="986">
        <f t="shared" si="13"/>
        <v>0.95000000006984919</v>
      </c>
      <c r="I128" s="986">
        <f t="shared" si="14"/>
        <v>0.95000000006984919</v>
      </c>
      <c r="K128" s="986">
        <v>35259.360000000001</v>
      </c>
      <c r="L128" s="986">
        <v>31212.2</v>
      </c>
      <c r="M128" s="986">
        <v>44789.96</v>
      </c>
      <c r="N128" s="986">
        <v>41023.800000000003</v>
      </c>
      <c r="O128" s="986">
        <v>38657.19</v>
      </c>
      <c r="P128" s="986">
        <v>38258.519999999997</v>
      </c>
      <c r="Q128" s="986">
        <v>29117.06</v>
      </c>
      <c r="R128" s="986">
        <v>28861.119999999999</v>
      </c>
      <c r="S128" s="986">
        <v>26803.45</v>
      </c>
      <c r="T128" s="986">
        <v>30779.75</v>
      </c>
      <c r="U128" s="986">
        <v>33106.15</v>
      </c>
      <c r="V128" s="986">
        <v>34889.39</v>
      </c>
      <c r="W128" s="986">
        <v>35259.360000000001</v>
      </c>
      <c r="X128" s="986">
        <v>31212.2</v>
      </c>
      <c r="Y128" s="986">
        <v>44789.96</v>
      </c>
      <c r="Z128" s="986">
        <v>41023.800000000003</v>
      </c>
      <c r="AA128" s="986">
        <v>38657.19</v>
      </c>
      <c r="AB128" s="986">
        <v>38258.519999999997</v>
      </c>
      <c r="AC128" s="986">
        <v>29117.06</v>
      </c>
      <c r="AD128" s="986">
        <v>28861.119999999999</v>
      </c>
      <c r="AE128" s="986">
        <v>26803.45</v>
      </c>
      <c r="AF128" s="986">
        <v>30779.75</v>
      </c>
      <c r="AG128" s="986">
        <v>33106.15</v>
      </c>
      <c r="AH128" s="986">
        <v>34889.39</v>
      </c>
    </row>
    <row r="129" spans="1:34" x14ac:dyDescent="0.35">
      <c r="A129" s="7" t="s">
        <v>160</v>
      </c>
      <c r="B129" s="316" t="s">
        <v>58</v>
      </c>
      <c r="C129" s="316" t="s">
        <v>18</v>
      </c>
      <c r="D129" s="986">
        <f t="shared" si="15"/>
        <v>590606.93499999994</v>
      </c>
      <c r="E129" s="986">
        <f t="shared" si="15"/>
        <v>590608.00349999999</v>
      </c>
      <c r="F129" s="986">
        <v>590606</v>
      </c>
      <c r="G129" s="986">
        <v>590605</v>
      </c>
      <c r="H129" s="986">
        <f t="shared" si="13"/>
        <v>0.93499999993946403</v>
      </c>
      <c r="I129" s="986">
        <f t="shared" si="14"/>
        <v>3.0034999999916181</v>
      </c>
      <c r="K129" s="986">
        <v>47185.371499999994</v>
      </c>
      <c r="L129" s="986">
        <v>42466.311999999998</v>
      </c>
      <c r="M129" s="986">
        <v>56072.534999999996</v>
      </c>
      <c r="N129" s="986">
        <v>56745.264500000005</v>
      </c>
      <c r="O129" s="986">
        <v>56526.172999999995</v>
      </c>
      <c r="P129" s="986">
        <v>54350.149999999994</v>
      </c>
      <c r="Q129" s="986">
        <v>50226.233</v>
      </c>
      <c r="R129" s="986">
        <v>45969.372000000003</v>
      </c>
      <c r="S129" s="986">
        <v>42034.257000000005</v>
      </c>
      <c r="T129" s="986">
        <v>47982.048000000003</v>
      </c>
      <c r="U129" s="986">
        <v>46655.7235</v>
      </c>
      <c r="V129" s="986">
        <v>44393.495499999997</v>
      </c>
      <c r="W129" s="986">
        <v>47185.344999999994</v>
      </c>
      <c r="X129" s="986">
        <v>42466.311999999998</v>
      </c>
      <c r="Y129" s="986">
        <v>56071.863499999999</v>
      </c>
      <c r="Z129" s="986">
        <v>56746.215499999998</v>
      </c>
      <c r="AA129" s="986">
        <v>56525.542499999996</v>
      </c>
      <c r="AB129" s="986">
        <v>54351.161499999995</v>
      </c>
      <c r="AC129" s="986">
        <v>50226.792999999998</v>
      </c>
      <c r="AD129" s="986">
        <v>45968.866500000004</v>
      </c>
      <c r="AE129" s="986">
        <v>42034.004500000003</v>
      </c>
      <c r="AF129" s="986">
        <v>47982.305500000002</v>
      </c>
      <c r="AG129" s="986">
        <v>46656.623499999994</v>
      </c>
      <c r="AH129" s="986">
        <v>44392.970500000003</v>
      </c>
    </row>
    <row r="130" spans="1:34" x14ac:dyDescent="0.35">
      <c r="A130" s="7" t="s">
        <v>160</v>
      </c>
      <c r="B130" s="316" t="s">
        <v>58</v>
      </c>
      <c r="C130" s="316" t="s">
        <v>49</v>
      </c>
      <c r="D130" s="986">
        <f t="shared" si="15"/>
        <v>90676.859000000011</v>
      </c>
      <c r="E130" s="986">
        <f t="shared" si="15"/>
        <v>90676.859000000011</v>
      </c>
      <c r="F130" s="986">
        <v>90678</v>
      </c>
      <c r="G130" s="986">
        <v>90678</v>
      </c>
      <c r="H130" s="986">
        <f t="shared" si="13"/>
        <v>-1.1409999999887077</v>
      </c>
      <c r="I130" s="986">
        <f t="shared" si="14"/>
        <v>-1.1409999999887077</v>
      </c>
      <c r="K130" s="986">
        <v>8055.2039999999997</v>
      </c>
      <c r="L130" s="986">
        <v>6975.2749999999996</v>
      </c>
      <c r="M130" s="986">
        <v>8858.23</v>
      </c>
      <c r="N130" s="986">
        <v>8919.0720000000001</v>
      </c>
      <c r="O130" s="986">
        <v>8842.8439999999991</v>
      </c>
      <c r="P130" s="986">
        <v>7536.94</v>
      </c>
      <c r="Q130" s="986">
        <v>7044.1490000000003</v>
      </c>
      <c r="R130" s="986">
        <v>6037.768</v>
      </c>
      <c r="S130" s="986">
        <v>6672.6229999999996</v>
      </c>
      <c r="T130" s="986">
        <v>7339.5609999999997</v>
      </c>
      <c r="U130" s="986">
        <v>7104.6080000000002</v>
      </c>
      <c r="V130" s="986">
        <v>7290.585</v>
      </c>
      <c r="W130" s="986">
        <v>8055.2039999999997</v>
      </c>
      <c r="X130" s="986">
        <v>6975.2749999999996</v>
      </c>
      <c r="Y130" s="986">
        <v>8858.23</v>
      </c>
      <c r="Z130" s="986">
        <v>8919.0720000000001</v>
      </c>
      <c r="AA130" s="986">
        <v>8842.8439999999991</v>
      </c>
      <c r="AB130" s="986">
        <v>7536.94</v>
      </c>
      <c r="AC130" s="986">
        <v>7044.1490000000003</v>
      </c>
      <c r="AD130" s="986">
        <v>6037.768</v>
      </c>
      <c r="AE130" s="986">
        <v>6672.6229999999996</v>
      </c>
      <c r="AF130" s="986">
        <v>7339.5609999999997</v>
      </c>
      <c r="AG130" s="986">
        <v>7104.6080000000002</v>
      </c>
      <c r="AH130" s="986">
        <v>7290.585</v>
      </c>
    </row>
    <row r="131" spans="1:34" x14ac:dyDescent="0.35">
      <c r="A131" s="7" t="s">
        <v>160</v>
      </c>
      <c r="B131" s="316" t="s">
        <v>58</v>
      </c>
      <c r="C131" s="316" t="s">
        <v>19</v>
      </c>
      <c r="D131" s="986">
        <f t="shared" si="15"/>
        <v>849937.26000000013</v>
      </c>
      <c r="E131" s="986">
        <f t="shared" si="15"/>
        <v>849937.26000000013</v>
      </c>
      <c r="F131" s="986">
        <v>849939</v>
      </c>
      <c r="G131" s="986">
        <v>849939</v>
      </c>
      <c r="H131" s="986">
        <f t="shared" si="13"/>
        <v>-1.7399999998742715</v>
      </c>
      <c r="I131" s="986">
        <f t="shared" si="14"/>
        <v>-1.7399999998742715</v>
      </c>
      <c r="K131" s="986">
        <v>64039.839999999997</v>
      </c>
      <c r="L131" s="986">
        <v>62348.6</v>
      </c>
      <c r="M131" s="986">
        <v>90930.53</v>
      </c>
      <c r="N131" s="986">
        <v>81231.41</v>
      </c>
      <c r="O131" s="986">
        <v>78521.7</v>
      </c>
      <c r="P131" s="986">
        <v>78847.520000000004</v>
      </c>
      <c r="Q131" s="986">
        <v>65941.59</v>
      </c>
      <c r="R131" s="986">
        <v>65656.259999999995</v>
      </c>
      <c r="S131" s="986">
        <v>61645.04</v>
      </c>
      <c r="T131" s="986">
        <v>68372.89</v>
      </c>
      <c r="U131" s="986">
        <v>63737.63</v>
      </c>
      <c r="V131" s="986">
        <v>68664.25</v>
      </c>
      <c r="W131" s="986">
        <v>64039.839999999997</v>
      </c>
      <c r="X131" s="986">
        <v>62348.6</v>
      </c>
      <c r="Y131" s="986">
        <v>90930.53</v>
      </c>
      <c r="Z131" s="986">
        <v>81231.41</v>
      </c>
      <c r="AA131" s="986">
        <v>78521.7</v>
      </c>
      <c r="AB131" s="986">
        <v>78847.520000000004</v>
      </c>
      <c r="AC131" s="986">
        <v>65941.59</v>
      </c>
      <c r="AD131" s="986">
        <v>65656.259999999995</v>
      </c>
      <c r="AE131" s="986">
        <v>61645.04</v>
      </c>
      <c r="AF131" s="986">
        <v>68372.89</v>
      </c>
      <c r="AG131" s="986">
        <v>63737.63</v>
      </c>
      <c r="AH131" s="986">
        <v>68664.25</v>
      </c>
    </row>
    <row r="132" spans="1:34" x14ac:dyDescent="0.35">
      <c r="A132" s="7" t="s">
        <v>160</v>
      </c>
      <c r="B132" s="316" t="s">
        <v>58</v>
      </c>
      <c r="C132" s="316" t="s">
        <v>634</v>
      </c>
      <c r="D132" s="986">
        <f t="shared" si="15"/>
        <v>410224.51</v>
      </c>
      <c r="E132" s="986">
        <f t="shared" si="15"/>
        <v>803613.66999999993</v>
      </c>
      <c r="F132" s="986">
        <v>410225</v>
      </c>
      <c r="G132" s="986">
        <v>803616</v>
      </c>
      <c r="H132" s="986">
        <f t="shared" si="13"/>
        <v>-0.48999999999068677</v>
      </c>
      <c r="I132" s="986">
        <f t="shared" si="14"/>
        <v>-2.3300000000745058</v>
      </c>
      <c r="K132" s="986">
        <v>0</v>
      </c>
      <c r="L132" s="986">
        <v>0</v>
      </c>
      <c r="M132" s="986">
        <v>0</v>
      </c>
      <c r="N132" s="986">
        <v>0</v>
      </c>
      <c r="O132" s="986">
        <v>0</v>
      </c>
      <c r="P132" s="986">
        <v>0</v>
      </c>
      <c r="Q132" s="986">
        <v>0</v>
      </c>
      <c r="R132" s="986">
        <v>44975.92</v>
      </c>
      <c r="S132" s="986">
        <v>60201.81</v>
      </c>
      <c r="T132" s="986">
        <v>107721.1</v>
      </c>
      <c r="U132" s="986">
        <v>86170.58</v>
      </c>
      <c r="V132" s="986">
        <v>111155.1</v>
      </c>
      <c r="W132" s="986">
        <v>112928.5</v>
      </c>
      <c r="X132" s="986">
        <v>48001.69</v>
      </c>
      <c r="Y132" s="986">
        <v>43897.16</v>
      </c>
      <c r="Z132" s="986">
        <v>61906.66</v>
      </c>
      <c r="AA132" s="986">
        <v>40097.68</v>
      </c>
      <c r="AB132" s="986">
        <v>52752.87</v>
      </c>
      <c r="AC132" s="986">
        <v>33804.6</v>
      </c>
      <c r="AD132" s="986">
        <v>44975.92</v>
      </c>
      <c r="AE132" s="986">
        <v>60201.81</v>
      </c>
      <c r="AF132" s="986">
        <v>107721.1</v>
      </c>
      <c r="AG132" s="986">
        <v>86170.58</v>
      </c>
      <c r="AH132" s="986">
        <v>111155.1</v>
      </c>
    </row>
    <row r="133" spans="1:34" x14ac:dyDescent="0.35">
      <c r="A133" s="7" t="s">
        <v>160</v>
      </c>
      <c r="B133" s="316" t="s">
        <v>58</v>
      </c>
      <c r="C133" s="316" t="s">
        <v>635</v>
      </c>
      <c r="D133" s="986">
        <f t="shared" si="15"/>
        <v>0</v>
      </c>
      <c r="E133" s="986">
        <f t="shared" si="15"/>
        <v>0</v>
      </c>
      <c r="F133" s="986">
        <v>0</v>
      </c>
      <c r="G133" s="986">
        <v>0</v>
      </c>
      <c r="H133" s="986">
        <f t="shared" si="13"/>
        <v>0</v>
      </c>
      <c r="I133" s="986">
        <f t="shared" si="14"/>
        <v>0</v>
      </c>
      <c r="K133" s="986">
        <v>0</v>
      </c>
      <c r="L133" s="986">
        <v>0</v>
      </c>
      <c r="M133" s="986">
        <v>0</v>
      </c>
      <c r="N133" s="986">
        <v>0</v>
      </c>
      <c r="O133" s="986">
        <v>0</v>
      </c>
      <c r="P133" s="986">
        <v>0</v>
      </c>
      <c r="Q133" s="986">
        <v>0</v>
      </c>
      <c r="R133" s="986">
        <v>0</v>
      </c>
      <c r="S133" s="986">
        <v>0</v>
      </c>
      <c r="T133" s="986">
        <v>0</v>
      </c>
      <c r="U133" s="986">
        <v>0</v>
      </c>
      <c r="V133" s="986">
        <v>0</v>
      </c>
      <c r="W133" s="986">
        <v>0</v>
      </c>
      <c r="X133" s="986">
        <v>0</v>
      </c>
      <c r="Y133" s="986">
        <v>0</v>
      </c>
      <c r="Z133" s="986">
        <v>0</v>
      </c>
      <c r="AA133" s="986">
        <v>0</v>
      </c>
      <c r="AB133" s="986">
        <v>0</v>
      </c>
      <c r="AC133" s="986">
        <v>0</v>
      </c>
      <c r="AD133" s="986">
        <v>0</v>
      </c>
      <c r="AE133" s="986">
        <v>0</v>
      </c>
      <c r="AF133" s="986">
        <v>0</v>
      </c>
      <c r="AG133" s="986">
        <v>0</v>
      </c>
      <c r="AH133" s="986">
        <v>0</v>
      </c>
    </row>
    <row r="134" spans="1:34" x14ac:dyDescent="0.35">
      <c r="A134" s="7" t="s">
        <v>160</v>
      </c>
      <c r="B134" s="316" t="s">
        <v>58</v>
      </c>
      <c r="C134" s="316" t="s">
        <v>41</v>
      </c>
      <c r="D134" s="986">
        <f t="shared" si="15"/>
        <v>127877.10500000003</v>
      </c>
      <c r="E134" s="986">
        <f t="shared" si="15"/>
        <v>127877.10500000003</v>
      </c>
      <c r="F134" s="986">
        <v>127878</v>
      </c>
      <c r="G134" s="986">
        <v>127878</v>
      </c>
      <c r="H134" s="986">
        <f t="shared" si="13"/>
        <v>-0.89499999997497071</v>
      </c>
      <c r="I134" s="986">
        <f t="shared" si="14"/>
        <v>-0.89499999997497071</v>
      </c>
      <c r="K134" s="986">
        <v>4497.9449999999997</v>
      </c>
      <c r="L134" s="986">
        <v>7737.52</v>
      </c>
      <c r="M134" s="986">
        <v>9182.0450000000001</v>
      </c>
      <c r="N134" s="986">
        <v>13156.95</v>
      </c>
      <c r="O134" s="986">
        <v>14384.16</v>
      </c>
      <c r="P134" s="986">
        <v>16194.9</v>
      </c>
      <c r="Q134" s="986">
        <v>16992.189999999999</v>
      </c>
      <c r="R134" s="986">
        <v>13896.21</v>
      </c>
      <c r="S134" s="986">
        <v>9711.6</v>
      </c>
      <c r="T134" s="986">
        <v>7156.35</v>
      </c>
      <c r="U134" s="986">
        <v>7775.7</v>
      </c>
      <c r="V134" s="986">
        <v>7191.5349999999999</v>
      </c>
      <c r="W134" s="986">
        <v>4497.9449999999997</v>
      </c>
      <c r="X134" s="986">
        <v>7737.52</v>
      </c>
      <c r="Y134" s="986">
        <v>9182.0450000000001</v>
      </c>
      <c r="Z134" s="986">
        <v>13156.95</v>
      </c>
      <c r="AA134" s="986">
        <v>14384.16</v>
      </c>
      <c r="AB134" s="986">
        <v>16194.9</v>
      </c>
      <c r="AC134" s="986">
        <v>16992.189999999999</v>
      </c>
      <c r="AD134" s="986">
        <v>13896.21</v>
      </c>
      <c r="AE134" s="986">
        <v>9711.6</v>
      </c>
      <c r="AF134" s="986">
        <v>7156.35</v>
      </c>
      <c r="AG134" s="986">
        <v>7775.7</v>
      </c>
      <c r="AH134" s="986">
        <v>7191.5349999999999</v>
      </c>
    </row>
    <row r="135" spans="1:34" x14ac:dyDescent="0.35">
      <c r="A135" s="7" t="s">
        <v>160</v>
      </c>
      <c r="B135" s="316" t="s">
        <v>58</v>
      </c>
      <c r="C135" s="316" t="s">
        <v>8</v>
      </c>
      <c r="D135" s="986">
        <f t="shared" si="15"/>
        <v>615307.4800000001</v>
      </c>
      <c r="E135" s="986">
        <f t="shared" si="15"/>
        <v>615307.4800000001</v>
      </c>
      <c r="F135" s="986">
        <v>688791</v>
      </c>
      <c r="G135" s="986">
        <v>699448</v>
      </c>
      <c r="H135" s="986">
        <f t="shared" si="13"/>
        <v>-73483.519999999902</v>
      </c>
      <c r="I135" s="986">
        <f t="shared" si="14"/>
        <v>-84140.519999999902</v>
      </c>
      <c r="K135" s="986">
        <v>31545.29</v>
      </c>
      <c r="L135" s="986">
        <v>42958.81</v>
      </c>
      <c r="M135" s="986">
        <v>37147.86</v>
      </c>
      <c r="N135" s="986">
        <v>63079.88</v>
      </c>
      <c r="O135" s="986">
        <v>61423.75</v>
      </c>
      <c r="P135" s="986">
        <v>70884.100000000006</v>
      </c>
      <c r="Q135" s="986">
        <v>76501.350000000006</v>
      </c>
      <c r="R135" s="986">
        <v>60837.73</v>
      </c>
      <c r="S135" s="986">
        <v>50842.04</v>
      </c>
      <c r="T135" s="986">
        <v>45778.82</v>
      </c>
      <c r="U135" s="986">
        <v>40431.68</v>
      </c>
      <c r="V135" s="986">
        <v>33876.17</v>
      </c>
      <c r="W135" s="986">
        <v>31545.29</v>
      </c>
      <c r="X135" s="986">
        <v>42958.81</v>
      </c>
      <c r="Y135" s="986">
        <v>37147.86</v>
      </c>
      <c r="Z135" s="986">
        <v>63079.88</v>
      </c>
      <c r="AA135" s="986">
        <v>61423.75</v>
      </c>
      <c r="AB135" s="986">
        <v>70884.100000000006</v>
      </c>
      <c r="AC135" s="986">
        <v>76501.350000000006</v>
      </c>
      <c r="AD135" s="986">
        <v>60837.73</v>
      </c>
      <c r="AE135" s="986">
        <v>50842.04</v>
      </c>
      <c r="AF135" s="986">
        <v>45778.82</v>
      </c>
      <c r="AG135" s="986">
        <v>40431.68</v>
      </c>
      <c r="AH135" s="986">
        <v>33876.17</v>
      </c>
    </row>
    <row r="136" spans="1:34" x14ac:dyDescent="0.35">
      <c r="A136" s="7" t="s">
        <v>160</v>
      </c>
      <c r="B136" s="316" t="s">
        <v>58</v>
      </c>
      <c r="C136" s="316" t="s">
        <v>9</v>
      </c>
      <c r="D136" s="986">
        <f t="shared" si="15"/>
        <v>1382837.064</v>
      </c>
      <c r="E136" s="986">
        <f t="shared" si="15"/>
        <v>1382837.064</v>
      </c>
      <c r="F136" s="986">
        <v>1382837</v>
      </c>
      <c r="G136" s="986">
        <v>1382837</v>
      </c>
      <c r="H136" s="986">
        <f t="shared" si="13"/>
        <v>6.4000000013038516E-2</v>
      </c>
      <c r="I136" s="986">
        <f t="shared" si="14"/>
        <v>6.4000000013038516E-2</v>
      </c>
      <c r="K136" s="986">
        <v>142726.60500000001</v>
      </c>
      <c r="L136" s="986">
        <v>106153.113</v>
      </c>
      <c r="M136" s="986">
        <v>115076.06599999999</v>
      </c>
      <c r="N136" s="986">
        <v>116582.656</v>
      </c>
      <c r="O136" s="986">
        <v>116471.30899999999</v>
      </c>
      <c r="P136" s="986">
        <v>107341.553</v>
      </c>
      <c r="Q136" s="986">
        <v>97532.823000000004</v>
      </c>
      <c r="R136" s="986">
        <v>97614.942999999999</v>
      </c>
      <c r="S136" s="986">
        <v>101745.164</v>
      </c>
      <c r="T136" s="986">
        <v>121322.492</v>
      </c>
      <c r="U136" s="986">
        <v>126536.72499999999</v>
      </c>
      <c r="V136" s="986">
        <v>133733.61499999999</v>
      </c>
      <c r="W136" s="986">
        <v>142726.60500000001</v>
      </c>
      <c r="X136" s="986">
        <v>106153.113</v>
      </c>
      <c r="Y136" s="986">
        <v>115076.06599999999</v>
      </c>
      <c r="Z136" s="986">
        <v>116582.656</v>
      </c>
      <c r="AA136" s="986">
        <v>116471.30899999999</v>
      </c>
      <c r="AB136" s="986">
        <v>107341.553</v>
      </c>
      <c r="AC136" s="986">
        <v>97532.823000000004</v>
      </c>
      <c r="AD136" s="986">
        <v>97614.942999999999</v>
      </c>
      <c r="AE136" s="986">
        <v>101745.164</v>
      </c>
      <c r="AF136" s="986">
        <v>121322.492</v>
      </c>
      <c r="AG136" s="986">
        <v>126536.72499999999</v>
      </c>
      <c r="AH136" s="986">
        <v>133733.61499999999</v>
      </c>
    </row>
    <row r="137" spans="1:34" x14ac:dyDescent="0.35">
      <c r="A137" s="7" t="s">
        <v>160</v>
      </c>
      <c r="B137" s="316" t="s">
        <v>58</v>
      </c>
      <c r="C137" s="316" t="s">
        <v>627</v>
      </c>
      <c r="D137" s="986">
        <f t="shared" si="15"/>
        <v>53083.360000000001</v>
      </c>
      <c r="E137" s="986">
        <f t="shared" si="15"/>
        <v>232080.62</v>
      </c>
      <c r="F137" s="986">
        <v>53092</v>
      </c>
      <c r="G137" s="986">
        <v>232090</v>
      </c>
      <c r="H137" s="986">
        <f t="shared" si="13"/>
        <v>-8.6399999999994179</v>
      </c>
      <c r="I137" s="986">
        <f t="shared" si="14"/>
        <v>-9.3800000000046566</v>
      </c>
      <c r="K137" s="986">
        <v>0</v>
      </c>
      <c r="L137" s="986">
        <v>0</v>
      </c>
      <c r="M137" s="986">
        <v>0</v>
      </c>
      <c r="N137" s="986">
        <v>0</v>
      </c>
      <c r="O137" s="986">
        <v>0</v>
      </c>
      <c r="P137" s="986">
        <v>0</v>
      </c>
      <c r="Q137" s="986">
        <v>0</v>
      </c>
      <c r="R137" s="986">
        <v>0</v>
      </c>
      <c r="S137" s="986">
        <v>0</v>
      </c>
      <c r="T137" s="986">
        <v>17265</v>
      </c>
      <c r="U137" s="986">
        <v>18353.62</v>
      </c>
      <c r="V137" s="986">
        <v>17464.740000000002</v>
      </c>
      <c r="W137" s="986">
        <v>18562.71</v>
      </c>
      <c r="X137" s="986">
        <v>16697.419999999998</v>
      </c>
      <c r="Y137" s="986">
        <v>22039.56</v>
      </c>
      <c r="Z137" s="986">
        <v>22300.3</v>
      </c>
      <c r="AA137" s="986">
        <v>22201.88</v>
      </c>
      <c r="AB137" s="986">
        <v>21342.6</v>
      </c>
      <c r="AC137" s="986">
        <v>19714.689999999999</v>
      </c>
      <c r="AD137" s="986">
        <v>18042.38</v>
      </c>
      <c r="AE137" s="986">
        <v>16503.28</v>
      </c>
      <c r="AF137" s="986">
        <v>18857.439999999999</v>
      </c>
      <c r="AG137" s="986">
        <v>18353.62</v>
      </c>
      <c r="AH137" s="986">
        <v>17464.740000000002</v>
      </c>
    </row>
    <row r="138" spans="1:34" x14ac:dyDescent="0.35">
      <c r="A138" s="7" t="s">
        <v>160</v>
      </c>
      <c r="B138" s="316">
        <v>555</v>
      </c>
      <c r="C138" s="316" t="s">
        <v>50</v>
      </c>
      <c r="D138" s="986">
        <f t="shared" si="15"/>
        <v>0</v>
      </c>
      <c r="E138" s="986">
        <f t="shared" si="15"/>
        <v>0</v>
      </c>
      <c r="F138" s="986">
        <v>0</v>
      </c>
      <c r="G138" s="986">
        <v>0</v>
      </c>
      <c r="H138" s="986">
        <f t="shared" si="13"/>
        <v>0</v>
      </c>
      <c r="I138" s="986">
        <f t="shared" si="14"/>
        <v>0</v>
      </c>
      <c r="K138" s="986">
        <v>0</v>
      </c>
      <c r="L138" s="986">
        <v>0</v>
      </c>
      <c r="M138" s="986">
        <v>0</v>
      </c>
      <c r="N138" s="986">
        <v>0</v>
      </c>
      <c r="O138" s="986">
        <v>0</v>
      </c>
      <c r="P138" s="986">
        <v>0</v>
      </c>
      <c r="Q138" s="986">
        <v>0</v>
      </c>
      <c r="R138" s="986">
        <v>0</v>
      </c>
      <c r="S138" s="986">
        <v>0</v>
      </c>
      <c r="T138" s="986">
        <v>0</v>
      </c>
      <c r="U138" s="986">
        <v>0</v>
      </c>
      <c r="V138" s="986">
        <v>0</v>
      </c>
      <c r="W138" s="986">
        <v>0</v>
      </c>
      <c r="X138" s="986">
        <v>0</v>
      </c>
      <c r="Y138" s="986">
        <v>0</v>
      </c>
      <c r="Z138" s="986">
        <v>0</v>
      </c>
      <c r="AA138" s="986">
        <v>0</v>
      </c>
      <c r="AB138" s="986">
        <v>0</v>
      </c>
      <c r="AC138" s="986">
        <v>0</v>
      </c>
      <c r="AD138" s="986">
        <v>0</v>
      </c>
      <c r="AE138" s="986">
        <v>0</v>
      </c>
      <c r="AF138" s="986">
        <v>0</v>
      </c>
      <c r="AG138" s="986">
        <v>0</v>
      </c>
      <c r="AH138" s="986">
        <v>0</v>
      </c>
    </row>
    <row r="139" spans="1:34" x14ac:dyDescent="0.35">
      <c r="A139" s="7" t="s">
        <v>160</v>
      </c>
      <c r="B139" s="316">
        <v>555</v>
      </c>
      <c r="C139" s="316" t="s">
        <v>51</v>
      </c>
      <c r="D139" s="986">
        <f t="shared" si="15"/>
        <v>0</v>
      </c>
      <c r="E139" s="986">
        <f t="shared" si="15"/>
        <v>0</v>
      </c>
      <c r="F139" s="986">
        <v>0</v>
      </c>
      <c r="G139" s="986">
        <v>0</v>
      </c>
      <c r="H139" s="986">
        <f t="shared" si="13"/>
        <v>0</v>
      </c>
      <c r="I139" s="986">
        <f t="shared" si="14"/>
        <v>0</v>
      </c>
      <c r="K139" s="986">
        <v>0</v>
      </c>
      <c r="L139" s="986">
        <v>0</v>
      </c>
      <c r="M139" s="986">
        <v>0</v>
      </c>
      <c r="N139" s="986">
        <v>0</v>
      </c>
      <c r="O139" s="986">
        <v>0</v>
      </c>
      <c r="P139" s="986">
        <v>0</v>
      </c>
      <c r="Q139" s="986">
        <v>0</v>
      </c>
      <c r="R139" s="986">
        <v>0</v>
      </c>
      <c r="S139" s="986">
        <v>0</v>
      </c>
      <c r="T139" s="986">
        <v>0</v>
      </c>
      <c r="U139" s="986">
        <v>0</v>
      </c>
      <c r="V139" s="986">
        <v>0</v>
      </c>
      <c r="W139" s="986">
        <v>0</v>
      </c>
      <c r="X139" s="986">
        <v>0</v>
      </c>
      <c r="Y139" s="986">
        <v>0</v>
      </c>
      <c r="Z139" s="986">
        <v>0</v>
      </c>
      <c r="AA139" s="986">
        <v>0</v>
      </c>
      <c r="AB139" s="986">
        <v>0</v>
      </c>
      <c r="AC139" s="986">
        <v>0</v>
      </c>
      <c r="AD139" s="986">
        <v>0</v>
      </c>
      <c r="AE139" s="986">
        <v>0</v>
      </c>
      <c r="AF139" s="986">
        <v>0</v>
      </c>
      <c r="AG139" s="986">
        <v>0</v>
      </c>
      <c r="AH139" s="986">
        <v>0</v>
      </c>
    </row>
    <row r="140" spans="1:34" x14ac:dyDescent="0.35">
      <c r="A140" s="7" t="s">
        <v>160</v>
      </c>
      <c r="B140" s="316" t="s">
        <v>57</v>
      </c>
      <c r="C140" s="316" t="s">
        <v>5</v>
      </c>
      <c r="D140" s="986">
        <f t="shared" si="15"/>
        <v>350400</v>
      </c>
      <c r="E140" s="986">
        <f t="shared" si="15"/>
        <v>350400</v>
      </c>
      <c r="F140" s="986">
        <v>350400</v>
      </c>
      <c r="G140" s="986">
        <v>350400</v>
      </c>
      <c r="H140" s="986">
        <f t="shared" si="13"/>
        <v>0</v>
      </c>
      <c r="I140" s="986">
        <f t="shared" si="14"/>
        <v>0</v>
      </c>
      <c r="K140" s="986">
        <v>29760</v>
      </c>
      <c r="L140" s="986">
        <v>26880</v>
      </c>
      <c r="M140" s="986">
        <v>29760</v>
      </c>
      <c r="N140" s="986">
        <v>28800</v>
      </c>
      <c r="O140" s="986">
        <v>29760</v>
      </c>
      <c r="P140" s="986">
        <v>28800</v>
      </c>
      <c r="Q140" s="986">
        <v>29760</v>
      </c>
      <c r="R140" s="986">
        <v>29760</v>
      </c>
      <c r="S140" s="986">
        <v>28800</v>
      </c>
      <c r="T140" s="986">
        <v>29760</v>
      </c>
      <c r="U140" s="986">
        <v>28800</v>
      </c>
      <c r="V140" s="986">
        <v>29760</v>
      </c>
      <c r="W140" s="986">
        <v>29760</v>
      </c>
      <c r="X140" s="986">
        <v>26880</v>
      </c>
      <c r="Y140" s="986">
        <v>29760</v>
      </c>
      <c r="Z140" s="986">
        <v>28800</v>
      </c>
      <c r="AA140" s="986">
        <v>29760</v>
      </c>
      <c r="AB140" s="986">
        <v>28800</v>
      </c>
      <c r="AC140" s="986">
        <v>29760</v>
      </c>
      <c r="AD140" s="986">
        <v>29760</v>
      </c>
      <c r="AE140" s="986">
        <v>28800</v>
      </c>
      <c r="AF140" s="986">
        <v>29760</v>
      </c>
      <c r="AG140" s="986">
        <v>28800</v>
      </c>
      <c r="AH140" s="986">
        <v>29760</v>
      </c>
    </row>
    <row r="141" spans="1:34" x14ac:dyDescent="0.35">
      <c r="A141" s="7" t="s">
        <v>160</v>
      </c>
      <c r="B141" s="316">
        <v>555</v>
      </c>
      <c r="C141" s="316" t="s">
        <v>6</v>
      </c>
      <c r="D141" s="986">
        <f t="shared" si="15"/>
        <v>130979.99999999999</v>
      </c>
      <c r="E141" s="986">
        <f t="shared" si="15"/>
        <v>130979.99999999999</v>
      </c>
      <c r="F141" s="986">
        <v>130977</v>
      </c>
      <c r="G141" s="986">
        <v>130977</v>
      </c>
      <c r="H141" s="986">
        <f t="shared" si="13"/>
        <v>2.9999999999854481</v>
      </c>
      <c r="I141" s="986">
        <f t="shared" si="14"/>
        <v>2.9999999999854481</v>
      </c>
      <c r="K141" s="986">
        <v>11699.4</v>
      </c>
      <c r="L141" s="986">
        <v>10567.2</v>
      </c>
      <c r="M141" s="986">
        <v>11699.4</v>
      </c>
      <c r="N141" s="986">
        <v>11322</v>
      </c>
      <c r="O141" s="986">
        <v>8258.4</v>
      </c>
      <c r="P141" s="986">
        <v>7992</v>
      </c>
      <c r="Q141" s="986">
        <v>11699.4</v>
      </c>
      <c r="R141" s="986">
        <v>11699.4</v>
      </c>
      <c r="S141" s="986">
        <v>11322</v>
      </c>
      <c r="T141" s="986">
        <v>11699.4</v>
      </c>
      <c r="U141" s="986">
        <v>11322</v>
      </c>
      <c r="V141" s="986">
        <v>11699.4</v>
      </c>
      <c r="W141" s="986">
        <v>11699.4</v>
      </c>
      <c r="X141" s="986">
        <v>10567.2</v>
      </c>
      <c r="Y141" s="986">
        <v>11699.4</v>
      </c>
      <c r="Z141" s="986">
        <v>11322</v>
      </c>
      <c r="AA141" s="986">
        <v>8258.4</v>
      </c>
      <c r="AB141" s="986">
        <v>7992</v>
      </c>
      <c r="AC141" s="986">
        <v>11699.4</v>
      </c>
      <c r="AD141" s="986">
        <v>11699.4</v>
      </c>
      <c r="AE141" s="986">
        <v>11322</v>
      </c>
      <c r="AF141" s="986">
        <v>11699.4</v>
      </c>
      <c r="AG141" s="986">
        <v>11322</v>
      </c>
      <c r="AH141" s="986">
        <v>11699.4</v>
      </c>
    </row>
    <row r="142" spans="1:34" x14ac:dyDescent="0.35">
      <c r="A142" s="7" t="s">
        <v>160</v>
      </c>
      <c r="B142" s="316">
        <v>555</v>
      </c>
      <c r="C142" s="316" t="s">
        <v>7</v>
      </c>
      <c r="D142" s="986">
        <f t="shared" si="15"/>
        <v>244800</v>
      </c>
      <c r="E142" s="986">
        <f t="shared" si="15"/>
        <v>244800</v>
      </c>
      <c r="F142" s="986">
        <v>244800</v>
      </c>
      <c r="G142" s="986">
        <v>244800</v>
      </c>
      <c r="H142" s="986">
        <f t="shared" si="13"/>
        <v>0</v>
      </c>
      <c r="I142" s="986">
        <f t="shared" si="14"/>
        <v>0</v>
      </c>
      <c r="K142" s="986">
        <v>41600</v>
      </c>
      <c r="L142" s="986">
        <v>38400</v>
      </c>
      <c r="M142" s="986">
        <v>41600</v>
      </c>
      <c r="N142" s="986">
        <v>0</v>
      </c>
      <c r="O142" s="986">
        <v>0</v>
      </c>
      <c r="P142" s="986">
        <v>0</v>
      </c>
      <c r="Q142" s="986">
        <v>0</v>
      </c>
      <c r="R142" s="986">
        <v>0</v>
      </c>
      <c r="S142" s="986">
        <v>0</v>
      </c>
      <c r="T142" s="986">
        <v>43200</v>
      </c>
      <c r="U142" s="986">
        <v>38400</v>
      </c>
      <c r="V142" s="986">
        <v>41600</v>
      </c>
      <c r="W142" s="986">
        <v>41600</v>
      </c>
      <c r="X142" s="986">
        <v>38400</v>
      </c>
      <c r="Y142" s="986">
        <v>41600</v>
      </c>
      <c r="Z142" s="986">
        <v>0</v>
      </c>
      <c r="AA142" s="986">
        <v>0</v>
      </c>
      <c r="AB142" s="986">
        <v>0</v>
      </c>
      <c r="AC142" s="986">
        <v>0</v>
      </c>
      <c r="AD142" s="986">
        <v>0</v>
      </c>
      <c r="AE142" s="986">
        <v>0</v>
      </c>
      <c r="AF142" s="986">
        <v>43200</v>
      </c>
      <c r="AG142" s="986">
        <v>38400</v>
      </c>
      <c r="AH142" s="986">
        <v>41600</v>
      </c>
    </row>
    <row r="143" spans="1:34" x14ac:dyDescent="0.35">
      <c r="A143" s="7" t="s">
        <v>160</v>
      </c>
      <c r="B143" s="316" t="s">
        <v>57</v>
      </c>
      <c r="C143" s="316" t="s">
        <v>486</v>
      </c>
      <c r="D143" s="986">
        <f t="shared" si="15"/>
        <v>122800</v>
      </c>
      <c r="E143" s="986">
        <f t="shared" si="15"/>
        <v>0</v>
      </c>
      <c r="F143" s="986">
        <v>122800</v>
      </c>
      <c r="G143" s="986">
        <v>0</v>
      </c>
      <c r="H143" s="986">
        <f t="shared" si="13"/>
        <v>0</v>
      </c>
      <c r="I143" s="986">
        <f t="shared" si="14"/>
        <v>0</v>
      </c>
      <c r="K143" s="986">
        <v>10400</v>
      </c>
      <c r="L143" s="986">
        <v>9600</v>
      </c>
      <c r="M143" s="986">
        <v>10400</v>
      </c>
      <c r="N143" s="986">
        <v>10400</v>
      </c>
      <c r="O143" s="986">
        <v>10400</v>
      </c>
      <c r="P143" s="986">
        <v>10000</v>
      </c>
      <c r="Q143" s="986">
        <v>10400</v>
      </c>
      <c r="R143" s="986">
        <v>10400</v>
      </c>
      <c r="S143" s="986">
        <v>10000</v>
      </c>
      <c r="T143" s="986">
        <v>10800</v>
      </c>
      <c r="U143" s="986">
        <v>9600</v>
      </c>
      <c r="V143" s="986">
        <v>10400</v>
      </c>
      <c r="W143" s="986">
        <v>0</v>
      </c>
      <c r="X143" s="986">
        <v>0</v>
      </c>
      <c r="Y143" s="986">
        <v>0</v>
      </c>
      <c r="Z143" s="986">
        <v>0</v>
      </c>
      <c r="AA143" s="986">
        <v>0</v>
      </c>
      <c r="AB143" s="986">
        <v>0</v>
      </c>
      <c r="AC143" s="986">
        <v>0</v>
      </c>
      <c r="AD143" s="986">
        <v>0</v>
      </c>
      <c r="AE143" s="986">
        <v>0</v>
      </c>
      <c r="AF143" s="986">
        <v>0</v>
      </c>
      <c r="AG143" s="986">
        <v>0</v>
      </c>
      <c r="AH143" s="986">
        <v>0</v>
      </c>
    </row>
    <row r="144" spans="1:34" x14ac:dyDescent="0.35">
      <c r="A144" s="7" t="s">
        <v>160</v>
      </c>
      <c r="B144" s="316" t="s">
        <v>57</v>
      </c>
      <c r="C144" s="316" t="s">
        <v>487</v>
      </c>
      <c r="D144" s="986">
        <f t="shared" ref="D144:E163" si="16">SUMIF($K$8:$AH$8,D$10,$K144:$AH144)</f>
        <v>61200</v>
      </c>
      <c r="E144" s="986">
        <f t="shared" si="16"/>
        <v>0</v>
      </c>
      <c r="F144" s="986">
        <v>171000</v>
      </c>
      <c r="G144" s="986">
        <v>0</v>
      </c>
      <c r="H144" s="986">
        <f t="shared" si="13"/>
        <v>-109800</v>
      </c>
      <c r="I144" s="986">
        <f t="shared" si="14"/>
        <v>0</v>
      </c>
      <c r="K144" s="986">
        <v>10400</v>
      </c>
      <c r="L144" s="986">
        <v>9600</v>
      </c>
      <c r="M144" s="986">
        <v>10400</v>
      </c>
      <c r="N144" s="986">
        <v>0</v>
      </c>
      <c r="O144" s="986">
        <v>0</v>
      </c>
      <c r="P144" s="986">
        <v>0</v>
      </c>
      <c r="Q144" s="986">
        <v>0</v>
      </c>
      <c r="R144" s="986">
        <v>0</v>
      </c>
      <c r="S144" s="986">
        <v>0</v>
      </c>
      <c r="T144" s="986">
        <v>10800</v>
      </c>
      <c r="U144" s="986">
        <v>9600</v>
      </c>
      <c r="V144" s="986">
        <v>10400</v>
      </c>
      <c r="W144" s="986">
        <v>0</v>
      </c>
      <c r="X144" s="986">
        <v>0</v>
      </c>
      <c r="Y144" s="986">
        <v>0</v>
      </c>
      <c r="Z144" s="986">
        <v>0</v>
      </c>
      <c r="AA144" s="986">
        <v>0</v>
      </c>
      <c r="AB144" s="986">
        <v>0</v>
      </c>
      <c r="AC144" s="986">
        <v>0</v>
      </c>
      <c r="AD144" s="986">
        <v>0</v>
      </c>
      <c r="AE144" s="986">
        <v>0</v>
      </c>
      <c r="AF144" s="986">
        <v>0</v>
      </c>
      <c r="AG144" s="986">
        <v>0</v>
      </c>
      <c r="AH144" s="986">
        <v>0</v>
      </c>
    </row>
    <row r="145" spans="1:34" x14ac:dyDescent="0.35">
      <c r="A145" s="7" t="s">
        <v>160</v>
      </c>
      <c r="B145" s="316" t="s">
        <v>57</v>
      </c>
      <c r="C145" s="316" t="s">
        <v>488</v>
      </c>
      <c r="D145" s="986">
        <f t="shared" si="16"/>
        <v>61200</v>
      </c>
      <c r="E145" s="986">
        <f t="shared" si="16"/>
        <v>0</v>
      </c>
      <c r="F145" s="986">
        <v>171000</v>
      </c>
      <c r="G145" s="986">
        <v>0</v>
      </c>
      <c r="H145" s="986">
        <f t="shared" si="13"/>
        <v>-109800</v>
      </c>
      <c r="I145" s="986">
        <f t="shared" si="14"/>
        <v>0</v>
      </c>
      <c r="K145" s="986">
        <v>10400</v>
      </c>
      <c r="L145" s="986">
        <v>9600</v>
      </c>
      <c r="M145" s="986">
        <v>10400</v>
      </c>
      <c r="N145" s="986">
        <v>0</v>
      </c>
      <c r="O145" s="986">
        <v>0</v>
      </c>
      <c r="P145" s="986">
        <v>0</v>
      </c>
      <c r="Q145" s="986">
        <v>0</v>
      </c>
      <c r="R145" s="986">
        <v>0</v>
      </c>
      <c r="S145" s="986">
        <v>0</v>
      </c>
      <c r="T145" s="986">
        <v>10800</v>
      </c>
      <c r="U145" s="986">
        <v>9600</v>
      </c>
      <c r="V145" s="986">
        <v>10400</v>
      </c>
      <c r="W145" s="986">
        <v>0</v>
      </c>
      <c r="X145" s="986">
        <v>0</v>
      </c>
      <c r="Y145" s="986">
        <v>0</v>
      </c>
      <c r="Z145" s="986">
        <v>0</v>
      </c>
      <c r="AA145" s="986">
        <v>0</v>
      </c>
      <c r="AB145" s="986">
        <v>0</v>
      </c>
      <c r="AC145" s="986">
        <v>0</v>
      </c>
      <c r="AD145" s="986">
        <v>0</v>
      </c>
      <c r="AE145" s="986">
        <v>0</v>
      </c>
      <c r="AF145" s="986">
        <v>0</v>
      </c>
      <c r="AG145" s="986">
        <v>0</v>
      </c>
      <c r="AH145" s="986">
        <v>0</v>
      </c>
    </row>
    <row r="146" spans="1:34" x14ac:dyDescent="0.35">
      <c r="A146" s="7" t="s">
        <v>160</v>
      </c>
      <c r="B146" s="316" t="s">
        <v>57</v>
      </c>
      <c r="C146" s="316" t="s">
        <v>489</v>
      </c>
      <c r="D146" s="986">
        <f t="shared" si="16"/>
        <v>61200</v>
      </c>
      <c r="E146" s="986">
        <f t="shared" si="16"/>
        <v>0</v>
      </c>
      <c r="F146" s="986">
        <v>171000</v>
      </c>
      <c r="G146" s="986">
        <v>0</v>
      </c>
      <c r="H146" s="986">
        <f t="shared" si="13"/>
        <v>-109800</v>
      </c>
      <c r="I146" s="986">
        <f t="shared" si="14"/>
        <v>0</v>
      </c>
      <c r="K146" s="986">
        <v>10400</v>
      </c>
      <c r="L146" s="986">
        <v>9600</v>
      </c>
      <c r="M146" s="986">
        <v>10400</v>
      </c>
      <c r="N146" s="986">
        <v>0</v>
      </c>
      <c r="O146" s="986">
        <v>0</v>
      </c>
      <c r="P146" s="986">
        <v>0</v>
      </c>
      <c r="Q146" s="986">
        <v>0</v>
      </c>
      <c r="R146" s="986">
        <v>0</v>
      </c>
      <c r="S146" s="986">
        <v>0</v>
      </c>
      <c r="T146" s="986">
        <v>10800</v>
      </c>
      <c r="U146" s="986">
        <v>9600</v>
      </c>
      <c r="V146" s="986">
        <v>10400</v>
      </c>
      <c r="W146" s="986">
        <v>0</v>
      </c>
      <c r="X146" s="986">
        <v>0</v>
      </c>
      <c r="Y146" s="986">
        <v>0</v>
      </c>
      <c r="Z146" s="986">
        <v>0</v>
      </c>
      <c r="AA146" s="986">
        <v>0</v>
      </c>
      <c r="AB146" s="986">
        <v>0</v>
      </c>
      <c r="AC146" s="986">
        <v>0</v>
      </c>
      <c r="AD146" s="986">
        <v>0</v>
      </c>
      <c r="AE146" s="986">
        <v>0</v>
      </c>
      <c r="AF146" s="986">
        <v>0</v>
      </c>
      <c r="AG146" s="986">
        <v>0</v>
      </c>
      <c r="AH146" s="986">
        <v>0</v>
      </c>
    </row>
    <row r="147" spans="1:34" x14ac:dyDescent="0.35">
      <c r="A147" s="7" t="s">
        <v>160</v>
      </c>
      <c r="B147" s="316" t="s">
        <v>57</v>
      </c>
      <c r="C147" s="316" t="s">
        <v>628</v>
      </c>
      <c r="D147" s="986">
        <f t="shared" si="16"/>
        <v>30800</v>
      </c>
      <c r="E147" s="986">
        <f t="shared" si="16"/>
        <v>0</v>
      </c>
      <c r="F147" s="986">
        <v>30800</v>
      </c>
      <c r="G147" s="986">
        <v>0</v>
      </c>
      <c r="H147" s="986">
        <f t="shared" si="13"/>
        <v>0</v>
      </c>
      <c r="I147" s="986">
        <f t="shared" si="14"/>
        <v>0</v>
      </c>
      <c r="K147" s="986">
        <v>0</v>
      </c>
      <c r="L147" s="986">
        <v>0</v>
      </c>
      <c r="M147" s="986">
        <v>0</v>
      </c>
      <c r="N147" s="986">
        <v>0</v>
      </c>
      <c r="O147" s="986">
        <v>0</v>
      </c>
      <c r="P147" s="986">
        <v>0</v>
      </c>
      <c r="Q147" s="986">
        <v>10400</v>
      </c>
      <c r="R147" s="986">
        <v>10400</v>
      </c>
      <c r="S147" s="986">
        <v>10000</v>
      </c>
      <c r="T147" s="986">
        <v>0</v>
      </c>
      <c r="U147" s="986">
        <v>0</v>
      </c>
      <c r="V147" s="986">
        <v>0</v>
      </c>
      <c r="W147" s="986">
        <v>0</v>
      </c>
      <c r="X147" s="986">
        <v>0</v>
      </c>
      <c r="Y147" s="986">
        <v>0</v>
      </c>
      <c r="Z147" s="986">
        <v>0</v>
      </c>
      <c r="AA147" s="986">
        <v>0</v>
      </c>
      <c r="AB147" s="986">
        <v>0</v>
      </c>
      <c r="AC147" s="986">
        <v>0</v>
      </c>
      <c r="AD147" s="986">
        <v>0</v>
      </c>
      <c r="AE147" s="986">
        <v>0</v>
      </c>
      <c r="AF147" s="986">
        <v>0</v>
      </c>
      <c r="AG147" s="986">
        <v>0</v>
      </c>
      <c r="AH147" s="986">
        <v>0</v>
      </c>
    </row>
    <row r="148" spans="1:34" x14ac:dyDescent="0.35">
      <c r="A148" s="7" t="s">
        <v>160</v>
      </c>
      <c r="B148" s="316">
        <v>555</v>
      </c>
      <c r="C148" s="316" t="s">
        <v>490</v>
      </c>
      <c r="D148" s="986">
        <f t="shared" si="16"/>
        <v>0</v>
      </c>
      <c r="E148" s="986">
        <f t="shared" si="16"/>
        <v>0</v>
      </c>
      <c r="F148" s="986">
        <v>0</v>
      </c>
      <c r="G148" s="986">
        <v>0</v>
      </c>
      <c r="H148" s="986">
        <f t="shared" si="13"/>
        <v>0</v>
      </c>
      <c r="I148" s="986">
        <f t="shared" si="14"/>
        <v>0</v>
      </c>
      <c r="K148" s="986">
        <v>0</v>
      </c>
      <c r="L148" s="986">
        <v>0</v>
      </c>
      <c r="M148" s="986">
        <v>0</v>
      </c>
      <c r="N148" s="986">
        <v>0</v>
      </c>
      <c r="O148" s="986">
        <v>0</v>
      </c>
      <c r="P148" s="986">
        <v>0</v>
      </c>
      <c r="Q148" s="986">
        <v>0</v>
      </c>
      <c r="R148" s="986">
        <v>0</v>
      </c>
      <c r="S148" s="986">
        <v>0</v>
      </c>
      <c r="T148" s="986">
        <v>0</v>
      </c>
      <c r="U148" s="986">
        <v>0</v>
      </c>
      <c r="V148" s="986">
        <v>0</v>
      </c>
      <c r="W148" s="986">
        <v>0</v>
      </c>
      <c r="X148" s="986">
        <v>0</v>
      </c>
      <c r="Y148" s="986">
        <v>0</v>
      </c>
      <c r="Z148" s="986">
        <v>0</v>
      </c>
      <c r="AA148" s="986">
        <v>0</v>
      </c>
      <c r="AB148" s="986">
        <v>0</v>
      </c>
      <c r="AC148" s="986">
        <v>0</v>
      </c>
      <c r="AD148" s="986">
        <v>0</v>
      </c>
      <c r="AE148" s="986">
        <v>0</v>
      </c>
      <c r="AF148" s="986">
        <v>0</v>
      </c>
      <c r="AG148" s="986">
        <v>0</v>
      </c>
      <c r="AH148" s="986">
        <v>0</v>
      </c>
    </row>
    <row r="149" spans="1:34" x14ac:dyDescent="0.35">
      <c r="A149" s="7" t="s">
        <v>160</v>
      </c>
      <c r="B149" s="316">
        <v>555</v>
      </c>
      <c r="C149" s="316" t="s">
        <v>629</v>
      </c>
      <c r="D149" s="986">
        <f t="shared" si="16"/>
        <v>54000</v>
      </c>
      <c r="E149" s="986">
        <f t="shared" si="16"/>
        <v>0</v>
      </c>
      <c r="F149" s="986">
        <v>54000</v>
      </c>
      <c r="G149" s="986">
        <v>0</v>
      </c>
      <c r="H149" s="986">
        <f t="shared" si="13"/>
        <v>0</v>
      </c>
      <c r="I149" s="986">
        <f t="shared" si="14"/>
        <v>0</v>
      </c>
      <c r="K149" s="986">
        <v>18600</v>
      </c>
      <c r="L149" s="986">
        <v>16800</v>
      </c>
      <c r="M149" s="986">
        <v>18600</v>
      </c>
      <c r="N149" s="986">
        <v>0</v>
      </c>
      <c r="O149" s="986">
        <v>0</v>
      </c>
      <c r="P149" s="986">
        <v>0</v>
      </c>
      <c r="Q149" s="986">
        <v>0</v>
      </c>
      <c r="R149" s="986">
        <v>0</v>
      </c>
      <c r="S149" s="986">
        <v>0</v>
      </c>
      <c r="T149" s="986">
        <v>0</v>
      </c>
      <c r="U149" s="986">
        <v>0</v>
      </c>
      <c r="V149" s="986">
        <v>0</v>
      </c>
      <c r="W149" s="986">
        <v>0</v>
      </c>
      <c r="X149" s="986">
        <v>0</v>
      </c>
      <c r="Y149" s="986">
        <v>0</v>
      </c>
      <c r="Z149" s="986">
        <v>0</v>
      </c>
      <c r="AA149" s="986">
        <v>0</v>
      </c>
      <c r="AB149" s="986">
        <v>0</v>
      </c>
      <c r="AC149" s="986">
        <v>0</v>
      </c>
      <c r="AD149" s="986">
        <v>0</v>
      </c>
      <c r="AE149" s="986">
        <v>0</v>
      </c>
      <c r="AF149" s="986">
        <v>0</v>
      </c>
      <c r="AG149" s="986">
        <v>0</v>
      </c>
      <c r="AH149" s="986">
        <v>0</v>
      </c>
    </row>
    <row r="150" spans="1:34" x14ac:dyDescent="0.35">
      <c r="A150" s="7" t="s">
        <v>160</v>
      </c>
      <c r="B150" s="316">
        <v>555</v>
      </c>
      <c r="C150" s="316" t="s">
        <v>630</v>
      </c>
      <c r="D150" s="986">
        <f t="shared" si="16"/>
        <v>110400</v>
      </c>
      <c r="E150" s="986">
        <f t="shared" si="16"/>
        <v>0</v>
      </c>
      <c r="F150" s="986">
        <v>110400</v>
      </c>
      <c r="G150" s="986">
        <v>0</v>
      </c>
      <c r="H150" s="986">
        <f t="shared" si="13"/>
        <v>0</v>
      </c>
      <c r="I150" s="986">
        <f t="shared" si="14"/>
        <v>0</v>
      </c>
      <c r="K150" s="986">
        <v>0</v>
      </c>
      <c r="L150" s="986">
        <v>0</v>
      </c>
      <c r="M150" s="986">
        <v>0</v>
      </c>
      <c r="N150" s="986">
        <v>0</v>
      </c>
      <c r="O150" s="986">
        <v>0</v>
      </c>
      <c r="P150" s="986">
        <v>0</v>
      </c>
      <c r="Q150" s="986">
        <v>0</v>
      </c>
      <c r="R150" s="986">
        <v>0</v>
      </c>
      <c r="S150" s="986">
        <v>0</v>
      </c>
      <c r="T150" s="986">
        <v>37200</v>
      </c>
      <c r="U150" s="986">
        <v>36000</v>
      </c>
      <c r="V150" s="986">
        <v>37200</v>
      </c>
      <c r="W150" s="986">
        <v>0</v>
      </c>
      <c r="X150" s="986">
        <v>0</v>
      </c>
      <c r="Y150" s="986">
        <v>0</v>
      </c>
      <c r="Z150" s="986">
        <v>0</v>
      </c>
      <c r="AA150" s="986">
        <v>0</v>
      </c>
      <c r="AB150" s="986">
        <v>0</v>
      </c>
      <c r="AC150" s="986">
        <v>0</v>
      </c>
      <c r="AD150" s="986">
        <v>0</v>
      </c>
      <c r="AE150" s="986">
        <v>0</v>
      </c>
      <c r="AF150" s="986">
        <v>0</v>
      </c>
      <c r="AG150" s="986">
        <v>0</v>
      </c>
      <c r="AH150" s="986">
        <v>0</v>
      </c>
    </row>
    <row r="151" spans="1:34" x14ac:dyDescent="0.35">
      <c r="A151" s="7" t="s">
        <v>160</v>
      </c>
      <c r="B151" s="316" t="s">
        <v>57</v>
      </c>
      <c r="C151" s="316" t="s">
        <v>680</v>
      </c>
      <c r="D151" s="986">
        <f t="shared" si="16"/>
        <v>209600</v>
      </c>
      <c r="E151" s="986">
        <f t="shared" si="16"/>
        <v>0</v>
      </c>
      <c r="F151" s="986"/>
      <c r="G151" s="986"/>
      <c r="H151" s="986">
        <f t="shared" si="13"/>
        <v>209600</v>
      </c>
      <c r="I151" s="986">
        <f t="shared" si="14"/>
        <v>0</v>
      </c>
      <c r="K151" s="986">
        <v>0</v>
      </c>
      <c r="L151" s="986">
        <v>0</v>
      </c>
      <c r="M151" s="986">
        <v>0</v>
      </c>
      <c r="N151" s="986">
        <v>0</v>
      </c>
      <c r="O151" s="986">
        <v>111600</v>
      </c>
      <c r="P151" s="986">
        <v>10000</v>
      </c>
      <c r="Q151" s="986">
        <v>20800</v>
      </c>
      <c r="R151" s="986">
        <v>31200</v>
      </c>
      <c r="S151" s="986">
        <v>0</v>
      </c>
      <c r="T151" s="986">
        <v>0</v>
      </c>
      <c r="U151" s="986">
        <v>36000</v>
      </c>
      <c r="V151" s="986">
        <v>0</v>
      </c>
      <c r="W151" s="986">
        <v>0</v>
      </c>
      <c r="X151" s="986">
        <v>0</v>
      </c>
      <c r="Y151" s="986">
        <v>0</v>
      </c>
      <c r="Z151" s="986">
        <v>0</v>
      </c>
      <c r="AA151" s="986">
        <v>0</v>
      </c>
      <c r="AB151" s="986">
        <v>0</v>
      </c>
      <c r="AC151" s="986">
        <v>0</v>
      </c>
      <c r="AD151" s="986">
        <v>0</v>
      </c>
      <c r="AE151" s="986">
        <v>0</v>
      </c>
      <c r="AF151" s="986">
        <v>0</v>
      </c>
      <c r="AG151" s="986">
        <v>0</v>
      </c>
      <c r="AH151" s="986">
        <v>0</v>
      </c>
    </row>
    <row r="152" spans="1:34" x14ac:dyDescent="0.35">
      <c r="A152" s="7" t="s">
        <v>160</v>
      </c>
      <c r="B152" s="316">
        <v>555</v>
      </c>
      <c r="C152" s="316" t="s">
        <v>681</v>
      </c>
      <c r="D152" s="986">
        <f t="shared" si="16"/>
        <v>1092000</v>
      </c>
      <c r="E152" s="986">
        <f t="shared" si="16"/>
        <v>1092000</v>
      </c>
      <c r="F152" s="986"/>
      <c r="G152" s="986"/>
      <c r="H152" s="986">
        <f t="shared" si="13"/>
        <v>1092000</v>
      </c>
      <c r="I152" s="986">
        <f t="shared" si="14"/>
        <v>1092000</v>
      </c>
      <c r="K152" s="986">
        <v>124000</v>
      </c>
      <c r="L152" s="986">
        <v>112000</v>
      </c>
      <c r="M152" s="986">
        <v>124000</v>
      </c>
      <c r="N152" s="986">
        <v>0</v>
      </c>
      <c r="O152" s="986">
        <v>0</v>
      </c>
      <c r="P152" s="986">
        <v>120000</v>
      </c>
      <c r="Q152" s="986">
        <v>124000</v>
      </c>
      <c r="R152" s="986">
        <v>124000</v>
      </c>
      <c r="S152" s="986">
        <v>120000</v>
      </c>
      <c r="T152" s="986">
        <v>0</v>
      </c>
      <c r="U152" s="986">
        <v>120000</v>
      </c>
      <c r="V152" s="986">
        <v>124000</v>
      </c>
      <c r="W152" s="986">
        <v>124000</v>
      </c>
      <c r="X152" s="986">
        <v>112000</v>
      </c>
      <c r="Y152" s="986">
        <v>124000</v>
      </c>
      <c r="Z152" s="986">
        <v>0</v>
      </c>
      <c r="AA152" s="986">
        <v>0</v>
      </c>
      <c r="AB152" s="986">
        <v>120000</v>
      </c>
      <c r="AC152" s="986">
        <v>124000</v>
      </c>
      <c r="AD152" s="986">
        <v>124000</v>
      </c>
      <c r="AE152" s="986">
        <v>120000</v>
      </c>
      <c r="AF152" s="986">
        <v>0</v>
      </c>
      <c r="AG152" s="986">
        <v>120000</v>
      </c>
      <c r="AH152" s="986">
        <v>124000</v>
      </c>
    </row>
    <row r="153" spans="1:34" x14ac:dyDescent="0.35">
      <c r="A153" s="7" t="s">
        <v>160</v>
      </c>
      <c r="B153" s="316">
        <v>555</v>
      </c>
      <c r="C153" s="316" t="s">
        <v>1</v>
      </c>
      <c r="D153" s="31">
        <f t="shared" si="16"/>
        <v>7000.1280000000006</v>
      </c>
      <c r="E153" s="31">
        <f t="shared" si="16"/>
        <v>7000.1280000000006</v>
      </c>
      <c r="F153" s="31">
        <v>7000</v>
      </c>
      <c r="G153" s="30">
        <v>7000</v>
      </c>
      <c r="H153" s="30">
        <f t="shared" si="13"/>
        <v>0.12800000000061118</v>
      </c>
      <c r="I153" s="30">
        <f t="shared" si="14"/>
        <v>0.12800000000061118</v>
      </c>
      <c r="K153" s="31">
        <v>1750.037</v>
      </c>
      <c r="L153" s="30">
        <v>1750.0219999999999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1750.0319999999999</v>
      </c>
      <c r="V153" s="30">
        <v>1750.037</v>
      </c>
      <c r="W153" s="31">
        <v>1750.037</v>
      </c>
      <c r="X153" s="30">
        <v>1750.0219999999999</v>
      </c>
      <c r="Y153" s="30">
        <v>0</v>
      </c>
      <c r="Z153" s="30">
        <v>0</v>
      </c>
      <c r="AA153" s="30">
        <v>0</v>
      </c>
      <c r="AB153" s="30">
        <v>0</v>
      </c>
      <c r="AC153" s="30">
        <v>0</v>
      </c>
      <c r="AD153" s="30">
        <v>0</v>
      </c>
      <c r="AE153" s="30">
        <v>0</v>
      </c>
      <c r="AF153" s="30">
        <v>0</v>
      </c>
      <c r="AG153" s="30">
        <v>1750.0319999999999</v>
      </c>
      <c r="AH153" s="767">
        <v>1750.037</v>
      </c>
    </row>
    <row r="154" spans="1:34" x14ac:dyDescent="0.35">
      <c r="A154" s="7" t="s">
        <v>160</v>
      </c>
      <c r="B154" s="316">
        <v>555</v>
      </c>
      <c r="C154" s="316" t="s">
        <v>28</v>
      </c>
      <c r="D154" s="986">
        <f t="shared" si="16"/>
        <v>-621.80771900000002</v>
      </c>
      <c r="E154" s="986">
        <f t="shared" si="16"/>
        <v>-673.82162800000003</v>
      </c>
      <c r="F154" s="986">
        <v>-689</v>
      </c>
      <c r="G154" s="986">
        <v>-711</v>
      </c>
      <c r="H154" s="986">
        <f t="shared" si="13"/>
        <v>67.19228099999998</v>
      </c>
      <c r="I154" s="986">
        <f t="shared" si="14"/>
        <v>37.178371999999968</v>
      </c>
      <c r="K154" s="986">
        <v>-52.566969999999998</v>
      </c>
      <c r="L154" s="986">
        <v>-50.735100000000003</v>
      </c>
      <c r="M154" s="986">
        <v>-79.847250000000003</v>
      </c>
      <c r="N154" s="986">
        <v>-82.696629999999999</v>
      </c>
      <c r="O154" s="986">
        <v>-58.652769999999997</v>
      </c>
      <c r="P154" s="986">
        <v>-90.486180000000004</v>
      </c>
      <c r="Q154" s="986">
        <v>-47.046460000000003</v>
      </c>
      <c r="R154" s="986">
        <v>3.9846010000000001</v>
      </c>
      <c r="S154" s="986">
        <v>-41.918309999999998</v>
      </c>
      <c r="T154" s="986">
        <v>-35.934150000000002</v>
      </c>
      <c r="U154" s="986">
        <v>-38.29204</v>
      </c>
      <c r="V154" s="986">
        <v>-47.616459999999996</v>
      </c>
      <c r="W154" s="986">
        <v>-73.2821</v>
      </c>
      <c r="X154" s="986">
        <v>-50.211030000000001</v>
      </c>
      <c r="Y154" s="986">
        <v>-78.137</v>
      </c>
      <c r="Z154" s="986">
        <v>-86.526020000000003</v>
      </c>
      <c r="AA154" s="986">
        <v>-97.6417</v>
      </c>
      <c r="AB154" s="986">
        <v>-30.037880000000001</v>
      </c>
      <c r="AC154" s="986">
        <v>-75.351730000000003</v>
      </c>
      <c r="AD154" s="986">
        <v>-5.0924680000000002</v>
      </c>
      <c r="AE154" s="986">
        <v>-34.719760000000001</v>
      </c>
      <c r="AF154" s="986">
        <v>-68.699920000000006</v>
      </c>
      <c r="AG154" s="986">
        <v>-14.55696</v>
      </c>
      <c r="AH154" s="986">
        <v>-59.565060000000003</v>
      </c>
    </row>
    <row r="155" spans="1:34" x14ac:dyDescent="0.35">
      <c r="A155" s="7" t="s">
        <v>160</v>
      </c>
      <c r="B155" s="316">
        <v>555</v>
      </c>
      <c r="C155" s="316" t="s">
        <v>44</v>
      </c>
      <c r="D155" s="19">
        <f t="shared" si="16"/>
        <v>0.13000000003376044</v>
      </c>
      <c r="E155" s="19">
        <f t="shared" si="16"/>
        <v>0.12000000002444722</v>
      </c>
      <c r="F155" s="19">
        <v>-2</v>
      </c>
      <c r="G155" s="19">
        <v>-2</v>
      </c>
      <c r="H155" s="19">
        <f t="shared" si="13"/>
        <v>2.1300000000337604</v>
      </c>
      <c r="I155" s="19">
        <f t="shared" si="14"/>
        <v>2.1200000000244472</v>
      </c>
      <c r="K155" s="31">
        <v>47269.5</v>
      </c>
      <c r="L155" s="30">
        <v>45076.5</v>
      </c>
      <c r="M155" s="30">
        <v>0</v>
      </c>
      <c r="N155" s="30">
        <v>0</v>
      </c>
      <c r="O155" s="30">
        <v>0</v>
      </c>
      <c r="P155" s="30">
        <v>-52605.009999999995</v>
      </c>
      <c r="Q155" s="30">
        <v>-101072.43</v>
      </c>
      <c r="R155" s="30">
        <v>-140373.72</v>
      </c>
      <c r="S155" s="30">
        <v>-118948.79999999999</v>
      </c>
      <c r="T155" s="30">
        <v>0</v>
      </c>
      <c r="U155" s="30">
        <v>131959.97</v>
      </c>
      <c r="V155" s="30">
        <v>188694.12</v>
      </c>
      <c r="W155" s="31">
        <v>47269.5</v>
      </c>
      <c r="X155" s="30">
        <v>45076.5</v>
      </c>
      <c r="Y155" s="30">
        <v>0</v>
      </c>
      <c r="Z155" s="30">
        <v>0</v>
      </c>
      <c r="AA155" s="30">
        <v>0</v>
      </c>
      <c r="AB155" s="30">
        <v>-52605.02</v>
      </c>
      <c r="AC155" s="30">
        <v>-101072.43</v>
      </c>
      <c r="AD155" s="30">
        <v>-140373.72</v>
      </c>
      <c r="AE155" s="30">
        <v>-118948.79999999999</v>
      </c>
      <c r="AF155" s="30">
        <v>0</v>
      </c>
      <c r="AG155" s="30">
        <v>131959.97</v>
      </c>
      <c r="AH155" s="767">
        <v>188694.12</v>
      </c>
    </row>
    <row r="156" spans="1:34" x14ac:dyDescent="0.35">
      <c r="A156" s="7" t="s">
        <v>160</v>
      </c>
      <c r="B156" s="316">
        <v>555</v>
      </c>
      <c r="C156" s="316" t="s">
        <v>4</v>
      </c>
      <c r="D156" s="19">
        <f t="shared" si="16"/>
        <v>20653.885000000002</v>
      </c>
      <c r="E156" s="19">
        <f t="shared" si="16"/>
        <v>20653.885000000002</v>
      </c>
      <c r="F156" s="19">
        <v>20653</v>
      </c>
      <c r="G156" s="19">
        <v>20653</v>
      </c>
      <c r="H156" s="19">
        <f t="shared" si="13"/>
        <v>0.88500000000203727</v>
      </c>
      <c r="I156" s="19">
        <f t="shared" si="14"/>
        <v>0.88500000000203727</v>
      </c>
      <c r="K156" s="31">
        <v>2499.4459999999999</v>
      </c>
      <c r="L156" s="30">
        <v>2009.932</v>
      </c>
      <c r="M156" s="30">
        <v>2033.7460000000001</v>
      </c>
      <c r="N156" s="30">
        <v>1585.31</v>
      </c>
      <c r="O156" s="30">
        <v>1355.903</v>
      </c>
      <c r="P156" s="30">
        <v>1201.356</v>
      </c>
      <c r="Q156" s="30">
        <v>1327.259</v>
      </c>
      <c r="R156" s="30">
        <v>1317.646</v>
      </c>
      <c r="S156" s="30">
        <v>1239.1990000000001</v>
      </c>
      <c r="T156" s="30">
        <v>1479.2650000000001</v>
      </c>
      <c r="U156" s="30">
        <v>2062.85</v>
      </c>
      <c r="V156" s="30">
        <v>2541.973</v>
      </c>
      <c r="W156" s="31">
        <v>2499.4459999999999</v>
      </c>
      <c r="X156" s="30">
        <v>2009.932</v>
      </c>
      <c r="Y156" s="30">
        <v>2033.7460000000001</v>
      </c>
      <c r="Z156" s="30">
        <v>1585.31</v>
      </c>
      <c r="AA156" s="30">
        <v>1355.903</v>
      </c>
      <c r="AB156" s="30">
        <v>1201.356</v>
      </c>
      <c r="AC156" s="30">
        <v>1327.259</v>
      </c>
      <c r="AD156" s="30">
        <v>1317.646</v>
      </c>
      <c r="AE156" s="30">
        <v>1239.1990000000001</v>
      </c>
      <c r="AF156" s="30">
        <v>1479.2650000000001</v>
      </c>
      <c r="AG156" s="30">
        <v>2062.85</v>
      </c>
      <c r="AH156" s="767">
        <v>2541.973</v>
      </c>
    </row>
    <row r="157" spans="1:34" x14ac:dyDescent="0.35">
      <c r="A157" s="7" t="s">
        <v>160</v>
      </c>
      <c r="B157" s="316" t="s">
        <v>57</v>
      </c>
      <c r="C157" s="316" t="s">
        <v>42</v>
      </c>
      <c r="D157" s="19">
        <f t="shared" si="16"/>
        <v>40992.167999999998</v>
      </c>
      <c r="E157" s="19">
        <f t="shared" si="16"/>
        <v>40992.167999999998</v>
      </c>
      <c r="F157" s="19">
        <v>40992</v>
      </c>
      <c r="G157" s="19">
        <v>40992</v>
      </c>
      <c r="H157" s="19">
        <f t="shared" si="13"/>
        <v>0.16799999999784632</v>
      </c>
      <c r="I157" s="19">
        <f t="shared" si="14"/>
        <v>0.16799999999784632</v>
      </c>
      <c r="K157" s="31">
        <v>3010.2240000000002</v>
      </c>
      <c r="L157" s="30">
        <v>1759.296</v>
      </c>
      <c r="M157" s="30">
        <v>1682.184</v>
      </c>
      <c r="N157" s="30">
        <v>3427.2</v>
      </c>
      <c r="O157" s="30">
        <v>6905.808</v>
      </c>
      <c r="P157" s="30">
        <v>6511.68</v>
      </c>
      <c r="Q157" s="30">
        <v>4338.2640000000001</v>
      </c>
      <c r="R157" s="30">
        <v>1947.7919999999999</v>
      </c>
      <c r="S157" s="30">
        <v>1970.64</v>
      </c>
      <c r="T157" s="30">
        <v>3629.9760000000001</v>
      </c>
      <c r="U157" s="30">
        <v>3684.24</v>
      </c>
      <c r="V157" s="30">
        <v>2124.864</v>
      </c>
      <c r="W157" s="31">
        <v>3010.2240000000002</v>
      </c>
      <c r="X157" s="30">
        <v>1759.296</v>
      </c>
      <c r="Y157" s="30">
        <v>1682.184</v>
      </c>
      <c r="Z157" s="30">
        <v>3427.2</v>
      </c>
      <c r="AA157" s="30">
        <v>6905.808</v>
      </c>
      <c r="AB157" s="30">
        <v>6511.68</v>
      </c>
      <c r="AC157" s="30">
        <v>4338.2640000000001</v>
      </c>
      <c r="AD157" s="30">
        <v>1947.7919999999999</v>
      </c>
      <c r="AE157" s="30">
        <v>1970.64</v>
      </c>
      <c r="AF157" s="30">
        <v>3629.9760000000001</v>
      </c>
      <c r="AG157" s="30">
        <v>3684.24</v>
      </c>
      <c r="AH157" s="767">
        <v>2124.864</v>
      </c>
    </row>
    <row r="158" spans="1:34" x14ac:dyDescent="0.35">
      <c r="A158" s="7" t="s">
        <v>160</v>
      </c>
      <c r="B158" s="316" t="s">
        <v>57</v>
      </c>
      <c r="C158" s="316" t="s">
        <v>46</v>
      </c>
      <c r="D158" s="19">
        <f t="shared" si="16"/>
        <v>71989.34</v>
      </c>
      <c r="E158" s="19">
        <f t="shared" si="16"/>
        <v>71989.34</v>
      </c>
      <c r="F158" s="19">
        <v>71990</v>
      </c>
      <c r="G158" s="19">
        <v>71990</v>
      </c>
      <c r="H158" s="19">
        <f t="shared" si="13"/>
        <v>-0.66000000000349246</v>
      </c>
      <c r="I158" s="19">
        <f t="shared" si="14"/>
        <v>-0.66000000000349246</v>
      </c>
      <c r="K158" s="31">
        <v>7929.5519999999997</v>
      </c>
      <c r="L158" s="30">
        <v>6936.384</v>
      </c>
      <c r="M158" s="30">
        <v>7405.7759999999998</v>
      </c>
      <c r="N158" s="30">
        <v>10740.96</v>
      </c>
      <c r="O158" s="30">
        <v>11090.06</v>
      </c>
      <c r="P158" s="30">
        <v>7074.72</v>
      </c>
      <c r="Q158" s="30">
        <v>2060.88</v>
      </c>
      <c r="R158" s="30">
        <v>87.792000000000002</v>
      </c>
      <c r="S158" s="30">
        <v>1193.76</v>
      </c>
      <c r="T158" s="30">
        <v>4153.0079999999998</v>
      </c>
      <c r="U158" s="30">
        <v>7043.04</v>
      </c>
      <c r="V158" s="30">
        <v>6273.4080000000004</v>
      </c>
      <c r="W158" s="31">
        <v>7929.5519999999997</v>
      </c>
      <c r="X158" s="30">
        <v>6936.384</v>
      </c>
      <c r="Y158" s="30">
        <v>7405.7759999999998</v>
      </c>
      <c r="Z158" s="30">
        <v>10740.96</v>
      </c>
      <c r="AA158" s="30">
        <v>11090.06</v>
      </c>
      <c r="AB158" s="30">
        <v>7074.72</v>
      </c>
      <c r="AC158" s="30">
        <v>2060.88</v>
      </c>
      <c r="AD158" s="30">
        <v>87.792000000000002</v>
      </c>
      <c r="AE158" s="30">
        <v>1193.76</v>
      </c>
      <c r="AF158" s="30">
        <v>4153.0079999999998</v>
      </c>
      <c r="AG158" s="30">
        <v>7043.04</v>
      </c>
      <c r="AH158" s="767">
        <v>6273.4080000000004</v>
      </c>
    </row>
    <row r="159" spans="1:34" x14ac:dyDescent="0.35">
      <c r="A159" s="7" t="s">
        <v>160</v>
      </c>
      <c r="B159" s="316" t="s">
        <v>57</v>
      </c>
      <c r="C159" s="316" t="s">
        <v>47</v>
      </c>
      <c r="D159" s="19">
        <f t="shared" si="16"/>
        <v>13240.561600000003</v>
      </c>
      <c r="E159" s="19">
        <f t="shared" si="16"/>
        <v>13240.561600000003</v>
      </c>
      <c r="F159" s="19">
        <v>13242</v>
      </c>
      <c r="G159" s="19">
        <v>13242</v>
      </c>
      <c r="H159" s="19">
        <f t="shared" si="13"/>
        <v>-1.438399999997273</v>
      </c>
      <c r="I159" s="19">
        <f t="shared" si="14"/>
        <v>-1.438399999997273</v>
      </c>
      <c r="K159" s="31">
        <v>1242.3309999999999</v>
      </c>
      <c r="L159" s="30">
        <v>1008.806</v>
      </c>
      <c r="M159" s="30">
        <v>1091.671</v>
      </c>
      <c r="N159" s="30">
        <v>1736.64</v>
      </c>
      <c r="O159" s="30">
        <v>2243.3829999999998</v>
      </c>
      <c r="P159" s="30">
        <v>2072.52</v>
      </c>
      <c r="Q159" s="30">
        <v>670.93920000000003</v>
      </c>
      <c r="R159" s="30">
        <v>66.513599999999997</v>
      </c>
      <c r="S159" s="30">
        <v>60.048000000000002</v>
      </c>
      <c r="T159" s="30">
        <v>478.54079999999999</v>
      </c>
      <c r="U159" s="30">
        <v>1268.136</v>
      </c>
      <c r="V159" s="30">
        <v>1301.0329999999999</v>
      </c>
      <c r="W159" s="31">
        <v>1242.3309999999999</v>
      </c>
      <c r="X159" s="30">
        <v>1008.806</v>
      </c>
      <c r="Y159" s="30">
        <v>1091.671</v>
      </c>
      <c r="Z159" s="30">
        <v>1736.64</v>
      </c>
      <c r="AA159" s="30">
        <v>2243.3829999999998</v>
      </c>
      <c r="AB159" s="30">
        <v>2072.52</v>
      </c>
      <c r="AC159" s="30">
        <v>670.93920000000003</v>
      </c>
      <c r="AD159" s="30">
        <v>66.513599999999997</v>
      </c>
      <c r="AE159" s="30">
        <v>60.048000000000002</v>
      </c>
      <c r="AF159" s="30">
        <v>478.54079999999999</v>
      </c>
      <c r="AG159" s="30">
        <v>1268.136</v>
      </c>
      <c r="AH159" s="767">
        <v>1301.0329999999999</v>
      </c>
    </row>
    <row r="160" spans="1:34" x14ac:dyDescent="0.35">
      <c r="A160" s="7" t="s">
        <v>160</v>
      </c>
      <c r="B160" s="316">
        <v>555</v>
      </c>
      <c r="C160" s="316" t="s">
        <v>10</v>
      </c>
      <c r="D160" s="19">
        <f t="shared" si="16"/>
        <v>621677.29</v>
      </c>
      <c r="E160" s="19">
        <f t="shared" si="16"/>
        <v>621677.29</v>
      </c>
      <c r="F160" s="19">
        <v>621679</v>
      </c>
      <c r="G160" s="19">
        <v>621679</v>
      </c>
      <c r="H160" s="19">
        <f t="shared" si="13"/>
        <v>-1.7099999999627471</v>
      </c>
      <c r="I160" s="19">
        <f t="shared" si="14"/>
        <v>-1.7099999999627471</v>
      </c>
      <c r="K160" s="31">
        <v>61433.57</v>
      </c>
      <c r="L160" s="30">
        <v>48808.7</v>
      </c>
      <c r="M160" s="30">
        <v>51621.7</v>
      </c>
      <c r="N160" s="30">
        <v>44291.519999999997</v>
      </c>
      <c r="O160" s="30">
        <v>42632.69</v>
      </c>
      <c r="P160" s="30">
        <v>46065.599999999999</v>
      </c>
      <c r="Q160" s="30">
        <v>52861.2</v>
      </c>
      <c r="R160" s="30">
        <v>52757.04</v>
      </c>
      <c r="S160" s="30">
        <v>48807.360000000001</v>
      </c>
      <c r="T160" s="30">
        <v>56590.13</v>
      </c>
      <c r="U160" s="30">
        <v>58353.120000000003</v>
      </c>
      <c r="V160" s="30">
        <v>57454.66</v>
      </c>
      <c r="W160" s="31">
        <v>61433.57</v>
      </c>
      <c r="X160" s="30">
        <v>48808.7</v>
      </c>
      <c r="Y160" s="30">
        <v>51621.7</v>
      </c>
      <c r="Z160" s="30">
        <v>44291.519999999997</v>
      </c>
      <c r="AA160" s="30">
        <v>42632.69</v>
      </c>
      <c r="AB160" s="30">
        <v>46065.599999999999</v>
      </c>
      <c r="AC160" s="30">
        <v>52861.2</v>
      </c>
      <c r="AD160" s="30">
        <v>52757.04</v>
      </c>
      <c r="AE160" s="30">
        <v>48807.360000000001</v>
      </c>
      <c r="AF160" s="30">
        <v>56590.13</v>
      </c>
      <c r="AG160" s="30">
        <v>58353.120000000003</v>
      </c>
      <c r="AH160" s="767">
        <v>57454.66</v>
      </c>
    </row>
    <row r="161" spans="1:34" x14ac:dyDescent="0.35">
      <c r="A161" s="7" t="s">
        <v>160</v>
      </c>
      <c r="B161" s="316">
        <v>555</v>
      </c>
      <c r="C161" s="316" t="s">
        <v>466</v>
      </c>
      <c r="D161" s="19">
        <f t="shared" si="16"/>
        <v>284</v>
      </c>
      <c r="E161" s="19">
        <f t="shared" si="16"/>
        <v>284</v>
      </c>
      <c r="F161" s="19">
        <v>284</v>
      </c>
      <c r="G161" s="19">
        <v>284</v>
      </c>
      <c r="H161" s="19">
        <f t="shared" si="13"/>
        <v>0</v>
      </c>
      <c r="I161" s="19">
        <f t="shared" si="14"/>
        <v>0</v>
      </c>
      <c r="K161" s="31">
        <v>10</v>
      </c>
      <c r="L161" s="30">
        <v>8</v>
      </c>
      <c r="M161" s="30">
        <v>16</v>
      </c>
      <c r="N161" s="30">
        <v>28</v>
      </c>
      <c r="O161" s="30">
        <v>30</v>
      </c>
      <c r="P161" s="30">
        <v>40</v>
      </c>
      <c r="Q161" s="30">
        <v>44</v>
      </c>
      <c r="R161" s="30">
        <v>36</v>
      </c>
      <c r="S161" s="30">
        <v>27</v>
      </c>
      <c r="T161" s="30">
        <v>20</v>
      </c>
      <c r="U161" s="30">
        <v>14</v>
      </c>
      <c r="V161" s="30">
        <v>11</v>
      </c>
      <c r="W161" s="31">
        <v>10</v>
      </c>
      <c r="X161" s="30">
        <v>8</v>
      </c>
      <c r="Y161" s="30">
        <v>16</v>
      </c>
      <c r="Z161" s="30">
        <v>28</v>
      </c>
      <c r="AA161" s="30">
        <v>30</v>
      </c>
      <c r="AB161" s="30">
        <v>40</v>
      </c>
      <c r="AC161" s="30">
        <v>44</v>
      </c>
      <c r="AD161" s="30">
        <v>36</v>
      </c>
      <c r="AE161" s="30">
        <v>27</v>
      </c>
      <c r="AF161" s="30">
        <v>20</v>
      </c>
      <c r="AG161" s="30">
        <v>14</v>
      </c>
      <c r="AH161" s="767">
        <v>11</v>
      </c>
    </row>
    <row r="162" spans="1:34" x14ac:dyDescent="0.35">
      <c r="A162" s="7" t="s">
        <v>160</v>
      </c>
      <c r="B162" s="316">
        <v>555</v>
      </c>
      <c r="C162" s="316" t="s">
        <v>467</v>
      </c>
      <c r="D162" s="19">
        <f t="shared" si="16"/>
        <v>4068</v>
      </c>
      <c r="E162" s="19">
        <f t="shared" si="16"/>
        <v>4068</v>
      </c>
      <c r="F162" s="19">
        <v>4068</v>
      </c>
      <c r="G162" s="19">
        <v>4068</v>
      </c>
      <c r="H162" s="19">
        <f t="shared" si="13"/>
        <v>0</v>
      </c>
      <c r="I162" s="19">
        <f t="shared" si="14"/>
        <v>0</v>
      </c>
      <c r="K162" s="31">
        <v>449</v>
      </c>
      <c r="L162" s="30">
        <v>159</v>
      </c>
      <c r="M162" s="30">
        <v>250</v>
      </c>
      <c r="N162" s="30">
        <v>764</v>
      </c>
      <c r="O162" s="30">
        <v>1195</v>
      </c>
      <c r="P162" s="30">
        <v>361</v>
      </c>
      <c r="Q162" s="30">
        <v>51</v>
      </c>
      <c r="R162" s="30">
        <v>17</v>
      </c>
      <c r="S162" s="30">
        <v>43</v>
      </c>
      <c r="T162" s="30">
        <v>145</v>
      </c>
      <c r="U162" s="30">
        <v>520</v>
      </c>
      <c r="V162" s="30">
        <v>114</v>
      </c>
      <c r="W162" s="31">
        <v>449</v>
      </c>
      <c r="X162" s="30">
        <v>159</v>
      </c>
      <c r="Y162" s="30">
        <v>250</v>
      </c>
      <c r="Z162" s="30">
        <v>764</v>
      </c>
      <c r="AA162" s="30">
        <v>1195</v>
      </c>
      <c r="AB162" s="30">
        <v>361</v>
      </c>
      <c r="AC162" s="30">
        <v>51</v>
      </c>
      <c r="AD162" s="30">
        <v>17</v>
      </c>
      <c r="AE162" s="30">
        <v>43</v>
      </c>
      <c r="AF162" s="30">
        <v>145</v>
      </c>
      <c r="AG162" s="30">
        <v>520</v>
      </c>
      <c r="AH162" s="767">
        <v>114</v>
      </c>
    </row>
    <row r="163" spans="1:34" x14ac:dyDescent="0.35">
      <c r="A163" s="7" t="s">
        <v>160</v>
      </c>
      <c r="B163" s="316">
        <v>555</v>
      </c>
      <c r="C163" s="316" t="s">
        <v>468</v>
      </c>
      <c r="D163" s="19">
        <f t="shared" si="16"/>
        <v>144</v>
      </c>
      <c r="E163" s="19">
        <f t="shared" si="16"/>
        <v>144</v>
      </c>
      <c r="F163" s="19">
        <v>144</v>
      </c>
      <c r="G163" s="19">
        <v>144</v>
      </c>
      <c r="H163" s="19">
        <f t="shared" si="13"/>
        <v>0</v>
      </c>
      <c r="I163" s="19">
        <f t="shared" si="14"/>
        <v>0</v>
      </c>
      <c r="K163" s="31">
        <v>12</v>
      </c>
      <c r="L163" s="30">
        <v>12</v>
      </c>
      <c r="M163" s="30">
        <v>12</v>
      </c>
      <c r="N163" s="30">
        <v>12</v>
      </c>
      <c r="O163" s="30">
        <v>12</v>
      </c>
      <c r="P163" s="30">
        <v>12</v>
      </c>
      <c r="Q163" s="30">
        <v>12</v>
      </c>
      <c r="R163" s="30">
        <v>12</v>
      </c>
      <c r="S163" s="30">
        <v>12</v>
      </c>
      <c r="T163" s="30">
        <v>12</v>
      </c>
      <c r="U163" s="30">
        <v>12</v>
      </c>
      <c r="V163" s="30">
        <v>12</v>
      </c>
      <c r="W163" s="31">
        <v>12</v>
      </c>
      <c r="X163" s="30">
        <v>12</v>
      </c>
      <c r="Y163" s="30">
        <v>12</v>
      </c>
      <c r="Z163" s="30">
        <v>12</v>
      </c>
      <c r="AA163" s="30">
        <v>12</v>
      </c>
      <c r="AB163" s="30">
        <v>12</v>
      </c>
      <c r="AC163" s="30">
        <v>12</v>
      </c>
      <c r="AD163" s="30">
        <v>12</v>
      </c>
      <c r="AE163" s="30">
        <v>12</v>
      </c>
      <c r="AF163" s="30">
        <v>12</v>
      </c>
      <c r="AG163" s="30">
        <v>12</v>
      </c>
      <c r="AH163" s="767">
        <v>12</v>
      </c>
    </row>
    <row r="164" spans="1:34" x14ac:dyDescent="0.35">
      <c r="A164" s="7" t="s">
        <v>160</v>
      </c>
      <c r="B164" s="316">
        <v>555</v>
      </c>
      <c r="C164" s="316" t="s">
        <v>469</v>
      </c>
      <c r="D164" s="19">
        <f t="shared" ref="D164:E183" si="17">SUMIF($K$8:$AH$8,D$10,$K164:$AH164)</f>
        <v>22</v>
      </c>
      <c r="E164" s="19">
        <f t="shared" si="17"/>
        <v>22</v>
      </c>
      <c r="F164" s="19">
        <v>25</v>
      </c>
      <c r="G164" s="19">
        <v>25</v>
      </c>
      <c r="H164" s="19">
        <f t="shared" si="13"/>
        <v>-3</v>
      </c>
      <c r="I164" s="19">
        <f t="shared" si="14"/>
        <v>-3</v>
      </c>
      <c r="K164" s="31">
        <v>1</v>
      </c>
      <c r="L164" s="30">
        <v>1.5</v>
      </c>
      <c r="M164" s="30">
        <v>2</v>
      </c>
      <c r="N164" s="30">
        <v>2.5</v>
      </c>
      <c r="O164" s="30">
        <v>2.5</v>
      </c>
      <c r="P164" s="30">
        <v>2.5</v>
      </c>
      <c r="Q164" s="30">
        <v>3</v>
      </c>
      <c r="R164" s="30">
        <v>3</v>
      </c>
      <c r="S164" s="30">
        <v>2</v>
      </c>
      <c r="T164" s="30">
        <v>1</v>
      </c>
      <c r="U164" s="30">
        <v>0.5</v>
      </c>
      <c r="V164" s="30">
        <v>0.5</v>
      </c>
      <c r="W164" s="31">
        <v>1</v>
      </c>
      <c r="X164" s="30">
        <v>1.5</v>
      </c>
      <c r="Y164" s="30">
        <v>2</v>
      </c>
      <c r="Z164" s="30">
        <v>2.5</v>
      </c>
      <c r="AA164" s="30">
        <v>2.5</v>
      </c>
      <c r="AB164" s="30">
        <v>2.5</v>
      </c>
      <c r="AC164" s="30">
        <v>3</v>
      </c>
      <c r="AD164" s="30">
        <v>3</v>
      </c>
      <c r="AE164" s="30">
        <v>2</v>
      </c>
      <c r="AF164" s="30">
        <v>1</v>
      </c>
      <c r="AG164" s="30">
        <v>0.5</v>
      </c>
      <c r="AH164" s="767">
        <v>0.5</v>
      </c>
    </row>
    <row r="165" spans="1:34" x14ac:dyDescent="0.35">
      <c r="A165" s="7" t="s">
        <v>160</v>
      </c>
      <c r="B165" s="316">
        <v>555</v>
      </c>
      <c r="C165" s="316" t="s">
        <v>470</v>
      </c>
      <c r="D165" s="19">
        <f t="shared" si="17"/>
        <v>22</v>
      </c>
      <c r="E165" s="19">
        <f t="shared" si="17"/>
        <v>22</v>
      </c>
      <c r="F165" s="19">
        <v>25</v>
      </c>
      <c r="G165" s="19">
        <v>25</v>
      </c>
      <c r="H165" s="19">
        <f t="shared" si="13"/>
        <v>-3</v>
      </c>
      <c r="I165" s="19">
        <f t="shared" si="14"/>
        <v>-3</v>
      </c>
      <c r="K165" s="31">
        <v>1</v>
      </c>
      <c r="L165" s="30">
        <v>1.5</v>
      </c>
      <c r="M165" s="30">
        <v>2</v>
      </c>
      <c r="N165" s="30">
        <v>2.5</v>
      </c>
      <c r="O165" s="30">
        <v>2.5</v>
      </c>
      <c r="P165" s="30">
        <v>2.5</v>
      </c>
      <c r="Q165" s="30">
        <v>3</v>
      </c>
      <c r="R165" s="30">
        <v>3</v>
      </c>
      <c r="S165" s="30">
        <v>2</v>
      </c>
      <c r="T165" s="30">
        <v>1</v>
      </c>
      <c r="U165" s="30">
        <v>0.5</v>
      </c>
      <c r="V165" s="30">
        <v>0.5</v>
      </c>
      <c r="W165" s="31">
        <v>1</v>
      </c>
      <c r="X165" s="30">
        <v>1.5</v>
      </c>
      <c r="Y165" s="30">
        <v>2</v>
      </c>
      <c r="Z165" s="30">
        <v>2.5</v>
      </c>
      <c r="AA165" s="30">
        <v>2.5</v>
      </c>
      <c r="AB165" s="30">
        <v>2.5</v>
      </c>
      <c r="AC165" s="30">
        <v>3</v>
      </c>
      <c r="AD165" s="30">
        <v>3</v>
      </c>
      <c r="AE165" s="30">
        <v>2</v>
      </c>
      <c r="AF165" s="30">
        <v>1</v>
      </c>
      <c r="AG165" s="30">
        <v>0.5</v>
      </c>
      <c r="AH165" s="767">
        <v>0.5</v>
      </c>
    </row>
    <row r="166" spans="1:34" x14ac:dyDescent="0.35">
      <c r="A166" s="7" t="s">
        <v>160</v>
      </c>
      <c r="B166" s="316">
        <v>555</v>
      </c>
      <c r="C166" s="316" t="s">
        <v>682</v>
      </c>
      <c r="D166" s="19">
        <f t="shared" si="17"/>
        <v>11441</v>
      </c>
      <c r="E166" s="19">
        <f t="shared" si="17"/>
        <v>11441</v>
      </c>
      <c r="F166" s="19"/>
      <c r="G166" s="19"/>
      <c r="H166" s="19">
        <f t="shared" si="13"/>
        <v>11441</v>
      </c>
      <c r="I166" s="19">
        <f t="shared" si="14"/>
        <v>11441</v>
      </c>
      <c r="K166" s="31">
        <v>269</v>
      </c>
      <c r="L166" s="30">
        <v>552</v>
      </c>
      <c r="M166" s="30">
        <v>926</v>
      </c>
      <c r="N166" s="30">
        <v>1195</v>
      </c>
      <c r="O166" s="30">
        <v>1405</v>
      </c>
      <c r="P166" s="30">
        <v>1529</v>
      </c>
      <c r="Q166" s="30">
        <v>1667</v>
      </c>
      <c r="R166" s="30">
        <v>1464</v>
      </c>
      <c r="S166" s="30">
        <v>1114</v>
      </c>
      <c r="T166" s="30">
        <v>707</v>
      </c>
      <c r="U166" s="30">
        <v>377</v>
      </c>
      <c r="V166" s="30">
        <v>236</v>
      </c>
      <c r="W166" s="31">
        <v>269</v>
      </c>
      <c r="X166" s="30">
        <v>552</v>
      </c>
      <c r="Y166" s="30">
        <v>926</v>
      </c>
      <c r="Z166" s="30">
        <v>1195</v>
      </c>
      <c r="AA166" s="30">
        <v>1405</v>
      </c>
      <c r="AB166" s="30">
        <v>1529</v>
      </c>
      <c r="AC166" s="30">
        <v>1667</v>
      </c>
      <c r="AD166" s="30">
        <v>1464</v>
      </c>
      <c r="AE166" s="30">
        <v>1114</v>
      </c>
      <c r="AF166" s="30">
        <v>707</v>
      </c>
      <c r="AG166" s="30">
        <v>377</v>
      </c>
      <c r="AH166" s="767">
        <v>236</v>
      </c>
    </row>
    <row r="167" spans="1:34" x14ac:dyDescent="0.35">
      <c r="A167" s="7" t="s">
        <v>160</v>
      </c>
      <c r="B167" s="316">
        <v>555</v>
      </c>
      <c r="C167" s="316" t="s">
        <v>683</v>
      </c>
      <c r="D167" s="19">
        <f t="shared" si="17"/>
        <v>3899.9375999999993</v>
      </c>
      <c r="E167" s="19">
        <f t="shared" si="17"/>
        <v>3899.9375999999993</v>
      </c>
      <c r="F167" s="19"/>
      <c r="G167" s="19"/>
      <c r="H167" s="19">
        <f t="shared" si="13"/>
        <v>3899.9375999999993</v>
      </c>
      <c r="I167" s="19">
        <f t="shared" si="14"/>
        <v>3899.9375999999993</v>
      </c>
      <c r="K167" s="31">
        <v>324.97919999999999</v>
      </c>
      <c r="L167" s="30">
        <v>324.97919999999999</v>
      </c>
      <c r="M167" s="30">
        <v>324.97919999999999</v>
      </c>
      <c r="N167" s="30">
        <v>325.02600000000001</v>
      </c>
      <c r="O167" s="30">
        <v>324.97919999999999</v>
      </c>
      <c r="P167" s="30">
        <v>325.02600000000001</v>
      </c>
      <c r="Q167" s="30">
        <v>324.97919999999999</v>
      </c>
      <c r="R167" s="30">
        <v>324.97919999999999</v>
      </c>
      <c r="S167" s="30">
        <v>325.02600000000001</v>
      </c>
      <c r="T167" s="30">
        <v>324.97919999999999</v>
      </c>
      <c r="U167" s="30">
        <v>325.02600000000001</v>
      </c>
      <c r="V167" s="30">
        <v>324.97919999999999</v>
      </c>
      <c r="W167" s="31">
        <v>324.97919999999999</v>
      </c>
      <c r="X167" s="30">
        <v>324.97919999999999</v>
      </c>
      <c r="Y167" s="30">
        <v>324.97919999999999</v>
      </c>
      <c r="Z167" s="30">
        <v>325.02600000000001</v>
      </c>
      <c r="AA167" s="30">
        <v>324.97919999999999</v>
      </c>
      <c r="AB167" s="30">
        <v>325.02600000000001</v>
      </c>
      <c r="AC167" s="30">
        <v>324.97919999999999</v>
      </c>
      <c r="AD167" s="30">
        <v>324.97919999999999</v>
      </c>
      <c r="AE167" s="30">
        <v>325.02600000000001</v>
      </c>
      <c r="AF167" s="30">
        <v>324.97919999999999</v>
      </c>
      <c r="AG167" s="30">
        <v>325.02600000000001</v>
      </c>
      <c r="AH167" s="767">
        <v>324.97919999999999</v>
      </c>
    </row>
    <row r="168" spans="1:34" x14ac:dyDescent="0.35">
      <c r="A168" s="7" t="s">
        <v>160</v>
      </c>
      <c r="B168" s="316">
        <v>555</v>
      </c>
      <c r="C168" s="316" t="s">
        <v>471</v>
      </c>
      <c r="D168" s="19">
        <f t="shared" si="17"/>
        <v>37500</v>
      </c>
      <c r="E168" s="19">
        <f t="shared" si="17"/>
        <v>37500</v>
      </c>
      <c r="F168" s="19">
        <v>37500</v>
      </c>
      <c r="G168" s="19">
        <v>37500</v>
      </c>
      <c r="H168" s="19">
        <f t="shared" ref="H168:H191" si="18">D168-F168</f>
        <v>0</v>
      </c>
      <c r="I168" s="19">
        <f t="shared" ref="I168:I191" si="19">E168-G168</f>
        <v>0</v>
      </c>
      <c r="K168" s="31">
        <v>3250</v>
      </c>
      <c r="L168" s="30">
        <v>2750</v>
      </c>
      <c r="M168" s="30">
        <v>3250</v>
      </c>
      <c r="N168" s="30">
        <v>3000</v>
      </c>
      <c r="O168" s="30">
        <v>3250</v>
      </c>
      <c r="P168" s="30">
        <v>3000</v>
      </c>
      <c r="Q168" s="30">
        <v>3250</v>
      </c>
      <c r="R168" s="30">
        <v>3250</v>
      </c>
      <c r="S168" s="30">
        <v>3000</v>
      </c>
      <c r="T168" s="30">
        <v>3250</v>
      </c>
      <c r="U168" s="30">
        <v>3000</v>
      </c>
      <c r="V168" s="30">
        <v>3250</v>
      </c>
      <c r="W168" s="31">
        <v>3250</v>
      </c>
      <c r="X168" s="30">
        <v>2750</v>
      </c>
      <c r="Y168" s="30">
        <v>3250</v>
      </c>
      <c r="Z168" s="30">
        <v>3000</v>
      </c>
      <c r="AA168" s="30">
        <v>3250</v>
      </c>
      <c r="AB168" s="30">
        <v>3000</v>
      </c>
      <c r="AC168" s="30">
        <v>3250</v>
      </c>
      <c r="AD168" s="30">
        <v>3250</v>
      </c>
      <c r="AE168" s="30">
        <v>3000</v>
      </c>
      <c r="AF168" s="30">
        <v>3250</v>
      </c>
      <c r="AG168" s="30">
        <v>3000</v>
      </c>
      <c r="AH168" s="767">
        <v>3250</v>
      </c>
    </row>
    <row r="169" spans="1:34" x14ac:dyDescent="0.35">
      <c r="A169" s="7" t="s">
        <v>160</v>
      </c>
      <c r="B169" s="316">
        <v>555</v>
      </c>
      <c r="C169" s="316" t="s">
        <v>472</v>
      </c>
      <c r="D169" s="19">
        <f t="shared" si="17"/>
        <v>37841</v>
      </c>
      <c r="E169" s="19">
        <f t="shared" si="17"/>
        <v>37841</v>
      </c>
      <c r="F169" s="19">
        <v>37841</v>
      </c>
      <c r="G169" s="19">
        <v>37841</v>
      </c>
      <c r="H169" s="19">
        <f t="shared" si="18"/>
        <v>0</v>
      </c>
      <c r="I169" s="19">
        <f t="shared" si="19"/>
        <v>0</v>
      </c>
      <c r="K169" s="31">
        <v>3214</v>
      </c>
      <c r="L169" s="30">
        <v>2903</v>
      </c>
      <c r="M169" s="30">
        <v>3214</v>
      </c>
      <c r="N169" s="30">
        <v>3110</v>
      </c>
      <c r="O169" s="30">
        <v>3214</v>
      </c>
      <c r="P169" s="30">
        <v>3110</v>
      </c>
      <c r="Q169" s="30">
        <v>3214</v>
      </c>
      <c r="R169" s="30">
        <v>3214</v>
      </c>
      <c r="S169" s="30">
        <v>3110</v>
      </c>
      <c r="T169" s="30">
        <v>3214</v>
      </c>
      <c r="U169" s="30">
        <v>3110</v>
      </c>
      <c r="V169" s="30">
        <v>3214</v>
      </c>
      <c r="W169" s="31">
        <v>3214</v>
      </c>
      <c r="X169" s="30">
        <v>2903</v>
      </c>
      <c r="Y169" s="30">
        <v>3214</v>
      </c>
      <c r="Z169" s="30">
        <v>3110</v>
      </c>
      <c r="AA169" s="30">
        <v>3214</v>
      </c>
      <c r="AB169" s="30">
        <v>3110</v>
      </c>
      <c r="AC169" s="30">
        <v>3214</v>
      </c>
      <c r="AD169" s="30">
        <v>3214</v>
      </c>
      <c r="AE169" s="30">
        <v>3110</v>
      </c>
      <c r="AF169" s="30">
        <v>3214</v>
      </c>
      <c r="AG169" s="30">
        <v>3110</v>
      </c>
      <c r="AH169" s="767">
        <v>3214</v>
      </c>
    </row>
    <row r="170" spans="1:34" x14ac:dyDescent="0.35">
      <c r="A170" s="7" t="s">
        <v>160</v>
      </c>
      <c r="B170" s="316">
        <v>555</v>
      </c>
      <c r="C170" s="316" t="s">
        <v>684</v>
      </c>
      <c r="D170" s="19">
        <f t="shared" si="17"/>
        <v>6006.9275999999991</v>
      </c>
      <c r="E170" s="19">
        <f t="shared" si="17"/>
        <v>6006.9275999999991</v>
      </c>
      <c r="F170" s="19"/>
      <c r="G170" s="19"/>
      <c r="H170" s="19">
        <f t="shared" si="18"/>
        <v>6006.9275999999991</v>
      </c>
      <c r="I170" s="19">
        <f t="shared" si="19"/>
        <v>6006.9275999999991</v>
      </c>
      <c r="K170" s="31">
        <v>513.97379999999998</v>
      </c>
      <c r="L170" s="30">
        <v>464.99040000000002</v>
      </c>
      <c r="M170" s="30">
        <v>512.02080000000001</v>
      </c>
      <c r="N170" s="30">
        <v>503.01</v>
      </c>
      <c r="O170" s="30">
        <v>514.97820000000002</v>
      </c>
      <c r="P170" s="30">
        <v>497.01600000000002</v>
      </c>
      <c r="Q170" s="30">
        <v>514.97820000000002</v>
      </c>
      <c r="R170" s="30">
        <v>513.97379999999998</v>
      </c>
      <c r="S170" s="30">
        <v>445.01400000000001</v>
      </c>
      <c r="T170" s="30">
        <v>514.97820000000002</v>
      </c>
      <c r="U170" s="30">
        <v>497.01600000000002</v>
      </c>
      <c r="V170" s="30">
        <v>514.97820000000002</v>
      </c>
      <c r="W170" s="31">
        <v>513.97379999999998</v>
      </c>
      <c r="X170" s="30">
        <v>464.99040000000002</v>
      </c>
      <c r="Y170" s="30">
        <v>512.02080000000001</v>
      </c>
      <c r="Z170" s="30">
        <v>503.01</v>
      </c>
      <c r="AA170" s="30">
        <v>514.97820000000002</v>
      </c>
      <c r="AB170" s="30">
        <v>497.01600000000002</v>
      </c>
      <c r="AC170" s="30">
        <v>514.97820000000002</v>
      </c>
      <c r="AD170" s="30">
        <v>513.97379999999998</v>
      </c>
      <c r="AE170" s="30">
        <v>445.01400000000001</v>
      </c>
      <c r="AF170" s="30">
        <v>514.97820000000002</v>
      </c>
      <c r="AG170" s="30">
        <v>497.01600000000002</v>
      </c>
      <c r="AH170" s="767">
        <v>514.97820000000002</v>
      </c>
    </row>
    <row r="171" spans="1:34" x14ac:dyDescent="0.35">
      <c r="A171" s="7" t="s">
        <v>160</v>
      </c>
      <c r="B171" s="316">
        <v>555</v>
      </c>
      <c r="C171" s="316" t="s">
        <v>473</v>
      </c>
      <c r="D171" s="19">
        <f t="shared" si="17"/>
        <v>0</v>
      </c>
      <c r="E171" s="19">
        <f t="shared" si="17"/>
        <v>0</v>
      </c>
      <c r="F171" s="19">
        <v>0</v>
      </c>
      <c r="G171" s="19">
        <v>0</v>
      </c>
      <c r="H171" s="19">
        <f t="shared" si="18"/>
        <v>0</v>
      </c>
      <c r="I171" s="19">
        <f t="shared" si="19"/>
        <v>0</v>
      </c>
      <c r="K171" s="31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0</v>
      </c>
      <c r="S171" s="30">
        <v>0</v>
      </c>
      <c r="T171" s="30">
        <v>0</v>
      </c>
      <c r="U171" s="30">
        <v>0</v>
      </c>
      <c r="V171" s="30">
        <v>0</v>
      </c>
      <c r="W171" s="31">
        <v>0</v>
      </c>
      <c r="X171" s="30">
        <v>0</v>
      </c>
      <c r="Y171" s="30">
        <v>0</v>
      </c>
      <c r="Z171" s="30">
        <v>0</v>
      </c>
      <c r="AA171" s="30">
        <v>0</v>
      </c>
      <c r="AB171" s="30">
        <v>0</v>
      </c>
      <c r="AC171" s="30">
        <v>0</v>
      </c>
      <c r="AD171" s="30">
        <v>0</v>
      </c>
      <c r="AE171" s="30">
        <v>0</v>
      </c>
      <c r="AF171" s="30">
        <v>0</v>
      </c>
      <c r="AG171" s="30">
        <v>0</v>
      </c>
      <c r="AH171" s="767">
        <v>0</v>
      </c>
    </row>
    <row r="172" spans="1:34" x14ac:dyDescent="0.35">
      <c r="A172" s="7" t="s">
        <v>160</v>
      </c>
      <c r="B172" s="316">
        <v>555</v>
      </c>
      <c r="C172" s="316" t="s">
        <v>474</v>
      </c>
      <c r="D172" s="19">
        <f t="shared" si="17"/>
        <v>0</v>
      </c>
      <c r="E172" s="19">
        <f t="shared" si="17"/>
        <v>0</v>
      </c>
      <c r="F172" s="19">
        <v>11441</v>
      </c>
      <c r="G172" s="19">
        <v>11441</v>
      </c>
      <c r="H172" s="19">
        <f t="shared" si="18"/>
        <v>-11441</v>
      </c>
      <c r="I172" s="19">
        <f t="shared" si="19"/>
        <v>-11441</v>
      </c>
      <c r="K172" s="31">
        <v>0</v>
      </c>
      <c r="L172" s="30">
        <v>0</v>
      </c>
      <c r="M172" s="30">
        <v>0</v>
      </c>
      <c r="N172" s="30">
        <v>0</v>
      </c>
      <c r="O172" s="30">
        <v>0</v>
      </c>
      <c r="P172" s="30">
        <v>0</v>
      </c>
      <c r="Q172" s="30">
        <v>0</v>
      </c>
      <c r="R172" s="30">
        <v>0</v>
      </c>
      <c r="S172" s="30">
        <v>0</v>
      </c>
      <c r="T172" s="30">
        <v>0</v>
      </c>
      <c r="U172" s="30">
        <v>0</v>
      </c>
      <c r="V172" s="30">
        <v>0</v>
      </c>
      <c r="W172" s="31">
        <v>0</v>
      </c>
      <c r="X172" s="30">
        <v>0</v>
      </c>
      <c r="Y172" s="30">
        <v>0</v>
      </c>
      <c r="Z172" s="30">
        <v>0</v>
      </c>
      <c r="AA172" s="30">
        <v>0</v>
      </c>
      <c r="AB172" s="30">
        <v>0</v>
      </c>
      <c r="AC172" s="30">
        <v>0</v>
      </c>
      <c r="AD172" s="30">
        <v>0</v>
      </c>
      <c r="AE172" s="30">
        <v>0</v>
      </c>
      <c r="AF172" s="30">
        <v>0</v>
      </c>
      <c r="AG172" s="30">
        <v>0</v>
      </c>
      <c r="AH172" s="767">
        <v>0</v>
      </c>
    </row>
    <row r="173" spans="1:34" x14ac:dyDescent="0.35">
      <c r="A173" s="7" t="s">
        <v>160</v>
      </c>
      <c r="B173" s="316">
        <v>555</v>
      </c>
      <c r="C173" s="316" t="s">
        <v>475</v>
      </c>
      <c r="D173" s="19">
        <f t="shared" si="17"/>
        <v>312.1967176</v>
      </c>
      <c r="E173" s="19">
        <f t="shared" si="17"/>
        <v>312.1967176</v>
      </c>
      <c r="F173" s="19">
        <v>312</v>
      </c>
      <c r="G173" s="19">
        <v>312</v>
      </c>
      <c r="H173" s="19">
        <f t="shared" si="18"/>
        <v>0.19671759999999949</v>
      </c>
      <c r="I173" s="19">
        <f t="shared" si="19"/>
        <v>0.19671759999999949</v>
      </c>
      <c r="K173" s="31">
        <v>0.2509998</v>
      </c>
      <c r="L173" s="30">
        <v>4.1058940000000002</v>
      </c>
      <c r="M173" s="30">
        <v>19.246420000000001</v>
      </c>
      <c r="N173" s="30">
        <v>37.888339999999999</v>
      </c>
      <c r="O173" s="30">
        <v>58.462609999999998</v>
      </c>
      <c r="P173" s="30">
        <v>61.095730000000003</v>
      </c>
      <c r="Q173" s="30">
        <v>56.710949999999997</v>
      </c>
      <c r="R173" s="30">
        <v>35.750999999999998</v>
      </c>
      <c r="S173" s="30">
        <v>23.137219999999999</v>
      </c>
      <c r="T173" s="30">
        <v>11.96308</v>
      </c>
      <c r="U173" s="30">
        <v>2.6413880000000001</v>
      </c>
      <c r="V173" s="30">
        <v>0.94308579999999997</v>
      </c>
      <c r="W173" s="31">
        <v>0.2509998</v>
      </c>
      <c r="X173" s="30">
        <v>4.1058940000000002</v>
      </c>
      <c r="Y173" s="30">
        <v>19.246420000000001</v>
      </c>
      <c r="Z173" s="30">
        <v>37.888339999999999</v>
      </c>
      <c r="AA173" s="30">
        <v>58.462609999999998</v>
      </c>
      <c r="AB173" s="30">
        <v>61.095730000000003</v>
      </c>
      <c r="AC173" s="30">
        <v>56.710949999999997</v>
      </c>
      <c r="AD173" s="30">
        <v>35.750999999999998</v>
      </c>
      <c r="AE173" s="30">
        <v>23.137219999999999</v>
      </c>
      <c r="AF173" s="30">
        <v>11.96308</v>
      </c>
      <c r="AG173" s="30">
        <v>2.6413880000000001</v>
      </c>
      <c r="AH173" s="767">
        <v>0.94308579999999997</v>
      </c>
    </row>
    <row r="174" spans="1:34" x14ac:dyDescent="0.35">
      <c r="A174" s="7" t="s">
        <v>160</v>
      </c>
      <c r="B174" s="316">
        <v>555</v>
      </c>
      <c r="C174" s="316" t="s">
        <v>476</v>
      </c>
      <c r="D174" s="19">
        <f t="shared" si="17"/>
        <v>200.04000000000008</v>
      </c>
      <c r="E174" s="19">
        <f t="shared" si="17"/>
        <v>200.04000000000008</v>
      </c>
      <c r="F174" s="19">
        <v>204</v>
      </c>
      <c r="G174" s="19">
        <v>204</v>
      </c>
      <c r="H174" s="19">
        <f t="shared" si="18"/>
        <v>-3.9599999999999227</v>
      </c>
      <c r="I174" s="19">
        <f t="shared" si="19"/>
        <v>-3.9599999999999227</v>
      </c>
      <c r="K174" s="31">
        <v>16.670000000000002</v>
      </c>
      <c r="L174" s="30">
        <v>16.670000000000002</v>
      </c>
      <c r="M174" s="30">
        <v>16.670000000000002</v>
      </c>
      <c r="N174" s="30">
        <v>16.670000000000002</v>
      </c>
      <c r="O174" s="30">
        <v>16.670000000000002</v>
      </c>
      <c r="P174" s="30">
        <v>16.670000000000002</v>
      </c>
      <c r="Q174" s="30">
        <v>16.670000000000002</v>
      </c>
      <c r="R174" s="30">
        <v>16.670000000000002</v>
      </c>
      <c r="S174" s="30">
        <v>16.670000000000002</v>
      </c>
      <c r="T174" s="30">
        <v>16.670000000000002</v>
      </c>
      <c r="U174" s="30">
        <v>16.670000000000002</v>
      </c>
      <c r="V174" s="30">
        <v>16.670000000000002</v>
      </c>
      <c r="W174" s="31">
        <v>16.670000000000002</v>
      </c>
      <c r="X174" s="30">
        <v>16.670000000000002</v>
      </c>
      <c r="Y174" s="30">
        <v>16.670000000000002</v>
      </c>
      <c r="Z174" s="30">
        <v>16.670000000000002</v>
      </c>
      <c r="AA174" s="30">
        <v>16.670000000000002</v>
      </c>
      <c r="AB174" s="30">
        <v>16.670000000000002</v>
      </c>
      <c r="AC174" s="30">
        <v>16.670000000000002</v>
      </c>
      <c r="AD174" s="30">
        <v>16.670000000000002</v>
      </c>
      <c r="AE174" s="30">
        <v>16.670000000000002</v>
      </c>
      <c r="AF174" s="30">
        <v>16.670000000000002</v>
      </c>
      <c r="AG174" s="30">
        <v>16.670000000000002</v>
      </c>
      <c r="AH174" s="767">
        <v>16.670000000000002</v>
      </c>
    </row>
    <row r="175" spans="1:34" x14ac:dyDescent="0.35">
      <c r="A175" s="7" t="s">
        <v>160</v>
      </c>
      <c r="B175" s="316">
        <v>555</v>
      </c>
      <c r="C175" s="316" t="s">
        <v>685</v>
      </c>
      <c r="D175" s="19">
        <f t="shared" si="17"/>
        <v>435.08572999999996</v>
      </c>
      <c r="E175" s="19">
        <f t="shared" si="17"/>
        <v>435.08572999999996</v>
      </c>
      <c r="F175" s="19"/>
      <c r="G175" s="19"/>
      <c r="H175" s="19">
        <f t="shared" si="18"/>
        <v>435.08572999999996</v>
      </c>
      <c r="I175" s="19">
        <f t="shared" si="19"/>
        <v>435.08572999999996</v>
      </c>
      <c r="K175" s="31">
        <v>27.5213</v>
      </c>
      <c r="L175" s="30">
        <v>24.857949999999999</v>
      </c>
      <c r="M175" s="30">
        <v>31.95852</v>
      </c>
      <c r="N175" s="30">
        <v>31.95</v>
      </c>
      <c r="O175" s="30">
        <v>38.508699999999997</v>
      </c>
      <c r="P175" s="30">
        <v>42.608519999999999</v>
      </c>
      <c r="Q175" s="30">
        <v>55.042610000000003</v>
      </c>
      <c r="R175" s="30">
        <v>55.042610000000003</v>
      </c>
      <c r="S175" s="30">
        <v>42.608519999999999</v>
      </c>
      <c r="T175" s="30">
        <v>33.015000000000001</v>
      </c>
      <c r="U175" s="30">
        <v>25.56</v>
      </c>
      <c r="V175" s="30">
        <v>26.411999999999999</v>
      </c>
      <c r="W175" s="31">
        <v>27.5213</v>
      </c>
      <c r="X175" s="30">
        <v>24.857949999999999</v>
      </c>
      <c r="Y175" s="30">
        <v>31.95852</v>
      </c>
      <c r="Z175" s="30">
        <v>31.95</v>
      </c>
      <c r="AA175" s="30">
        <v>38.508699999999997</v>
      </c>
      <c r="AB175" s="30">
        <v>42.608519999999999</v>
      </c>
      <c r="AC175" s="30">
        <v>55.042610000000003</v>
      </c>
      <c r="AD175" s="30">
        <v>55.042610000000003</v>
      </c>
      <c r="AE175" s="30">
        <v>42.608519999999999</v>
      </c>
      <c r="AF175" s="30">
        <v>33.015000000000001</v>
      </c>
      <c r="AG175" s="30">
        <v>25.56</v>
      </c>
      <c r="AH175" s="767">
        <v>26.411999999999999</v>
      </c>
    </row>
    <row r="176" spans="1:34" x14ac:dyDescent="0.35">
      <c r="A176" s="7" t="s">
        <v>160</v>
      </c>
      <c r="B176" s="316">
        <v>555</v>
      </c>
      <c r="C176" s="316" t="s">
        <v>686</v>
      </c>
      <c r="D176" s="19">
        <f t="shared" si="17"/>
        <v>19742.016599999999</v>
      </c>
      <c r="E176" s="19">
        <f t="shared" si="17"/>
        <v>0</v>
      </c>
      <c r="F176" s="19"/>
      <c r="G176" s="19"/>
      <c r="H176" s="19">
        <f t="shared" si="18"/>
        <v>19742.016599999999</v>
      </c>
      <c r="I176" s="19">
        <f t="shared" si="19"/>
        <v>0</v>
      </c>
      <c r="K176" s="31">
        <v>1361.1110000000001</v>
      </c>
      <c r="L176" s="30">
        <v>865.06560000000002</v>
      </c>
      <c r="M176" s="30">
        <v>1540.0060000000001</v>
      </c>
      <c r="N176" s="30">
        <v>1342.9079999999999</v>
      </c>
      <c r="O176" s="30">
        <v>1814.9880000000001</v>
      </c>
      <c r="P176" s="30">
        <v>527.94000000000005</v>
      </c>
      <c r="Q176" s="30">
        <v>1855.09</v>
      </c>
      <c r="R176" s="30">
        <v>2094.9180000000001</v>
      </c>
      <c r="S176" s="30">
        <v>2406.096</v>
      </c>
      <c r="T176" s="30">
        <v>1874.88</v>
      </c>
      <c r="U176" s="30">
        <v>2245.0680000000002</v>
      </c>
      <c r="V176" s="30">
        <v>1813.9459999999999</v>
      </c>
      <c r="W176" s="31">
        <v>0</v>
      </c>
      <c r="X176" s="30">
        <v>0</v>
      </c>
      <c r="Y176" s="30">
        <v>0</v>
      </c>
      <c r="Z176" s="30">
        <v>0</v>
      </c>
      <c r="AA176" s="30">
        <v>0</v>
      </c>
      <c r="AB176" s="30">
        <v>0</v>
      </c>
      <c r="AC176" s="30">
        <v>0</v>
      </c>
      <c r="AD176" s="30">
        <v>0</v>
      </c>
      <c r="AE176" s="30">
        <v>0</v>
      </c>
      <c r="AF176" s="30">
        <v>0</v>
      </c>
      <c r="AG176" s="30">
        <v>0</v>
      </c>
      <c r="AH176" s="767">
        <v>0</v>
      </c>
    </row>
    <row r="177" spans="1:34" x14ac:dyDescent="0.35">
      <c r="A177" s="7" t="s">
        <v>160</v>
      </c>
      <c r="B177" s="316">
        <v>555</v>
      </c>
      <c r="C177" s="316" t="s">
        <v>477</v>
      </c>
      <c r="D177" s="19">
        <f t="shared" si="17"/>
        <v>11441</v>
      </c>
      <c r="E177" s="19">
        <f t="shared" si="17"/>
        <v>11441</v>
      </c>
      <c r="F177" s="19">
        <v>11441</v>
      </c>
      <c r="G177" s="19">
        <v>11441</v>
      </c>
      <c r="H177" s="19">
        <f t="shared" si="18"/>
        <v>0</v>
      </c>
      <c r="I177" s="19">
        <f t="shared" si="19"/>
        <v>0</v>
      </c>
      <c r="K177" s="31">
        <v>269</v>
      </c>
      <c r="L177" s="30">
        <v>552</v>
      </c>
      <c r="M177" s="30">
        <v>926</v>
      </c>
      <c r="N177" s="30">
        <v>1195</v>
      </c>
      <c r="O177" s="30">
        <v>1405</v>
      </c>
      <c r="P177" s="30">
        <v>1529</v>
      </c>
      <c r="Q177" s="30">
        <v>1667</v>
      </c>
      <c r="R177" s="30">
        <v>1464</v>
      </c>
      <c r="S177" s="30">
        <v>1114</v>
      </c>
      <c r="T177" s="30">
        <v>707</v>
      </c>
      <c r="U177" s="30">
        <v>377</v>
      </c>
      <c r="V177" s="30">
        <v>236</v>
      </c>
      <c r="W177" s="31">
        <v>269</v>
      </c>
      <c r="X177" s="30">
        <v>552</v>
      </c>
      <c r="Y177" s="30">
        <v>926</v>
      </c>
      <c r="Z177" s="30">
        <v>1195</v>
      </c>
      <c r="AA177" s="30">
        <v>1405</v>
      </c>
      <c r="AB177" s="30">
        <v>1529</v>
      </c>
      <c r="AC177" s="30">
        <v>1667</v>
      </c>
      <c r="AD177" s="30">
        <v>1464</v>
      </c>
      <c r="AE177" s="30">
        <v>1114</v>
      </c>
      <c r="AF177" s="30">
        <v>707</v>
      </c>
      <c r="AG177" s="30">
        <v>377</v>
      </c>
      <c r="AH177" s="767">
        <v>236</v>
      </c>
    </row>
    <row r="178" spans="1:34" x14ac:dyDescent="0.35">
      <c r="A178" s="7" t="s">
        <v>160</v>
      </c>
      <c r="B178" s="316">
        <v>555</v>
      </c>
      <c r="C178" s="316" t="s">
        <v>687</v>
      </c>
      <c r="D178" s="19">
        <f t="shared" si="17"/>
        <v>24.893999999999995</v>
      </c>
      <c r="E178" s="19">
        <f t="shared" si="17"/>
        <v>24.893999999999995</v>
      </c>
      <c r="F178" s="19"/>
      <c r="G178" s="19"/>
      <c r="H178" s="19">
        <f t="shared" si="18"/>
        <v>24.893999999999995</v>
      </c>
      <c r="I178" s="19">
        <f t="shared" si="19"/>
        <v>24.893999999999995</v>
      </c>
      <c r="K178" s="31">
        <v>0.79979999999999996</v>
      </c>
      <c r="L178" s="30">
        <v>1.1995199999999999</v>
      </c>
      <c r="M178" s="30">
        <v>2.1017999999999999</v>
      </c>
      <c r="N178" s="30">
        <v>2.4984000000000002</v>
      </c>
      <c r="O178" s="30">
        <v>2.9983200000000001</v>
      </c>
      <c r="P178" s="30">
        <v>3.2004000000000001</v>
      </c>
      <c r="Q178" s="30">
        <v>3.40008</v>
      </c>
      <c r="R178" s="30">
        <v>3.09876</v>
      </c>
      <c r="S178" s="30">
        <v>2.5992000000000002</v>
      </c>
      <c r="T178" s="30">
        <v>1.5995999999999999</v>
      </c>
      <c r="U178" s="30">
        <v>0.79920000000000002</v>
      </c>
      <c r="V178" s="30">
        <v>0.59892000000000001</v>
      </c>
      <c r="W178" s="31">
        <v>0.79979999999999996</v>
      </c>
      <c r="X178" s="30">
        <v>1.1995199999999999</v>
      </c>
      <c r="Y178" s="30">
        <v>2.1017999999999999</v>
      </c>
      <c r="Z178" s="30">
        <v>2.4984000000000002</v>
      </c>
      <c r="AA178" s="30">
        <v>2.9983200000000001</v>
      </c>
      <c r="AB178" s="30">
        <v>3.2004000000000001</v>
      </c>
      <c r="AC178" s="30">
        <v>3.40008</v>
      </c>
      <c r="AD178" s="30">
        <v>3.09876</v>
      </c>
      <c r="AE178" s="30">
        <v>2.5992000000000002</v>
      </c>
      <c r="AF178" s="30">
        <v>1.5995999999999999</v>
      </c>
      <c r="AG178" s="30">
        <v>0.79920000000000002</v>
      </c>
      <c r="AH178" s="767">
        <v>0.59892000000000001</v>
      </c>
    </row>
    <row r="179" spans="1:34" x14ac:dyDescent="0.35">
      <c r="A179" s="7" t="s">
        <v>160</v>
      </c>
      <c r="B179" s="316">
        <v>555</v>
      </c>
      <c r="C179" s="316" t="s">
        <v>688</v>
      </c>
      <c r="D179" s="19">
        <f t="shared" si="17"/>
        <v>5999.8070999999991</v>
      </c>
      <c r="E179" s="19">
        <f t="shared" si="17"/>
        <v>5999.8070999999991</v>
      </c>
      <c r="F179" s="19"/>
      <c r="G179" s="19"/>
      <c r="H179" s="19">
        <f t="shared" si="18"/>
        <v>5999.8070999999991</v>
      </c>
      <c r="I179" s="19">
        <f t="shared" si="19"/>
        <v>5999.8070999999991</v>
      </c>
      <c r="K179" s="31">
        <v>499.98509999999999</v>
      </c>
      <c r="L179" s="30">
        <v>500.00900000000001</v>
      </c>
      <c r="M179" s="30">
        <v>499.98509999999999</v>
      </c>
      <c r="N179" s="30">
        <v>499.97559999999999</v>
      </c>
      <c r="O179" s="30">
        <v>499.98509999999999</v>
      </c>
      <c r="P179" s="30">
        <v>499.97559999999999</v>
      </c>
      <c r="Q179" s="30">
        <v>499.98509999999999</v>
      </c>
      <c r="R179" s="30">
        <v>499.98509999999999</v>
      </c>
      <c r="S179" s="30">
        <v>499.97559999999999</v>
      </c>
      <c r="T179" s="30">
        <v>499.98509999999999</v>
      </c>
      <c r="U179" s="30">
        <v>499.97559999999999</v>
      </c>
      <c r="V179" s="30">
        <v>499.98509999999999</v>
      </c>
      <c r="W179" s="31">
        <v>499.98509999999999</v>
      </c>
      <c r="X179" s="30">
        <v>500.00900000000001</v>
      </c>
      <c r="Y179" s="30">
        <v>499.98509999999999</v>
      </c>
      <c r="Z179" s="30">
        <v>499.97559999999999</v>
      </c>
      <c r="AA179" s="30">
        <v>499.98509999999999</v>
      </c>
      <c r="AB179" s="30">
        <v>499.97559999999999</v>
      </c>
      <c r="AC179" s="30">
        <v>499.98509999999999</v>
      </c>
      <c r="AD179" s="30">
        <v>499.98509999999999</v>
      </c>
      <c r="AE179" s="30">
        <v>499.97559999999999</v>
      </c>
      <c r="AF179" s="30">
        <v>499.98509999999999</v>
      </c>
      <c r="AG179" s="30">
        <v>499.97559999999999</v>
      </c>
      <c r="AH179" s="767">
        <v>499.98509999999999</v>
      </c>
    </row>
    <row r="180" spans="1:34" x14ac:dyDescent="0.35">
      <c r="A180" s="7" t="s">
        <v>160</v>
      </c>
      <c r="B180" s="316">
        <v>555</v>
      </c>
      <c r="C180" s="316" t="s">
        <v>478</v>
      </c>
      <c r="D180" s="19">
        <f t="shared" si="17"/>
        <v>4231</v>
      </c>
      <c r="E180" s="19">
        <f t="shared" si="17"/>
        <v>0</v>
      </c>
      <c r="F180" s="19">
        <v>4231</v>
      </c>
      <c r="G180" s="19">
        <v>0</v>
      </c>
      <c r="H180" s="19">
        <f t="shared" si="18"/>
        <v>0</v>
      </c>
      <c r="I180" s="19">
        <f t="shared" si="19"/>
        <v>0</v>
      </c>
      <c r="K180" s="31">
        <v>650</v>
      </c>
      <c r="L180" s="30">
        <v>579</v>
      </c>
      <c r="M180" s="30">
        <v>560</v>
      </c>
      <c r="N180" s="30">
        <v>478</v>
      </c>
      <c r="O180" s="30">
        <v>240</v>
      </c>
      <c r="P180" s="30">
        <v>184</v>
      </c>
      <c r="Q180" s="30">
        <v>122</v>
      </c>
      <c r="R180" s="30">
        <v>70</v>
      </c>
      <c r="S180" s="30">
        <v>175</v>
      </c>
      <c r="T180" s="30">
        <v>250</v>
      </c>
      <c r="U180" s="30">
        <v>429</v>
      </c>
      <c r="V180" s="30">
        <v>494</v>
      </c>
      <c r="W180" s="31">
        <v>0</v>
      </c>
      <c r="X180" s="30">
        <v>0</v>
      </c>
      <c r="Y180" s="30">
        <v>0</v>
      </c>
      <c r="Z180" s="30">
        <v>0</v>
      </c>
      <c r="AA180" s="30">
        <v>0</v>
      </c>
      <c r="AB180" s="30">
        <v>0</v>
      </c>
      <c r="AC180" s="30">
        <v>0</v>
      </c>
      <c r="AD180" s="30">
        <v>0</v>
      </c>
      <c r="AE180" s="30">
        <v>0</v>
      </c>
      <c r="AF180" s="30">
        <v>0</v>
      </c>
      <c r="AG180" s="30">
        <v>0</v>
      </c>
      <c r="AH180" s="767">
        <v>0</v>
      </c>
    </row>
    <row r="181" spans="1:34" x14ac:dyDescent="0.35">
      <c r="A181" s="7" t="s">
        <v>160</v>
      </c>
      <c r="B181" s="316">
        <v>555</v>
      </c>
      <c r="C181" s="316" t="s">
        <v>479</v>
      </c>
      <c r="D181" s="19">
        <f t="shared" si="17"/>
        <v>0</v>
      </c>
      <c r="E181" s="19">
        <f t="shared" si="17"/>
        <v>0</v>
      </c>
      <c r="F181" s="19">
        <v>0</v>
      </c>
      <c r="G181" s="19">
        <v>0</v>
      </c>
      <c r="H181" s="19">
        <f t="shared" si="18"/>
        <v>0</v>
      </c>
      <c r="I181" s="19">
        <f t="shared" si="19"/>
        <v>0</v>
      </c>
      <c r="K181" s="31">
        <v>0</v>
      </c>
      <c r="L181" s="30">
        <v>0</v>
      </c>
      <c r="M181" s="30">
        <v>0</v>
      </c>
      <c r="N181" s="30">
        <v>0</v>
      </c>
      <c r="O181" s="30">
        <v>0</v>
      </c>
      <c r="P181" s="30">
        <v>0</v>
      </c>
      <c r="Q181" s="30">
        <v>0</v>
      </c>
      <c r="R181" s="30">
        <v>0</v>
      </c>
      <c r="S181" s="30">
        <v>0</v>
      </c>
      <c r="T181" s="30">
        <v>0</v>
      </c>
      <c r="U181" s="30">
        <v>0</v>
      </c>
      <c r="V181" s="30">
        <v>0</v>
      </c>
      <c r="W181" s="31">
        <v>0</v>
      </c>
      <c r="X181" s="30">
        <v>0</v>
      </c>
      <c r="Y181" s="30">
        <v>0</v>
      </c>
      <c r="Z181" s="30">
        <v>0</v>
      </c>
      <c r="AA181" s="30">
        <v>0</v>
      </c>
      <c r="AB181" s="30">
        <v>0</v>
      </c>
      <c r="AC181" s="30">
        <v>0</v>
      </c>
      <c r="AD181" s="30">
        <v>0</v>
      </c>
      <c r="AE181" s="30">
        <v>0</v>
      </c>
      <c r="AF181" s="30">
        <v>0</v>
      </c>
      <c r="AG181" s="30">
        <v>0</v>
      </c>
      <c r="AH181" s="767">
        <v>0</v>
      </c>
    </row>
    <row r="182" spans="1:34" x14ac:dyDescent="0.35">
      <c r="A182" s="7" t="s">
        <v>160</v>
      </c>
      <c r="B182" s="316">
        <v>555</v>
      </c>
      <c r="C182" s="316" t="s">
        <v>689</v>
      </c>
      <c r="D182" s="19">
        <f t="shared" si="17"/>
        <v>11539.861800000001</v>
      </c>
      <c r="E182" s="19">
        <f t="shared" si="17"/>
        <v>0</v>
      </c>
      <c r="F182" s="19"/>
      <c r="G182" s="19"/>
      <c r="H182" s="19">
        <f t="shared" si="18"/>
        <v>11539.861800000001</v>
      </c>
      <c r="I182" s="19">
        <f t="shared" si="19"/>
        <v>0</v>
      </c>
      <c r="K182" s="31">
        <v>239.0472</v>
      </c>
      <c r="L182" s="30">
        <v>526.36080000000004</v>
      </c>
      <c r="M182" s="30">
        <v>737.37840000000006</v>
      </c>
      <c r="N182" s="30">
        <v>1168.308</v>
      </c>
      <c r="O182" s="30">
        <v>1442.1880000000001</v>
      </c>
      <c r="P182" s="30">
        <v>1645.9739999999999</v>
      </c>
      <c r="Q182" s="30">
        <v>1787.479</v>
      </c>
      <c r="R182" s="30">
        <v>1576.5730000000001</v>
      </c>
      <c r="S182" s="30">
        <v>1042.5419999999999</v>
      </c>
      <c r="T182" s="30">
        <v>553.35</v>
      </c>
      <c r="U182" s="30">
        <v>442.17</v>
      </c>
      <c r="V182" s="30">
        <v>378.4914</v>
      </c>
      <c r="W182" s="31">
        <v>0</v>
      </c>
      <c r="X182" s="30">
        <v>0</v>
      </c>
      <c r="Y182" s="30">
        <v>0</v>
      </c>
      <c r="Z182" s="30">
        <v>0</v>
      </c>
      <c r="AA182" s="30">
        <v>0</v>
      </c>
      <c r="AB182" s="30">
        <v>0</v>
      </c>
      <c r="AC182" s="30">
        <v>0</v>
      </c>
      <c r="AD182" s="30">
        <v>0</v>
      </c>
      <c r="AE182" s="30">
        <v>0</v>
      </c>
      <c r="AF182" s="30">
        <v>0</v>
      </c>
      <c r="AG182" s="30">
        <v>0</v>
      </c>
      <c r="AH182" s="767">
        <v>0</v>
      </c>
    </row>
    <row r="183" spans="1:34" x14ac:dyDescent="0.35">
      <c r="A183" s="7" t="s">
        <v>160</v>
      </c>
      <c r="B183" s="316">
        <v>555</v>
      </c>
      <c r="C183" s="316" t="s">
        <v>480</v>
      </c>
      <c r="D183" s="19">
        <f t="shared" si="17"/>
        <v>1198.9655</v>
      </c>
      <c r="E183" s="19">
        <f t="shared" si="17"/>
        <v>1198.9655</v>
      </c>
      <c r="F183" s="19">
        <v>0</v>
      </c>
      <c r="G183" s="19">
        <v>0</v>
      </c>
      <c r="H183" s="19">
        <f t="shared" si="18"/>
        <v>1198.9655</v>
      </c>
      <c r="I183" s="19">
        <f t="shared" si="19"/>
        <v>1198.9655</v>
      </c>
      <c r="K183" s="31">
        <v>175</v>
      </c>
      <c r="L183" s="30">
        <v>112.96550000000001</v>
      </c>
      <c r="M183" s="30">
        <v>166</v>
      </c>
      <c r="N183" s="30">
        <v>180</v>
      </c>
      <c r="O183" s="30">
        <v>111</v>
      </c>
      <c r="P183" s="30">
        <v>56</v>
      </c>
      <c r="Q183" s="30">
        <v>18</v>
      </c>
      <c r="R183" s="30">
        <v>0</v>
      </c>
      <c r="S183" s="30">
        <v>13</v>
      </c>
      <c r="T183" s="30">
        <v>58</v>
      </c>
      <c r="U183" s="30">
        <v>158</v>
      </c>
      <c r="V183" s="30">
        <v>151</v>
      </c>
      <c r="W183" s="31">
        <v>175</v>
      </c>
      <c r="X183" s="30">
        <v>112.96550000000001</v>
      </c>
      <c r="Y183" s="30">
        <v>166</v>
      </c>
      <c r="Z183" s="30">
        <v>180</v>
      </c>
      <c r="AA183" s="30">
        <v>111</v>
      </c>
      <c r="AB183" s="30">
        <v>56</v>
      </c>
      <c r="AC183" s="30">
        <v>18</v>
      </c>
      <c r="AD183" s="30">
        <v>0</v>
      </c>
      <c r="AE183" s="30">
        <v>13</v>
      </c>
      <c r="AF183" s="30">
        <v>58</v>
      </c>
      <c r="AG183" s="30">
        <v>158</v>
      </c>
      <c r="AH183" s="767">
        <v>151</v>
      </c>
    </row>
    <row r="184" spans="1:34" x14ac:dyDescent="0.35">
      <c r="A184" s="7" t="s">
        <v>160</v>
      </c>
      <c r="B184" s="316">
        <v>555</v>
      </c>
      <c r="C184" s="316" t="s">
        <v>690</v>
      </c>
      <c r="D184" s="19">
        <f t="shared" ref="D184:E190" si="20">SUMIF($K$8:$AH$8,D$10,$K184:$AH184)</f>
        <v>54.29567999999999</v>
      </c>
      <c r="E184" s="19">
        <f t="shared" si="20"/>
        <v>0</v>
      </c>
      <c r="F184" s="19"/>
      <c r="G184" s="19"/>
      <c r="H184" s="19">
        <f t="shared" si="18"/>
        <v>54.29567999999999</v>
      </c>
      <c r="I184" s="19">
        <f t="shared" si="19"/>
        <v>0</v>
      </c>
      <c r="K184" s="31">
        <v>1.60704</v>
      </c>
      <c r="L184" s="30">
        <v>0.99456</v>
      </c>
      <c r="M184" s="30">
        <v>1.1011200000000001</v>
      </c>
      <c r="N184" s="30">
        <v>6.1920000000000002</v>
      </c>
      <c r="O184" s="30">
        <v>7.2019200000000003</v>
      </c>
      <c r="P184" s="30">
        <v>7.6896000000000004</v>
      </c>
      <c r="Q184" s="30">
        <v>9.1958400000000005</v>
      </c>
      <c r="R184" s="30">
        <v>8.0054400000000001</v>
      </c>
      <c r="S184" s="30">
        <v>5.7023999999999999</v>
      </c>
      <c r="T184" s="30">
        <v>3.3926400000000001</v>
      </c>
      <c r="U184" s="30">
        <v>1.8144</v>
      </c>
      <c r="V184" s="30">
        <v>1.39872</v>
      </c>
      <c r="W184" s="31">
        <v>0</v>
      </c>
      <c r="X184" s="30">
        <v>0</v>
      </c>
      <c r="Y184" s="30">
        <v>0</v>
      </c>
      <c r="Z184" s="30">
        <v>0</v>
      </c>
      <c r="AA184" s="30">
        <v>0</v>
      </c>
      <c r="AB184" s="30">
        <v>0</v>
      </c>
      <c r="AC184" s="30">
        <v>0</v>
      </c>
      <c r="AD184" s="30">
        <v>0</v>
      </c>
      <c r="AE184" s="30">
        <v>0</v>
      </c>
      <c r="AF184" s="30">
        <v>0</v>
      </c>
      <c r="AG184" s="30">
        <v>0</v>
      </c>
      <c r="AH184" s="767">
        <v>0</v>
      </c>
    </row>
    <row r="185" spans="1:34" x14ac:dyDescent="0.35">
      <c r="A185" s="7" t="s">
        <v>160</v>
      </c>
      <c r="B185" s="316">
        <v>555</v>
      </c>
      <c r="C185" s="316" t="s">
        <v>481</v>
      </c>
      <c r="D185" s="19">
        <f t="shared" si="20"/>
        <v>11441</v>
      </c>
      <c r="E185" s="19">
        <f t="shared" si="20"/>
        <v>11441</v>
      </c>
      <c r="F185" s="19">
        <v>11441</v>
      </c>
      <c r="G185" s="19">
        <v>11441</v>
      </c>
      <c r="H185" s="19">
        <f t="shared" si="18"/>
        <v>0</v>
      </c>
      <c r="I185" s="19">
        <f t="shared" si="19"/>
        <v>0</v>
      </c>
      <c r="K185" s="31">
        <v>269</v>
      </c>
      <c r="L185" s="30">
        <v>552</v>
      </c>
      <c r="M185" s="30">
        <v>926</v>
      </c>
      <c r="N185" s="30">
        <v>1195</v>
      </c>
      <c r="O185" s="30">
        <v>1405</v>
      </c>
      <c r="P185" s="30">
        <v>1529</v>
      </c>
      <c r="Q185" s="30">
        <v>1667</v>
      </c>
      <c r="R185" s="30">
        <v>1464</v>
      </c>
      <c r="S185" s="30">
        <v>1114</v>
      </c>
      <c r="T185" s="30">
        <v>707</v>
      </c>
      <c r="U185" s="30">
        <v>377</v>
      </c>
      <c r="V185" s="30">
        <v>236</v>
      </c>
      <c r="W185" s="31">
        <v>269</v>
      </c>
      <c r="X185" s="30">
        <v>552</v>
      </c>
      <c r="Y185" s="30">
        <v>926</v>
      </c>
      <c r="Z185" s="30">
        <v>1195</v>
      </c>
      <c r="AA185" s="30">
        <v>1405</v>
      </c>
      <c r="AB185" s="30">
        <v>1529</v>
      </c>
      <c r="AC185" s="30">
        <v>1667</v>
      </c>
      <c r="AD185" s="30">
        <v>1464</v>
      </c>
      <c r="AE185" s="30">
        <v>1114</v>
      </c>
      <c r="AF185" s="30">
        <v>707</v>
      </c>
      <c r="AG185" s="30">
        <v>377</v>
      </c>
      <c r="AH185" s="767">
        <v>236</v>
      </c>
    </row>
    <row r="186" spans="1:34" x14ac:dyDescent="0.35">
      <c r="A186" s="7" t="s">
        <v>160</v>
      </c>
      <c r="B186" s="316">
        <v>555</v>
      </c>
      <c r="C186" s="316" t="s">
        <v>691</v>
      </c>
      <c r="D186" s="19">
        <f t="shared" si="20"/>
        <v>4946.2331000000004</v>
      </c>
      <c r="E186" s="19">
        <f t="shared" si="20"/>
        <v>0</v>
      </c>
      <c r="F186" s="19"/>
      <c r="G186" s="19"/>
      <c r="H186" s="19">
        <f t="shared" si="18"/>
        <v>4946.2331000000004</v>
      </c>
      <c r="I186" s="19">
        <f t="shared" si="19"/>
        <v>0</v>
      </c>
      <c r="K186" s="31">
        <v>413.0093</v>
      </c>
      <c r="L186" s="30">
        <v>403.2</v>
      </c>
      <c r="M186" s="30">
        <v>413.0093</v>
      </c>
      <c r="N186" s="30">
        <v>412.99200000000002</v>
      </c>
      <c r="O186" s="30">
        <v>413.0093</v>
      </c>
      <c r="P186" s="30">
        <v>412.99200000000002</v>
      </c>
      <c r="Q186" s="30">
        <v>413.0093</v>
      </c>
      <c r="R186" s="30">
        <v>413.0093</v>
      </c>
      <c r="S186" s="30">
        <v>412.99200000000002</v>
      </c>
      <c r="T186" s="30">
        <v>413.0093</v>
      </c>
      <c r="U186" s="30">
        <v>412.99200000000002</v>
      </c>
      <c r="V186" s="30">
        <v>413.0093</v>
      </c>
      <c r="W186" s="31">
        <v>0</v>
      </c>
      <c r="X186" s="30">
        <v>0</v>
      </c>
      <c r="Y186" s="30">
        <v>0</v>
      </c>
      <c r="Z186" s="30">
        <v>0</v>
      </c>
      <c r="AA186" s="30">
        <v>0</v>
      </c>
      <c r="AB186" s="30">
        <v>0</v>
      </c>
      <c r="AC186" s="30">
        <v>0</v>
      </c>
      <c r="AD186" s="30">
        <v>0</v>
      </c>
      <c r="AE186" s="30">
        <v>0</v>
      </c>
      <c r="AF186" s="30">
        <v>0</v>
      </c>
      <c r="AG186" s="30">
        <v>0</v>
      </c>
      <c r="AH186" s="986">
        <v>0</v>
      </c>
    </row>
    <row r="187" spans="1:34" x14ac:dyDescent="0.35">
      <c r="A187" s="7" t="s">
        <v>160</v>
      </c>
      <c r="B187" s="316" t="s">
        <v>60</v>
      </c>
      <c r="C187" s="316" t="s">
        <v>482</v>
      </c>
      <c r="D187" s="986">
        <f t="shared" si="20"/>
        <v>817653.61800000013</v>
      </c>
      <c r="E187" s="986">
        <f t="shared" si="20"/>
        <v>1854443.41</v>
      </c>
      <c r="F187" s="986">
        <v>1190823</v>
      </c>
      <c r="G187" s="986">
        <v>2399623</v>
      </c>
      <c r="H187" s="986">
        <f t="shared" si="18"/>
        <v>-373169.38199999987</v>
      </c>
      <c r="I187" s="986">
        <f t="shared" si="19"/>
        <v>-545179.59000000008</v>
      </c>
      <c r="K187" s="986">
        <v>179130.6</v>
      </c>
      <c r="L187" s="986">
        <v>50435.09</v>
      </c>
      <c r="M187" s="986">
        <v>139356.6</v>
      </c>
      <c r="N187" s="986">
        <v>203384.6</v>
      </c>
      <c r="O187" s="986">
        <v>142438.39999999999</v>
      </c>
      <c r="P187" s="986">
        <v>17727.47</v>
      </c>
      <c r="Q187" s="986">
        <v>15003.3</v>
      </c>
      <c r="R187" s="986">
        <v>7332.2969999999996</v>
      </c>
      <c r="S187" s="986">
        <v>1865.3209999999999</v>
      </c>
      <c r="T187" s="986">
        <v>43386.85</v>
      </c>
      <c r="U187" s="986">
        <v>3256.16</v>
      </c>
      <c r="V187" s="986">
        <v>14336.93</v>
      </c>
      <c r="W187" s="986">
        <v>262330</v>
      </c>
      <c r="X187" s="986">
        <v>157857.79999999999</v>
      </c>
      <c r="Y187" s="986">
        <v>252032.5</v>
      </c>
      <c r="Z187" s="986">
        <v>276608.09999999998</v>
      </c>
      <c r="AA187" s="986">
        <v>323800.90000000002</v>
      </c>
      <c r="AB187" s="986">
        <v>62003.23</v>
      </c>
      <c r="AC187" s="986">
        <v>66226.95</v>
      </c>
      <c r="AD187" s="986">
        <v>82451.990000000005</v>
      </c>
      <c r="AE187" s="986">
        <v>45037.97</v>
      </c>
      <c r="AF187" s="986">
        <v>152295.29999999999</v>
      </c>
      <c r="AG187" s="986">
        <v>44410.47</v>
      </c>
      <c r="AH187" s="986">
        <v>129388.2</v>
      </c>
    </row>
    <row r="188" spans="1:34" x14ac:dyDescent="0.35">
      <c r="A188" s="7" t="s">
        <v>160</v>
      </c>
      <c r="B188" s="316">
        <v>447</v>
      </c>
      <c r="C188" s="316" t="s">
        <v>483</v>
      </c>
      <c r="D188" s="986">
        <f t="shared" si="20"/>
        <v>-6153007.8999999994</v>
      </c>
      <c r="E188" s="986">
        <f t="shared" si="20"/>
        <v>-3553527.8600000003</v>
      </c>
      <c r="F188" s="986">
        <v>-5619218</v>
      </c>
      <c r="G188" s="986">
        <v>-3003748</v>
      </c>
      <c r="H188" s="986">
        <f t="shared" si="18"/>
        <v>-533789.89999999944</v>
      </c>
      <c r="I188" s="986">
        <f t="shared" si="19"/>
        <v>-549779.86000000034</v>
      </c>
      <c r="K188" s="986">
        <v>-161389</v>
      </c>
      <c r="L188" s="986">
        <v>-425702.3</v>
      </c>
      <c r="M188" s="986">
        <v>-485566.7</v>
      </c>
      <c r="N188" s="986">
        <v>-275125.59999999998</v>
      </c>
      <c r="O188" s="986">
        <v>-147717.6</v>
      </c>
      <c r="P188" s="986">
        <v>-577052.80000000005</v>
      </c>
      <c r="Q188" s="986">
        <v>-736839.5</v>
      </c>
      <c r="R188" s="986">
        <v>-754858.1</v>
      </c>
      <c r="S188" s="986">
        <v>-766548.5</v>
      </c>
      <c r="T188" s="986">
        <v>-495667.8</v>
      </c>
      <c r="U188" s="986">
        <v>-782219.2</v>
      </c>
      <c r="V188" s="986">
        <v>-544320.80000000005</v>
      </c>
      <c r="W188" s="986">
        <v>-122455.6</v>
      </c>
      <c r="X188" s="986">
        <v>-236076.9</v>
      </c>
      <c r="Y188" s="986">
        <v>-272841.90000000002</v>
      </c>
      <c r="Z188" s="986">
        <v>-227192.7</v>
      </c>
      <c r="AA188" s="986">
        <v>-35609.660000000003</v>
      </c>
      <c r="AB188" s="986">
        <v>-436545</v>
      </c>
      <c r="AC188" s="986">
        <v>-463729.1</v>
      </c>
      <c r="AD188" s="986">
        <v>-402817.1</v>
      </c>
      <c r="AE188" s="986">
        <v>-437684.8</v>
      </c>
      <c r="AF188" s="986">
        <v>-289233</v>
      </c>
      <c r="AG188" s="986">
        <v>-445113</v>
      </c>
      <c r="AH188" s="986">
        <v>-184229.1</v>
      </c>
    </row>
    <row r="189" spans="1:34" x14ac:dyDescent="0.35">
      <c r="A189" s="7" t="s">
        <v>160</v>
      </c>
      <c r="B189" s="316" t="s">
        <v>60</v>
      </c>
      <c r="C189" s="316" t="s">
        <v>484</v>
      </c>
      <c r="D189" s="986">
        <f t="shared" si="20"/>
        <v>608651.29000000015</v>
      </c>
      <c r="E189" s="986">
        <f t="shared" si="20"/>
        <v>653744.48</v>
      </c>
      <c r="F189" s="986">
        <v>738622</v>
      </c>
      <c r="G189" s="986">
        <v>743662</v>
      </c>
      <c r="H189" s="986">
        <f t="shared" si="18"/>
        <v>-129970.70999999985</v>
      </c>
      <c r="I189" s="986">
        <f t="shared" si="19"/>
        <v>-89917.520000000019</v>
      </c>
      <c r="K189" s="986">
        <v>67383.27</v>
      </c>
      <c r="L189" s="986">
        <v>66259.25</v>
      </c>
      <c r="M189" s="986">
        <v>88279.39</v>
      </c>
      <c r="N189" s="986">
        <v>70874.12</v>
      </c>
      <c r="O189" s="986">
        <v>54073.69</v>
      </c>
      <c r="P189" s="986">
        <v>58677.13</v>
      </c>
      <c r="Q189" s="986">
        <v>28162.77</v>
      </c>
      <c r="R189" s="986">
        <v>22274.42</v>
      </c>
      <c r="S189" s="986">
        <v>36933.660000000003</v>
      </c>
      <c r="T189" s="986">
        <v>36597.69</v>
      </c>
      <c r="U189" s="986">
        <v>31989.62</v>
      </c>
      <c r="V189" s="986">
        <v>47146.28</v>
      </c>
      <c r="W189" s="986">
        <v>49702.27</v>
      </c>
      <c r="X189" s="986">
        <v>67039.55</v>
      </c>
      <c r="Y189" s="986">
        <v>82673.100000000006</v>
      </c>
      <c r="Z189" s="986">
        <v>104710.6</v>
      </c>
      <c r="AA189" s="986">
        <v>45389.48</v>
      </c>
      <c r="AB189" s="986">
        <v>60166.080000000002</v>
      </c>
      <c r="AC189" s="986">
        <v>29459.99</v>
      </c>
      <c r="AD189" s="986">
        <v>22061.22</v>
      </c>
      <c r="AE189" s="986">
        <v>31191.14</v>
      </c>
      <c r="AF189" s="986">
        <v>34908.21</v>
      </c>
      <c r="AG189" s="986">
        <v>56542.28</v>
      </c>
      <c r="AH189" s="986">
        <v>69900.56</v>
      </c>
    </row>
    <row r="190" spans="1:34" x14ac:dyDescent="0.35">
      <c r="A190" s="7" t="s">
        <v>160</v>
      </c>
      <c r="B190" s="316">
        <v>447</v>
      </c>
      <c r="C190" s="316" t="s">
        <v>485</v>
      </c>
      <c r="D190" s="986">
        <f t="shared" si="20"/>
        <v>-989901.99999999988</v>
      </c>
      <c r="E190" s="986">
        <f t="shared" si="20"/>
        <v>-648183.6</v>
      </c>
      <c r="F190" s="986">
        <v>-937877</v>
      </c>
      <c r="G190" s="986">
        <v>-669548</v>
      </c>
      <c r="H190" s="986">
        <f t="shared" si="18"/>
        <v>-52024.999999999884</v>
      </c>
      <c r="I190" s="986">
        <f t="shared" si="19"/>
        <v>21364.400000000023</v>
      </c>
      <c r="K190" s="986">
        <v>-78915.149999999994</v>
      </c>
      <c r="L190" s="986">
        <v>-70239.28</v>
      </c>
      <c r="M190" s="986">
        <v>-75992.98</v>
      </c>
      <c r="N190" s="986">
        <v>-77249.039999999994</v>
      </c>
      <c r="O190" s="986">
        <v>-54608.33</v>
      </c>
      <c r="P190" s="986">
        <v>-70898.91</v>
      </c>
      <c r="Q190" s="986">
        <v>-96612.84</v>
      </c>
      <c r="R190" s="986">
        <v>-83820.820000000007</v>
      </c>
      <c r="S190" s="986">
        <v>-69832.91</v>
      </c>
      <c r="T190" s="986">
        <v>-64969.4</v>
      </c>
      <c r="U190" s="986">
        <v>-160974</v>
      </c>
      <c r="V190" s="986">
        <v>-85788.34</v>
      </c>
      <c r="W190" s="986">
        <v>-60081.34</v>
      </c>
      <c r="X190" s="986">
        <v>-53959.71</v>
      </c>
      <c r="Y190" s="986">
        <v>-64202.67</v>
      </c>
      <c r="Z190" s="986">
        <v>-44498.81</v>
      </c>
      <c r="AA190" s="986">
        <v>-45325</v>
      </c>
      <c r="AB190" s="986">
        <v>-48261.85</v>
      </c>
      <c r="AC190" s="986">
        <v>-58957.5</v>
      </c>
      <c r="AD190" s="986">
        <v>-45594.23</v>
      </c>
      <c r="AE190" s="986">
        <v>-45403.02</v>
      </c>
      <c r="AF190" s="986">
        <v>-56918.89</v>
      </c>
      <c r="AG190" s="986">
        <v>-63325.49</v>
      </c>
      <c r="AH190" s="986">
        <v>-61655.09</v>
      </c>
    </row>
    <row r="191" spans="1:34" x14ac:dyDescent="0.35">
      <c r="A191" s="6" t="s">
        <v>160</v>
      </c>
      <c r="B191" s="12"/>
      <c r="C191" s="13" t="s">
        <v>33</v>
      </c>
      <c r="D191" s="987">
        <f>SUMIF($K$8:$AH$8,D$10,$K191:$AH191)</f>
        <v>22406162.388608597</v>
      </c>
      <c r="E191" s="987">
        <f t="shared" ref="E191" si="21">SUMIF($K$8:$AH$8,E$10,$K191:$AH191)</f>
        <v>22645525.239719599</v>
      </c>
      <c r="F191" s="987">
        <f>SUM(F104:F190)</f>
        <v>22406175</v>
      </c>
      <c r="G191" s="987">
        <f>SUM(G104:G190)</f>
        <v>22645526</v>
      </c>
      <c r="H191" s="987">
        <f t="shared" si="18"/>
        <v>-12.61139140278101</v>
      </c>
      <c r="I191" s="987">
        <f t="shared" si="19"/>
        <v>-0.76028040051460266</v>
      </c>
      <c r="K191" s="987">
        <f t="shared" ref="K191:AH191" si="22">SUM(K104:K190)</f>
        <v>2213043.1652698</v>
      </c>
      <c r="L191" s="987">
        <f t="shared" si="22"/>
        <v>1942610.8983239993</v>
      </c>
      <c r="M191" s="987">
        <f t="shared" si="22"/>
        <v>2015436.0124099995</v>
      </c>
      <c r="N191" s="987">
        <f t="shared" si="22"/>
        <v>1758392.9906100002</v>
      </c>
      <c r="O191" s="987">
        <f t="shared" si="22"/>
        <v>1649870.0215799988</v>
      </c>
      <c r="P191" s="987">
        <f t="shared" si="22"/>
        <v>1611534.0666700006</v>
      </c>
      <c r="Q191" s="987">
        <f t="shared" si="22"/>
        <v>1760186.0969199992</v>
      </c>
      <c r="R191" s="987">
        <f t="shared" si="22"/>
        <v>1777161.9294109985</v>
      </c>
      <c r="S191" s="987">
        <f t="shared" si="22"/>
        <v>1602643.1436299989</v>
      </c>
      <c r="T191" s="987">
        <f t="shared" si="22"/>
        <v>1780524.9907700003</v>
      </c>
      <c r="U191" s="987">
        <f t="shared" si="22"/>
        <v>1989285.004048001</v>
      </c>
      <c r="V191" s="987">
        <f t="shared" si="22"/>
        <v>2305474.0689658006</v>
      </c>
      <c r="W191" s="987">
        <f t="shared" si="22"/>
        <v>2245961.9990998004</v>
      </c>
      <c r="X191" s="987">
        <f t="shared" si="22"/>
        <v>1964133.9954340004</v>
      </c>
      <c r="Y191" s="987">
        <f t="shared" si="22"/>
        <v>2038348.0523399999</v>
      </c>
      <c r="Z191" s="987">
        <f t="shared" si="22"/>
        <v>1774993.1398199995</v>
      </c>
      <c r="AA191" s="987">
        <f t="shared" si="22"/>
        <v>1664148.9989299995</v>
      </c>
      <c r="AB191" s="987">
        <f t="shared" si="22"/>
        <v>1629136.0778700002</v>
      </c>
      <c r="AC191" s="987">
        <f t="shared" si="22"/>
        <v>1782123.0776100003</v>
      </c>
      <c r="AD191" s="987">
        <f t="shared" si="22"/>
        <v>1800338.877101999</v>
      </c>
      <c r="AE191" s="987">
        <f t="shared" si="22"/>
        <v>1622011.15328</v>
      </c>
      <c r="AF191" s="987">
        <f t="shared" si="22"/>
        <v>1796304.9335599996</v>
      </c>
      <c r="AG191" s="987">
        <f t="shared" si="22"/>
        <v>2003584.9797280007</v>
      </c>
      <c r="AH191" s="987">
        <f t="shared" si="22"/>
        <v>2324439.9549457999</v>
      </c>
    </row>
    <row r="192" spans="1:34" x14ac:dyDescent="0.35">
      <c r="A192" s="338"/>
      <c r="B192" s="339" t="s">
        <v>35</v>
      </c>
      <c r="C192" s="539" t="s">
        <v>770</v>
      </c>
      <c r="D192" s="952">
        <f>D191-SUM(D104:D190)</f>
        <v>0</v>
      </c>
      <c r="E192" s="952">
        <f t="shared" ref="E192:I192" si="23">E191-SUM(E104:E190)</f>
        <v>0</v>
      </c>
      <c r="F192" s="952">
        <f t="shared" si="23"/>
        <v>0</v>
      </c>
      <c r="G192" s="952">
        <f t="shared" si="23"/>
        <v>0</v>
      </c>
      <c r="H192" s="952">
        <f t="shared" si="23"/>
        <v>-4.5401975512504578E-9</v>
      </c>
      <c r="I192" s="952">
        <f t="shared" si="23"/>
        <v>-8.149072527885437E-10</v>
      </c>
      <c r="J192" s="334"/>
      <c r="K192" s="216"/>
      <c r="L192" s="216"/>
      <c r="M192" s="216"/>
      <c r="N192" s="216"/>
      <c r="O192" s="216"/>
      <c r="P192" s="216"/>
      <c r="Q192" s="216"/>
      <c r="R192" s="216"/>
      <c r="S192" s="216"/>
      <c r="T192" s="216"/>
      <c r="U192" s="216"/>
      <c r="V192" s="216"/>
      <c r="W192" s="216"/>
      <c r="X192" s="216"/>
      <c r="Y192" s="216"/>
      <c r="Z192" s="216"/>
      <c r="AA192" s="216"/>
      <c r="AB192" s="216"/>
      <c r="AC192" s="216"/>
      <c r="AD192" s="216"/>
      <c r="AE192" s="216"/>
      <c r="AF192" s="216"/>
      <c r="AG192" s="216"/>
      <c r="AH192" s="216"/>
    </row>
    <row r="193" spans="1:38" x14ac:dyDescent="0.35">
      <c r="A193" s="312" t="str">
        <f>'26C Energy prices (R)'!A52</f>
        <v>Rate year: January 2025 through December 2026</v>
      </c>
      <c r="B193" s="8"/>
      <c r="C193" s="316"/>
      <c r="K193" s="337"/>
      <c r="AI193" s="675"/>
      <c r="AJ193" s="675"/>
      <c r="AK193" s="675"/>
      <c r="AL193" s="675"/>
    </row>
    <row r="194" spans="1:38" x14ac:dyDescent="0.35">
      <c r="A194" s="312" t="str">
        <f>'26C Energy prices (R)'!A53</f>
        <v>Gas price 90-day average dates: 5/17/24 - 8/15/24</v>
      </c>
      <c r="B194" s="8"/>
      <c r="C194" s="316"/>
      <c r="AI194" s="676"/>
      <c r="AJ194" s="676"/>
      <c r="AK194" s="676"/>
      <c r="AL194" s="676"/>
    </row>
    <row r="195" spans="1:38" x14ac:dyDescent="0.35">
      <c r="C195" s="316"/>
      <c r="AI195" s="677"/>
      <c r="AJ195" s="677"/>
      <c r="AK195" s="677"/>
      <c r="AL195" s="677"/>
    </row>
    <row r="196" spans="1:38" x14ac:dyDescent="0.35">
      <c r="C196" s="316"/>
      <c r="AI196" s="677"/>
      <c r="AJ196" s="677"/>
      <c r="AK196" s="677"/>
      <c r="AL196" s="677"/>
    </row>
    <row r="197" spans="1:38" x14ac:dyDescent="0.35">
      <c r="C197" s="316"/>
    </row>
    <row r="198" spans="1:38" x14ac:dyDescent="0.35">
      <c r="C198" s="316"/>
    </row>
    <row r="199" spans="1:38" x14ac:dyDescent="0.35">
      <c r="C199" s="316"/>
    </row>
    <row r="200" spans="1:38" x14ac:dyDescent="0.35">
      <c r="C200" s="316"/>
    </row>
    <row r="201" spans="1:38" x14ac:dyDescent="0.35">
      <c r="C201" s="316"/>
    </row>
    <row r="202" spans="1:38" x14ac:dyDescent="0.35">
      <c r="C202" s="316"/>
    </row>
    <row r="203" spans="1:38" x14ac:dyDescent="0.35">
      <c r="C203" s="316"/>
    </row>
    <row r="204" spans="1:38" x14ac:dyDescent="0.35">
      <c r="C204" s="316"/>
    </row>
    <row r="205" spans="1:38" x14ac:dyDescent="0.35">
      <c r="C205" s="316"/>
    </row>
    <row r="206" spans="1:38" x14ac:dyDescent="0.35">
      <c r="C206" s="316"/>
    </row>
    <row r="207" spans="1:38" x14ac:dyDescent="0.35">
      <c r="C207" s="316"/>
    </row>
    <row r="208" spans="1:38" x14ac:dyDescent="0.35">
      <c r="C208" s="316"/>
    </row>
    <row r="209" spans="3:3" x14ac:dyDescent="0.35">
      <c r="C209" s="316"/>
    </row>
    <row r="210" spans="3:3" x14ac:dyDescent="0.35">
      <c r="C210" s="316"/>
    </row>
    <row r="211" spans="3:3" x14ac:dyDescent="0.35">
      <c r="C211" s="316"/>
    </row>
    <row r="212" spans="3:3" x14ac:dyDescent="0.35">
      <c r="C212" s="316"/>
    </row>
    <row r="213" spans="3:3" x14ac:dyDescent="0.35">
      <c r="C213" s="316"/>
    </row>
    <row r="214" spans="3:3" x14ac:dyDescent="0.35">
      <c r="C214" s="316"/>
    </row>
    <row r="215" spans="3:3" x14ac:dyDescent="0.35">
      <c r="C215" s="316"/>
    </row>
  </sheetData>
  <mergeCells count="2">
    <mergeCell ref="K9:AH9"/>
    <mergeCell ref="I3:U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"/>
  <sheetViews>
    <sheetView zoomScale="50" zoomScaleNormal="80" workbookViewId="0">
      <selection activeCell="N20" sqref="N20"/>
    </sheetView>
  </sheetViews>
  <sheetFormatPr defaultRowHeight="14.5" x14ac:dyDescent="0.35"/>
  <cols>
    <col min="1" max="1" width="9.1796875" customWidth="1"/>
    <col min="2" max="2" width="48" bestFit="1" customWidth="1"/>
    <col min="3" max="3" width="19.453125" bestFit="1" customWidth="1"/>
    <col min="4" max="4" width="18.81640625" customWidth="1"/>
    <col min="5" max="5" width="15.54296875" bestFit="1" customWidth="1"/>
    <col min="6" max="6" width="16.7265625" bestFit="1" customWidth="1"/>
    <col min="7" max="7" width="15" bestFit="1" customWidth="1"/>
    <col min="8" max="8" width="14.26953125" bestFit="1" customWidth="1"/>
    <col min="10" max="10" width="12.7265625" bestFit="1" customWidth="1"/>
    <col min="11" max="12" width="9.54296875" bestFit="1" customWidth="1"/>
    <col min="13" max="13" width="8.81640625" bestFit="1" customWidth="1"/>
    <col min="14" max="14" width="9.54296875" bestFit="1" customWidth="1"/>
    <col min="15" max="16" width="8.81640625" bestFit="1" customWidth="1"/>
    <col min="17" max="17" width="9.54296875" customWidth="1"/>
    <col min="18" max="19" width="8.81640625" bestFit="1" customWidth="1"/>
    <col min="20" max="24" width="9.54296875" bestFit="1" customWidth="1"/>
    <col min="25" max="25" width="8.81640625" bestFit="1" customWidth="1"/>
    <col min="26" max="26" width="9.5429687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x14ac:dyDescent="0.35">
      <c r="A1" s="964" t="s">
        <v>802</v>
      </c>
      <c r="B1" s="61"/>
      <c r="C1" s="61"/>
      <c r="D1" s="61"/>
      <c r="E1" s="61"/>
      <c r="F1" s="61"/>
      <c r="G1" s="61"/>
      <c r="H1" s="61"/>
    </row>
    <row r="3" spans="1:33" ht="18" x14ac:dyDescent="0.4">
      <c r="F3" s="1073" t="s">
        <v>801</v>
      </c>
      <c r="G3" s="1073"/>
      <c r="H3" s="1073"/>
      <c r="I3" s="1073"/>
      <c r="J3" s="1073"/>
      <c r="K3" s="1073"/>
      <c r="L3" s="1073"/>
      <c r="M3" s="1073"/>
      <c r="N3" s="1073"/>
      <c r="O3" s="1073"/>
      <c r="P3" s="1073"/>
      <c r="Q3" s="1073"/>
      <c r="R3" s="1073"/>
    </row>
    <row r="4" spans="1:33" ht="18.5" x14ac:dyDescent="0.45">
      <c r="A4" s="2" t="s">
        <v>52</v>
      </c>
      <c r="B4" s="20"/>
      <c r="K4" s="61"/>
      <c r="L4" s="61"/>
    </row>
    <row r="5" spans="1:33" ht="15.5" x14ac:dyDescent="0.35">
      <c r="A5" s="172" t="s">
        <v>778</v>
      </c>
      <c r="B5" s="21"/>
    </row>
    <row r="6" spans="1:33" ht="21" x14ac:dyDescent="0.5">
      <c r="A6" s="3" t="s">
        <v>71</v>
      </c>
      <c r="B6" s="22"/>
    </row>
    <row r="7" spans="1:33" s="23" customFormat="1" x14ac:dyDescent="0.35">
      <c r="A7" s="321"/>
      <c r="B7" s="22"/>
    </row>
    <row r="8" spans="1:33" s="23" customFormat="1" ht="15" thickBot="1" x14ac:dyDescent="0.4">
      <c r="A8" s="321"/>
      <c r="B8" s="22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</row>
    <row r="9" spans="1:33" s="101" customFormat="1" ht="29" x14ac:dyDescent="0.35">
      <c r="A9" s="761" t="s">
        <v>55</v>
      </c>
      <c r="B9" s="762" t="s">
        <v>56</v>
      </c>
      <c r="C9" s="827">
        <v>2025</v>
      </c>
      <c r="D9" s="827">
        <v>2026</v>
      </c>
      <c r="E9" s="828" t="s">
        <v>755</v>
      </c>
      <c r="F9" s="828" t="s">
        <v>756</v>
      </c>
      <c r="G9" s="828" t="s">
        <v>780</v>
      </c>
      <c r="H9" s="828" t="s">
        <v>781</v>
      </c>
      <c r="J9" s="189">
        <v>45658</v>
      </c>
      <c r="K9" s="190">
        <v>45689</v>
      </c>
      <c r="L9" s="190">
        <v>45717</v>
      </c>
      <c r="M9" s="190">
        <v>45748</v>
      </c>
      <c r="N9" s="190">
        <v>45778</v>
      </c>
      <c r="O9" s="190">
        <v>45809</v>
      </c>
      <c r="P9" s="190">
        <v>45839</v>
      </c>
      <c r="Q9" s="190">
        <v>45870</v>
      </c>
      <c r="R9" s="190">
        <v>45901</v>
      </c>
      <c r="S9" s="190">
        <v>45931</v>
      </c>
      <c r="T9" s="190">
        <v>45962</v>
      </c>
      <c r="U9" s="190">
        <v>45992</v>
      </c>
      <c r="V9" s="189">
        <v>46023</v>
      </c>
      <c r="W9" s="190">
        <v>46054</v>
      </c>
      <c r="X9" s="190">
        <v>46082</v>
      </c>
      <c r="Y9" s="190">
        <v>46113</v>
      </c>
      <c r="Z9" s="190">
        <v>46143</v>
      </c>
      <c r="AA9" s="190">
        <v>46174</v>
      </c>
      <c r="AB9" s="190">
        <v>46204</v>
      </c>
      <c r="AC9" s="190">
        <v>46235</v>
      </c>
      <c r="AD9" s="190">
        <v>46266</v>
      </c>
      <c r="AE9" s="190">
        <v>46296</v>
      </c>
      <c r="AF9" s="190">
        <v>46327</v>
      </c>
      <c r="AG9" s="191">
        <v>46357</v>
      </c>
    </row>
    <row r="10" spans="1:33" s="23" customFormat="1" x14ac:dyDescent="0.35">
      <c r="A10" s="341">
        <v>501</v>
      </c>
      <c r="B10" s="23" t="s">
        <v>72</v>
      </c>
      <c r="C10" s="980"/>
      <c r="D10" s="973"/>
      <c r="E10" s="973"/>
      <c r="F10" s="973"/>
      <c r="G10" s="973"/>
      <c r="H10" s="973"/>
      <c r="I10" s="38"/>
      <c r="J10" s="973"/>
      <c r="K10" s="973"/>
      <c r="L10" s="973"/>
      <c r="M10" s="973"/>
      <c r="N10" s="973"/>
      <c r="O10" s="973"/>
      <c r="P10" s="973"/>
      <c r="Q10" s="973"/>
      <c r="R10" s="973"/>
      <c r="S10" s="973"/>
      <c r="T10" s="973"/>
      <c r="U10" s="973"/>
      <c r="V10" s="973"/>
      <c r="W10" s="973"/>
      <c r="X10" s="973"/>
      <c r="Y10" s="973"/>
      <c r="Z10" s="973"/>
      <c r="AA10" s="973"/>
      <c r="AB10" s="973"/>
      <c r="AC10" s="973"/>
      <c r="AD10" s="973"/>
      <c r="AE10" s="973"/>
      <c r="AF10" s="973"/>
      <c r="AG10" s="973"/>
    </row>
    <row r="11" spans="1:33" s="23" customFormat="1" x14ac:dyDescent="0.35">
      <c r="A11" s="341">
        <v>501</v>
      </c>
      <c r="B11" s="23" t="s">
        <v>673</v>
      </c>
      <c r="C11" s="973"/>
      <c r="D11" s="973"/>
      <c r="E11" s="973"/>
      <c r="F11" s="973"/>
      <c r="G11" s="973"/>
      <c r="H11" s="973"/>
      <c r="I11" s="38"/>
      <c r="J11" s="973"/>
      <c r="K11" s="973"/>
      <c r="L11" s="973"/>
      <c r="M11" s="973"/>
      <c r="N11" s="973"/>
      <c r="O11" s="973"/>
      <c r="P11" s="973"/>
      <c r="Q11" s="973"/>
      <c r="R11" s="973"/>
      <c r="S11" s="973"/>
      <c r="T11" s="973"/>
      <c r="U11" s="973"/>
      <c r="V11" s="973"/>
      <c r="W11" s="973"/>
      <c r="X11" s="973"/>
      <c r="Y11" s="973"/>
      <c r="Z11" s="973"/>
      <c r="AA11" s="973"/>
      <c r="AB11" s="973"/>
      <c r="AC11" s="973"/>
      <c r="AD11" s="973"/>
      <c r="AE11" s="973"/>
      <c r="AF11" s="973"/>
      <c r="AG11" s="973"/>
    </row>
    <row r="12" spans="1:33" s="23" customFormat="1" x14ac:dyDescent="0.35">
      <c r="A12" s="341">
        <v>555</v>
      </c>
      <c r="B12" s="23" t="s">
        <v>63</v>
      </c>
      <c r="C12" s="973"/>
      <c r="D12" s="973"/>
      <c r="E12" s="973"/>
      <c r="F12" s="973"/>
      <c r="G12" s="973"/>
      <c r="H12" s="973"/>
      <c r="I12" s="38"/>
      <c r="J12" s="973"/>
      <c r="K12" s="973"/>
      <c r="L12" s="973"/>
      <c r="M12" s="973"/>
      <c r="N12" s="973"/>
      <c r="O12" s="973"/>
      <c r="P12" s="973"/>
      <c r="Q12" s="973"/>
      <c r="R12" s="973"/>
      <c r="S12" s="973"/>
      <c r="T12" s="973"/>
      <c r="U12" s="973"/>
      <c r="V12" s="973"/>
      <c r="W12" s="973"/>
      <c r="X12" s="973"/>
      <c r="Y12" s="973"/>
      <c r="Z12" s="973"/>
      <c r="AA12" s="973"/>
      <c r="AB12" s="973"/>
      <c r="AC12" s="973"/>
      <c r="AD12" s="973"/>
      <c r="AE12" s="973"/>
      <c r="AF12" s="973"/>
      <c r="AG12" s="973"/>
    </row>
    <row r="13" spans="1:33" s="23" customFormat="1" x14ac:dyDescent="0.35">
      <c r="A13" s="342" t="s">
        <v>57</v>
      </c>
      <c r="B13" s="23" t="s">
        <v>43</v>
      </c>
      <c r="C13" s="967"/>
      <c r="D13" s="967"/>
      <c r="E13" s="967"/>
      <c r="F13" s="967"/>
      <c r="G13" s="967"/>
      <c r="H13" s="967"/>
      <c r="I13" s="38"/>
      <c r="J13" s="973"/>
      <c r="K13" s="967"/>
      <c r="L13" s="967"/>
      <c r="M13" s="967"/>
      <c r="N13" s="967"/>
      <c r="O13" s="967"/>
      <c r="P13" s="967"/>
      <c r="Q13" s="967"/>
      <c r="R13" s="967"/>
      <c r="S13" s="967"/>
      <c r="T13" s="967"/>
      <c r="U13" s="967"/>
      <c r="V13" s="973"/>
      <c r="W13" s="967"/>
      <c r="X13" s="967"/>
      <c r="Y13" s="967"/>
      <c r="Z13" s="967"/>
      <c r="AA13" s="967"/>
      <c r="AB13" s="967"/>
      <c r="AC13" s="967"/>
      <c r="AD13" s="967"/>
      <c r="AE13" s="967"/>
      <c r="AF13" s="967"/>
      <c r="AG13" s="967"/>
    </row>
    <row r="14" spans="1:33" s="23" customFormat="1" x14ac:dyDescent="0.35">
      <c r="A14" s="343" t="s">
        <v>57</v>
      </c>
      <c r="B14" s="23" t="s">
        <v>31</v>
      </c>
      <c r="C14" s="967"/>
      <c r="D14" s="967"/>
      <c r="E14" s="967"/>
      <c r="F14" s="967"/>
      <c r="G14" s="967"/>
      <c r="H14" s="967"/>
      <c r="I14" s="38"/>
      <c r="J14" s="967"/>
      <c r="K14" s="967"/>
      <c r="L14" s="967"/>
      <c r="M14" s="967"/>
      <c r="N14" s="967"/>
      <c r="O14" s="967"/>
      <c r="P14" s="967"/>
      <c r="Q14" s="967"/>
      <c r="R14" s="967"/>
      <c r="S14" s="967"/>
      <c r="T14" s="967"/>
      <c r="U14" s="967"/>
      <c r="V14" s="967"/>
      <c r="W14" s="967"/>
      <c r="X14" s="967"/>
      <c r="Y14" s="967"/>
      <c r="Z14" s="967"/>
      <c r="AA14" s="967"/>
      <c r="AB14" s="967"/>
      <c r="AC14" s="967"/>
      <c r="AD14" s="967"/>
      <c r="AE14" s="967"/>
      <c r="AF14" s="967"/>
      <c r="AG14" s="967"/>
    </row>
    <row r="15" spans="1:33" s="23" customFormat="1" x14ac:dyDescent="0.35">
      <c r="A15" s="343" t="s">
        <v>57</v>
      </c>
      <c r="B15" s="23" t="s">
        <v>30</v>
      </c>
      <c r="C15" s="967"/>
      <c r="D15" s="967"/>
      <c r="E15" s="967"/>
      <c r="F15" s="967"/>
      <c r="G15" s="967"/>
      <c r="H15" s="967"/>
      <c r="I15" s="38"/>
      <c r="J15" s="967"/>
      <c r="K15" s="967"/>
      <c r="L15" s="967"/>
      <c r="M15" s="967"/>
      <c r="N15" s="967"/>
      <c r="O15" s="967"/>
      <c r="P15" s="967"/>
      <c r="Q15" s="967"/>
      <c r="R15" s="967"/>
      <c r="S15" s="967"/>
      <c r="T15" s="967"/>
      <c r="U15" s="967"/>
      <c r="V15" s="967"/>
      <c r="W15" s="967"/>
      <c r="X15" s="967"/>
      <c r="Y15" s="967"/>
      <c r="Z15" s="967"/>
      <c r="AA15" s="967"/>
      <c r="AB15" s="967"/>
      <c r="AC15" s="967"/>
      <c r="AD15" s="967"/>
      <c r="AE15" s="967"/>
      <c r="AF15" s="967"/>
      <c r="AG15" s="967"/>
    </row>
    <row r="16" spans="1:33" s="23" customFormat="1" x14ac:dyDescent="0.35">
      <c r="A16" s="343" t="s">
        <v>57</v>
      </c>
      <c r="B16" s="23" t="s">
        <v>32</v>
      </c>
      <c r="C16" s="967"/>
      <c r="D16" s="967"/>
      <c r="E16" s="967"/>
      <c r="F16" s="967"/>
      <c r="G16" s="967"/>
      <c r="H16" s="967"/>
      <c r="I16" s="38"/>
      <c r="J16" s="967"/>
      <c r="K16" s="967"/>
      <c r="L16" s="967"/>
      <c r="M16" s="967"/>
      <c r="N16" s="967"/>
      <c r="O16" s="967"/>
      <c r="P16" s="967"/>
      <c r="Q16" s="967"/>
      <c r="R16" s="967"/>
      <c r="S16" s="967"/>
      <c r="T16" s="967"/>
      <c r="U16" s="967"/>
      <c r="V16" s="967"/>
      <c r="W16" s="967"/>
      <c r="X16" s="967"/>
      <c r="Y16" s="967"/>
      <c r="Z16" s="967"/>
      <c r="AA16" s="967"/>
      <c r="AB16" s="967"/>
      <c r="AC16" s="967"/>
      <c r="AD16" s="967"/>
      <c r="AE16" s="967"/>
      <c r="AF16" s="967"/>
      <c r="AG16" s="967"/>
    </row>
    <row r="17" spans="1:33" s="23" customFormat="1" x14ac:dyDescent="0.35">
      <c r="A17" s="343" t="s">
        <v>57</v>
      </c>
      <c r="B17" s="23" t="s">
        <v>494</v>
      </c>
      <c r="C17" s="967"/>
      <c r="D17" s="967"/>
      <c r="E17" s="967"/>
      <c r="F17" s="967"/>
      <c r="G17" s="967"/>
      <c r="H17" s="967"/>
      <c r="I17" s="38"/>
      <c r="J17" s="967"/>
      <c r="K17" s="967"/>
      <c r="L17" s="967"/>
      <c r="M17" s="967"/>
      <c r="N17" s="967"/>
      <c r="O17" s="967"/>
      <c r="P17" s="967"/>
      <c r="Q17" s="967"/>
      <c r="R17" s="967"/>
      <c r="S17" s="967"/>
      <c r="T17" s="967"/>
      <c r="U17" s="967"/>
      <c r="V17" s="967"/>
      <c r="W17" s="967"/>
      <c r="X17" s="967"/>
      <c r="Y17" s="967"/>
      <c r="Z17" s="967"/>
      <c r="AA17" s="967"/>
      <c r="AB17" s="967"/>
      <c r="AC17" s="967"/>
      <c r="AD17" s="967"/>
      <c r="AE17" s="967"/>
      <c r="AF17" s="967"/>
      <c r="AG17" s="967"/>
    </row>
    <row r="18" spans="1:33" s="23" customFormat="1" x14ac:dyDescent="0.35">
      <c r="A18" s="343">
        <v>565</v>
      </c>
      <c r="B18" s="24" t="s">
        <v>73</v>
      </c>
      <c r="C18" s="967"/>
      <c r="D18" s="967"/>
      <c r="E18" s="967"/>
      <c r="F18" s="967"/>
      <c r="G18" s="967"/>
      <c r="H18" s="967"/>
      <c r="I18" s="38"/>
      <c r="J18" s="967"/>
      <c r="K18" s="967"/>
      <c r="L18" s="967"/>
      <c r="M18" s="967"/>
      <c r="N18" s="967"/>
      <c r="O18" s="967"/>
      <c r="P18" s="967"/>
      <c r="Q18" s="967"/>
      <c r="R18" s="967"/>
      <c r="S18" s="967"/>
      <c r="T18" s="967"/>
      <c r="U18" s="967"/>
      <c r="V18" s="967"/>
      <c r="W18" s="967"/>
      <c r="X18" s="967"/>
      <c r="Y18" s="967"/>
      <c r="Z18" s="967"/>
      <c r="AA18" s="967"/>
      <c r="AB18" s="967"/>
      <c r="AC18" s="967"/>
      <c r="AD18" s="967"/>
      <c r="AE18" s="967"/>
      <c r="AF18" s="967"/>
      <c r="AG18" s="967"/>
    </row>
    <row r="19" spans="1:33" s="23" customFormat="1" x14ac:dyDescent="0.35">
      <c r="A19" s="343">
        <v>565</v>
      </c>
      <c r="B19" s="24" t="s">
        <v>65</v>
      </c>
      <c r="C19" s="967"/>
      <c r="D19" s="967"/>
      <c r="E19" s="967"/>
      <c r="F19" s="967"/>
      <c r="G19" s="967"/>
      <c r="H19" s="967"/>
      <c r="I19" s="38"/>
      <c r="J19" s="967"/>
      <c r="K19" s="967"/>
      <c r="L19" s="967"/>
      <c r="M19" s="967"/>
      <c r="N19" s="967"/>
      <c r="O19" s="967"/>
      <c r="P19" s="967"/>
      <c r="Q19" s="967"/>
      <c r="R19" s="967"/>
      <c r="S19" s="967"/>
      <c r="T19" s="967"/>
      <c r="U19" s="967"/>
      <c r="V19" s="967"/>
      <c r="W19" s="967"/>
      <c r="X19" s="967"/>
      <c r="Y19" s="967"/>
      <c r="Z19" s="967"/>
      <c r="AA19" s="967"/>
      <c r="AB19" s="967"/>
      <c r="AC19" s="967"/>
      <c r="AD19" s="967"/>
      <c r="AE19" s="967"/>
      <c r="AF19" s="967"/>
      <c r="AG19" s="967"/>
    </row>
    <row r="20" spans="1:33" s="23" customFormat="1" x14ac:dyDescent="0.35">
      <c r="A20" s="342">
        <v>565</v>
      </c>
      <c r="B20" s="24" t="s">
        <v>497</v>
      </c>
      <c r="C20" s="967"/>
      <c r="D20" s="967"/>
      <c r="E20" s="967"/>
      <c r="F20" s="967"/>
      <c r="G20" s="967"/>
      <c r="H20" s="967"/>
      <c r="I20" s="38"/>
      <c r="J20" s="967"/>
      <c r="K20" s="967"/>
      <c r="L20" s="967"/>
      <c r="M20" s="967"/>
      <c r="N20" s="967"/>
      <c r="O20" s="967"/>
      <c r="P20" s="967"/>
      <c r="Q20" s="967"/>
      <c r="R20" s="967"/>
      <c r="S20" s="967"/>
      <c r="T20" s="967"/>
      <c r="U20" s="967"/>
      <c r="V20" s="967"/>
      <c r="W20" s="967"/>
      <c r="X20" s="967"/>
      <c r="Y20" s="967"/>
      <c r="Z20" s="967"/>
      <c r="AA20" s="967"/>
      <c r="AB20" s="967"/>
      <c r="AC20" s="967"/>
      <c r="AD20" s="967"/>
      <c r="AE20" s="967"/>
      <c r="AF20" s="967"/>
      <c r="AG20" s="967"/>
    </row>
    <row r="21" spans="1:33" s="23" customFormat="1" x14ac:dyDescent="0.35">
      <c r="A21" s="342">
        <v>456</v>
      </c>
      <c r="B21" s="23" t="s">
        <v>773</v>
      </c>
      <c r="C21" s="967"/>
      <c r="D21" s="967"/>
      <c r="E21" s="967"/>
      <c r="F21" s="967"/>
      <c r="G21" s="967"/>
      <c r="H21" s="967"/>
      <c r="I21" s="38"/>
      <c r="J21" s="967"/>
      <c r="K21" s="967"/>
      <c r="L21" s="967"/>
      <c r="M21" s="967"/>
      <c r="N21" s="967"/>
      <c r="O21" s="967"/>
      <c r="P21" s="967"/>
      <c r="Q21" s="967"/>
      <c r="R21" s="967"/>
      <c r="S21" s="967"/>
      <c r="T21" s="967"/>
      <c r="U21" s="967"/>
      <c r="V21" s="967"/>
      <c r="W21" s="967"/>
      <c r="X21" s="967"/>
      <c r="Y21" s="967"/>
      <c r="Z21" s="967"/>
      <c r="AA21" s="967"/>
      <c r="AB21" s="967"/>
      <c r="AC21" s="967"/>
      <c r="AD21" s="967"/>
      <c r="AE21" s="967"/>
      <c r="AF21" s="967"/>
      <c r="AG21" s="967"/>
    </row>
    <row r="22" spans="1:33" s="23" customFormat="1" x14ac:dyDescent="0.35">
      <c r="A22" s="342">
        <v>547</v>
      </c>
      <c r="B22" s="23" t="s">
        <v>66</v>
      </c>
      <c r="C22" s="967"/>
      <c r="D22" s="967"/>
      <c r="E22" s="967"/>
      <c r="F22" s="967"/>
      <c r="G22" s="967"/>
      <c r="H22" s="967"/>
      <c r="I22" s="38"/>
      <c r="J22" s="967"/>
      <c r="K22" s="967"/>
      <c r="L22" s="967"/>
      <c r="M22" s="967"/>
      <c r="N22" s="967"/>
      <c r="O22" s="967"/>
      <c r="P22" s="967"/>
      <c r="Q22" s="967"/>
      <c r="R22" s="967"/>
      <c r="S22" s="967"/>
      <c r="T22" s="967"/>
      <c r="U22" s="967"/>
      <c r="V22" s="967"/>
      <c r="W22" s="967"/>
      <c r="X22" s="967"/>
      <c r="Y22" s="967"/>
      <c r="Z22" s="967"/>
      <c r="AA22" s="967"/>
      <c r="AB22" s="967"/>
      <c r="AC22" s="967"/>
      <c r="AD22" s="967"/>
      <c r="AE22" s="967"/>
      <c r="AF22" s="967"/>
      <c r="AG22" s="967"/>
    </row>
    <row r="23" spans="1:33" s="23" customFormat="1" x14ac:dyDescent="0.35">
      <c r="A23" s="342">
        <v>547</v>
      </c>
      <c r="B23" s="23" t="s">
        <v>771</v>
      </c>
      <c r="C23" s="967"/>
      <c r="D23" s="967"/>
      <c r="E23" s="967"/>
      <c r="F23" s="967"/>
      <c r="G23" s="967"/>
      <c r="H23" s="967"/>
      <c r="I23" s="38"/>
      <c r="J23" s="967"/>
      <c r="K23" s="967"/>
      <c r="L23" s="967"/>
      <c r="M23" s="967"/>
      <c r="N23" s="967"/>
      <c r="O23" s="967"/>
      <c r="P23" s="967"/>
      <c r="Q23" s="967"/>
      <c r="R23" s="967"/>
      <c r="S23" s="967"/>
      <c r="T23" s="967"/>
      <c r="U23" s="967"/>
      <c r="V23" s="967"/>
      <c r="W23" s="967"/>
      <c r="X23" s="967"/>
      <c r="Y23" s="967"/>
      <c r="Z23" s="967"/>
      <c r="AA23" s="967"/>
      <c r="AB23" s="967"/>
      <c r="AC23" s="967"/>
      <c r="AD23" s="967"/>
      <c r="AE23" s="967"/>
      <c r="AF23" s="967"/>
      <c r="AG23" s="967"/>
    </row>
    <row r="24" spans="1:33" s="23" customFormat="1" x14ac:dyDescent="0.35">
      <c r="A24" s="342">
        <v>547</v>
      </c>
      <c r="B24" s="23" t="s">
        <v>772</v>
      </c>
      <c r="C24" s="967"/>
      <c r="D24" s="967"/>
      <c r="E24" s="967"/>
      <c r="F24" s="967"/>
      <c r="G24" s="967"/>
      <c r="H24" s="967"/>
      <c r="I24" s="38"/>
      <c r="J24" s="967"/>
      <c r="K24" s="967"/>
      <c r="L24" s="967"/>
      <c r="M24" s="967"/>
      <c r="N24" s="967"/>
      <c r="O24" s="967"/>
      <c r="P24" s="967"/>
      <c r="Q24" s="967"/>
      <c r="R24" s="967"/>
      <c r="S24" s="967"/>
      <c r="T24" s="967"/>
      <c r="U24" s="967"/>
      <c r="V24" s="967"/>
      <c r="W24" s="967"/>
      <c r="X24" s="967"/>
      <c r="Y24" s="967"/>
      <c r="Z24" s="967"/>
      <c r="AA24" s="967"/>
      <c r="AB24" s="967"/>
      <c r="AC24" s="967"/>
      <c r="AD24" s="967"/>
      <c r="AE24" s="967"/>
      <c r="AF24" s="967"/>
      <c r="AG24" s="967"/>
    </row>
    <row r="25" spans="1:33" s="23" customFormat="1" x14ac:dyDescent="0.35">
      <c r="A25" s="342">
        <v>547</v>
      </c>
      <c r="B25" s="23" t="s">
        <v>540</v>
      </c>
      <c r="C25" s="967"/>
      <c r="D25" s="967"/>
      <c r="E25" s="967"/>
      <c r="F25" s="967"/>
      <c r="G25" s="967"/>
      <c r="H25" s="967"/>
      <c r="I25" s="38"/>
      <c r="J25" s="967"/>
      <c r="K25" s="967"/>
      <c r="L25" s="967"/>
      <c r="M25" s="967"/>
      <c r="N25" s="967"/>
      <c r="O25" s="967"/>
      <c r="P25" s="967"/>
      <c r="Q25" s="967"/>
      <c r="R25" s="967"/>
      <c r="S25" s="967"/>
      <c r="T25" s="967"/>
      <c r="U25" s="967"/>
      <c r="V25" s="967"/>
      <c r="W25" s="967"/>
      <c r="X25" s="967"/>
      <c r="Y25" s="967"/>
      <c r="Z25" s="967"/>
      <c r="AA25" s="967"/>
      <c r="AB25" s="967"/>
      <c r="AC25" s="967"/>
      <c r="AD25" s="967"/>
      <c r="AE25" s="967"/>
      <c r="AF25" s="967"/>
      <c r="AG25" s="967"/>
    </row>
    <row r="26" spans="1:33" s="23" customFormat="1" x14ac:dyDescent="0.35">
      <c r="A26" s="344" t="s">
        <v>60</v>
      </c>
      <c r="B26" s="23" t="s">
        <v>443</v>
      </c>
      <c r="C26" s="967"/>
      <c r="D26" s="967"/>
      <c r="E26" s="967"/>
      <c r="F26" s="967"/>
      <c r="G26" s="967"/>
      <c r="H26" s="967"/>
      <c r="I26" s="38"/>
      <c r="J26" s="967"/>
      <c r="K26" s="967"/>
      <c r="L26" s="967"/>
      <c r="M26" s="967"/>
      <c r="N26" s="967"/>
      <c r="O26" s="967"/>
      <c r="P26" s="967"/>
      <c r="Q26" s="967"/>
      <c r="R26" s="967"/>
      <c r="S26" s="967"/>
      <c r="T26" s="967"/>
      <c r="U26" s="967"/>
      <c r="V26" s="967"/>
      <c r="W26" s="967"/>
      <c r="X26" s="967"/>
      <c r="Y26" s="967"/>
      <c r="Z26" s="967"/>
      <c r="AA26" s="967"/>
      <c r="AB26" s="967"/>
      <c r="AC26" s="967"/>
      <c r="AD26" s="967"/>
      <c r="AE26" s="967"/>
      <c r="AF26" s="967"/>
      <c r="AG26" s="967"/>
    </row>
    <row r="27" spans="1:33" s="23" customFormat="1" x14ac:dyDescent="0.35">
      <c r="A27" s="342">
        <v>547</v>
      </c>
      <c r="B27" s="24" t="s">
        <v>67</v>
      </c>
      <c r="C27" s="967"/>
      <c r="D27" s="967"/>
      <c r="E27" s="967"/>
      <c r="F27" s="967"/>
      <c r="G27" s="967"/>
      <c r="H27" s="967"/>
      <c r="I27" s="38"/>
      <c r="J27" s="967"/>
      <c r="K27" s="967"/>
      <c r="L27" s="967"/>
      <c r="M27" s="967"/>
      <c r="N27" s="967"/>
      <c r="O27" s="967"/>
      <c r="P27" s="967"/>
      <c r="Q27" s="967"/>
      <c r="R27" s="967"/>
      <c r="S27" s="967"/>
      <c r="T27" s="967"/>
      <c r="U27" s="967"/>
      <c r="V27" s="967"/>
      <c r="W27" s="967"/>
      <c r="X27" s="967"/>
      <c r="Y27" s="967"/>
      <c r="Z27" s="967"/>
      <c r="AA27" s="967"/>
      <c r="AB27" s="967"/>
      <c r="AC27" s="967"/>
      <c r="AD27" s="967"/>
      <c r="AE27" s="967"/>
      <c r="AF27" s="967"/>
      <c r="AG27" s="967"/>
    </row>
    <row r="28" spans="1:33" s="23" customFormat="1" x14ac:dyDescent="0.35">
      <c r="A28" s="343">
        <v>547</v>
      </c>
      <c r="B28" s="23" t="s">
        <v>68</v>
      </c>
      <c r="C28" s="967"/>
      <c r="D28" s="967"/>
      <c r="E28" s="967"/>
      <c r="F28" s="967"/>
      <c r="G28" s="967"/>
      <c r="H28" s="967"/>
      <c r="I28" s="38"/>
      <c r="J28" s="967"/>
      <c r="K28" s="967"/>
      <c r="L28" s="967"/>
      <c r="M28" s="967"/>
      <c r="N28" s="967"/>
      <c r="O28" s="967"/>
      <c r="P28" s="967"/>
      <c r="Q28" s="967"/>
      <c r="R28" s="967"/>
      <c r="S28" s="967"/>
      <c r="T28" s="967"/>
      <c r="U28" s="967"/>
      <c r="V28" s="967"/>
      <c r="W28" s="967"/>
      <c r="X28" s="967"/>
      <c r="Y28" s="967"/>
      <c r="Z28" s="967"/>
      <c r="AA28" s="967"/>
      <c r="AB28" s="967"/>
      <c r="AC28" s="967"/>
      <c r="AD28" s="967"/>
      <c r="AE28" s="967"/>
      <c r="AF28" s="967"/>
      <c r="AG28" s="967"/>
    </row>
    <row r="29" spans="1:33" s="23" customFormat="1" x14ac:dyDescent="0.35">
      <c r="A29" s="343">
        <v>547</v>
      </c>
      <c r="B29" s="23" t="s">
        <v>585</v>
      </c>
      <c r="C29" s="967"/>
      <c r="D29" s="967"/>
      <c r="E29" s="967"/>
      <c r="F29" s="967"/>
      <c r="G29" s="967"/>
      <c r="H29" s="967"/>
      <c r="I29" s="38"/>
      <c r="J29" s="967"/>
      <c r="K29" s="967"/>
      <c r="L29" s="967"/>
      <c r="M29" s="967"/>
      <c r="N29" s="967"/>
      <c r="O29" s="967"/>
      <c r="P29" s="967"/>
      <c r="Q29" s="967"/>
      <c r="R29" s="967"/>
      <c r="S29" s="967"/>
      <c r="T29" s="967"/>
      <c r="U29" s="967"/>
      <c r="V29" s="967"/>
      <c r="W29" s="967"/>
      <c r="X29" s="967"/>
      <c r="Y29" s="967"/>
      <c r="Z29" s="967"/>
      <c r="AA29" s="967"/>
      <c r="AB29" s="967"/>
      <c r="AC29" s="967"/>
      <c r="AD29" s="967"/>
      <c r="AE29" s="967"/>
      <c r="AF29" s="967"/>
      <c r="AG29" s="967"/>
    </row>
    <row r="30" spans="1:33" s="23" customFormat="1" x14ac:dyDescent="0.35">
      <c r="A30" s="343">
        <v>447</v>
      </c>
      <c r="B30" s="23" t="s">
        <v>584</v>
      </c>
      <c r="C30" s="967"/>
      <c r="D30" s="967"/>
      <c r="E30" s="967"/>
      <c r="F30" s="967"/>
      <c r="G30" s="967"/>
      <c r="H30" s="967"/>
      <c r="I30" s="38"/>
      <c r="J30" s="967"/>
      <c r="K30" s="967"/>
      <c r="L30" s="967"/>
      <c r="M30" s="967"/>
      <c r="N30" s="967"/>
      <c r="O30" s="967"/>
      <c r="P30" s="967"/>
      <c r="Q30" s="967"/>
      <c r="R30" s="967"/>
      <c r="S30" s="967"/>
      <c r="T30" s="967"/>
      <c r="U30" s="967"/>
      <c r="V30" s="967"/>
      <c r="W30" s="967"/>
      <c r="X30" s="967"/>
      <c r="Y30" s="967"/>
      <c r="Z30" s="967"/>
      <c r="AA30" s="967"/>
      <c r="AB30" s="967"/>
      <c r="AC30" s="967"/>
      <c r="AD30" s="967"/>
      <c r="AE30" s="967"/>
      <c r="AF30" s="967"/>
      <c r="AG30" s="967"/>
    </row>
    <row r="31" spans="1:33" s="23" customFormat="1" x14ac:dyDescent="0.35">
      <c r="A31" s="342">
        <v>447</v>
      </c>
      <c r="B31" s="24" t="s">
        <v>59</v>
      </c>
      <c r="C31" s="967"/>
      <c r="D31" s="967"/>
      <c r="E31" s="967"/>
      <c r="F31" s="967"/>
      <c r="G31" s="967"/>
      <c r="H31" s="967"/>
      <c r="I31" s="38"/>
      <c r="J31" s="967"/>
      <c r="K31" s="967"/>
      <c r="L31" s="967"/>
      <c r="M31" s="967"/>
      <c r="N31" s="967"/>
      <c r="O31" s="967"/>
      <c r="P31" s="967"/>
      <c r="Q31" s="967"/>
      <c r="R31" s="967"/>
      <c r="S31" s="967"/>
      <c r="T31" s="967"/>
      <c r="U31" s="967"/>
      <c r="V31" s="967"/>
      <c r="W31" s="967"/>
      <c r="X31" s="967"/>
      <c r="Y31" s="967"/>
      <c r="Z31" s="967"/>
      <c r="AA31" s="967"/>
      <c r="AB31" s="967"/>
      <c r="AC31" s="967"/>
      <c r="AD31" s="967"/>
      <c r="AE31" s="967"/>
      <c r="AF31" s="967"/>
      <c r="AG31" s="967"/>
    </row>
    <row r="32" spans="1:33" s="23" customFormat="1" x14ac:dyDescent="0.35">
      <c r="A32" s="343" t="s">
        <v>60</v>
      </c>
      <c r="B32" s="24" t="s">
        <v>61</v>
      </c>
      <c r="C32" s="967"/>
      <c r="D32" s="967"/>
      <c r="E32" s="967"/>
      <c r="F32" s="967"/>
      <c r="G32" s="967"/>
      <c r="H32" s="967"/>
      <c r="I32" s="38"/>
      <c r="J32" s="973"/>
      <c r="K32" s="973"/>
      <c r="L32" s="973"/>
      <c r="M32" s="973"/>
      <c r="N32" s="973"/>
      <c r="O32" s="973"/>
      <c r="P32" s="973"/>
      <c r="Q32" s="973"/>
      <c r="R32" s="973"/>
      <c r="S32" s="973"/>
      <c r="T32" s="973"/>
      <c r="U32" s="973"/>
      <c r="V32" s="973"/>
      <c r="W32" s="973"/>
      <c r="X32" s="973"/>
      <c r="Y32" s="973"/>
      <c r="Z32" s="973"/>
      <c r="AA32" s="973"/>
      <c r="AB32" s="973"/>
      <c r="AC32" s="973"/>
      <c r="AD32" s="973"/>
      <c r="AE32" s="973"/>
      <c r="AF32" s="973"/>
      <c r="AG32" s="973"/>
    </row>
    <row r="33" spans="1:33" s="23" customFormat="1" x14ac:dyDescent="0.35">
      <c r="A33" s="342">
        <v>555</v>
      </c>
      <c r="B33" s="23" t="s">
        <v>74</v>
      </c>
      <c r="C33" s="967"/>
      <c r="D33" s="967"/>
      <c r="E33" s="967"/>
      <c r="F33" s="967"/>
      <c r="G33" s="967"/>
      <c r="H33" s="967"/>
      <c r="I33" s="38"/>
      <c r="J33" s="967"/>
      <c r="K33" s="967"/>
      <c r="L33" s="967"/>
      <c r="M33" s="967"/>
      <c r="N33" s="967"/>
      <c r="O33" s="967"/>
      <c r="P33" s="967"/>
      <c r="Q33" s="967"/>
      <c r="R33" s="967"/>
      <c r="S33" s="967"/>
      <c r="T33" s="967"/>
      <c r="U33" s="967"/>
      <c r="V33" s="967"/>
      <c r="W33" s="967"/>
      <c r="X33" s="967"/>
      <c r="Y33" s="967"/>
      <c r="Z33" s="967"/>
      <c r="AA33" s="967"/>
      <c r="AB33" s="967"/>
      <c r="AC33" s="967"/>
      <c r="AD33" s="967"/>
      <c r="AE33" s="967"/>
      <c r="AF33" s="967"/>
      <c r="AG33" s="967"/>
    </row>
    <row r="34" spans="1:33" s="23" customFormat="1" x14ac:dyDescent="0.35">
      <c r="A34" s="8">
        <v>555</v>
      </c>
      <c r="B34" s="167" t="s">
        <v>441</v>
      </c>
      <c r="C34" s="967"/>
      <c r="D34" s="967"/>
      <c r="E34" s="967"/>
      <c r="F34" s="967"/>
      <c r="G34" s="967"/>
      <c r="H34" s="967"/>
      <c r="I34" s="38"/>
      <c r="J34" s="967"/>
      <c r="K34" s="967"/>
      <c r="L34" s="967"/>
      <c r="M34" s="967"/>
      <c r="N34" s="967"/>
      <c r="O34" s="967"/>
      <c r="P34" s="967"/>
      <c r="Q34" s="967"/>
      <c r="R34" s="967"/>
      <c r="S34" s="967"/>
      <c r="T34" s="967"/>
      <c r="U34" s="967"/>
      <c r="V34" s="967"/>
      <c r="W34" s="967"/>
      <c r="X34" s="967"/>
      <c r="Y34" s="967"/>
      <c r="Z34" s="967"/>
      <c r="AA34" s="967"/>
      <c r="AB34" s="967"/>
      <c r="AC34" s="967"/>
      <c r="AD34" s="967"/>
      <c r="AE34" s="967"/>
      <c r="AF34" s="967"/>
      <c r="AG34" s="967"/>
    </row>
    <row r="35" spans="1:33" s="23" customFormat="1" x14ac:dyDescent="0.35">
      <c r="A35" s="8">
        <v>555</v>
      </c>
      <c r="B35" s="167" t="s">
        <v>694</v>
      </c>
      <c r="C35" s="967"/>
      <c r="D35" s="967"/>
      <c r="E35" s="967"/>
      <c r="F35" s="967"/>
      <c r="G35" s="967"/>
      <c r="H35" s="967"/>
      <c r="I35" s="38"/>
      <c r="J35" s="967"/>
      <c r="K35" s="967"/>
      <c r="L35" s="967"/>
      <c r="M35" s="967"/>
      <c r="N35" s="967"/>
      <c r="O35" s="967"/>
      <c r="P35" s="967"/>
      <c r="Q35" s="967"/>
      <c r="R35" s="967"/>
      <c r="S35" s="967"/>
      <c r="T35" s="967"/>
      <c r="U35" s="967"/>
      <c r="V35" s="967"/>
      <c r="W35" s="967"/>
      <c r="X35" s="967"/>
      <c r="Y35" s="967"/>
      <c r="Z35" s="967"/>
      <c r="AA35" s="967"/>
      <c r="AB35" s="967"/>
      <c r="AC35" s="967"/>
      <c r="AD35" s="967"/>
      <c r="AE35" s="967"/>
      <c r="AF35" s="967"/>
      <c r="AG35" s="967"/>
    </row>
    <row r="36" spans="1:33" s="23" customFormat="1" x14ac:dyDescent="0.35">
      <c r="A36" s="8">
        <v>555</v>
      </c>
      <c r="B36" s="167" t="s">
        <v>695</v>
      </c>
      <c r="C36" s="967"/>
      <c r="D36" s="967"/>
      <c r="E36" s="967"/>
      <c r="F36" s="967"/>
      <c r="G36" s="967"/>
      <c r="H36" s="967"/>
      <c r="I36" s="38"/>
      <c r="J36" s="967"/>
      <c r="K36" s="967"/>
      <c r="L36" s="967"/>
      <c r="M36" s="967"/>
      <c r="N36" s="967"/>
      <c r="O36" s="967"/>
      <c r="P36" s="967"/>
      <c r="Q36" s="967"/>
      <c r="R36" s="967"/>
      <c r="S36" s="967"/>
      <c r="T36" s="967"/>
      <c r="U36" s="967"/>
      <c r="V36" s="967"/>
      <c r="W36" s="967"/>
      <c r="X36" s="967"/>
      <c r="Y36" s="967"/>
      <c r="Z36" s="967"/>
      <c r="AA36" s="967"/>
      <c r="AB36" s="967"/>
      <c r="AC36" s="967"/>
      <c r="AD36" s="967"/>
      <c r="AE36" s="967"/>
      <c r="AF36" s="967"/>
      <c r="AG36" s="967"/>
    </row>
    <row r="37" spans="1:33" s="23" customFormat="1" x14ac:dyDescent="0.35">
      <c r="A37" s="342">
        <v>555</v>
      </c>
      <c r="B37" s="23" t="s">
        <v>455</v>
      </c>
      <c r="C37" s="967"/>
      <c r="D37" s="967"/>
      <c r="E37" s="967"/>
      <c r="F37" s="967"/>
      <c r="G37" s="967"/>
      <c r="H37" s="967"/>
      <c r="I37" s="38"/>
      <c r="J37" s="967"/>
      <c r="K37" s="967"/>
      <c r="L37" s="967"/>
      <c r="M37" s="967"/>
      <c r="N37" s="967"/>
      <c r="O37" s="967"/>
      <c r="P37" s="967"/>
      <c r="Q37" s="967"/>
      <c r="R37" s="967"/>
      <c r="S37" s="967"/>
      <c r="T37" s="967"/>
      <c r="U37" s="967"/>
      <c r="V37" s="967"/>
      <c r="W37" s="967"/>
      <c r="X37" s="967"/>
      <c r="Y37" s="967"/>
      <c r="Z37" s="967"/>
      <c r="AA37" s="967"/>
      <c r="AB37" s="967"/>
      <c r="AC37" s="967"/>
      <c r="AD37" s="967"/>
      <c r="AE37" s="967"/>
      <c r="AF37" s="967"/>
      <c r="AG37" s="967"/>
    </row>
    <row r="38" spans="1:33" s="23" customFormat="1" x14ac:dyDescent="0.35">
      <c r="A38" s="342">
        <v>555</v>
      </c>
      <c r="B38" s="23" t="s">
        <v>453</v>
      </c>
      <c r="C38" s="967"/>
      <c r="D38" s="967"/>
      <c r="E38" s="967"/>
      <c r="F38" s="967"/>
      <c r="G38" s="967"/>
      <c r="H38" s="967"/>
      <c r="I38" s="38"/>
      <c r="J38" s="967"/>
      <c r="K38" s="967"/>
      <c r="L38" s="967"/>
      <c r="M38" s="967"/>
      <c r="N38" s="967"/>
      <c r="O38" s="967"/>
      <c r="P38" s="967"/>
      <c r="Q38" s="967"/>
      <c r="R38" s="967"/>
      <c r="S38" s="967"/>
      <c r="T38" s="967"/>
      <c r="U38" s="967"/>
      <c r="V38" s="967"/>
      <c r="W38" s="967"/>
      <c r="X38" s="967"/>
      <c r="Y38" s="967"/>
      <c r="Z38" s="967"/>
      <c r="AA38" s="967"/>
      <c r="AB38" s="967"/>
      <c r="AC38" s="967"/>
      <c r="AD38" s="967"/>
      <c r="AE38" s="967"/>
      <c r="AF38" s="967"/>
      <c r="AG38" s="967"/>
    </row>
    <row r="39" spans="1:33" s="23" customFormat="1" x14ac:dyDescent="0.35">
      <c r="A39" s="342">
        <v>555</v>
      </c>
      <c r="B39" s="24" t="s">
        <v>75</v>
      </c>
      <c r="C39" s="967"/>
      <c r="D39" s="967"/>
      <c r="E39" s="967"/>
      <c r="F39" s="967"/>
      <c r="G39" s="967"/>
      <c r="H39" s="967"/>
      <c r="I39" s="38"/>
      <c r="J39" s="967"/>
      <c r="K39" s="967"/>
      <c r="L39" s="967"/>
      <c r="M39" s="967"/>
      <c r="N39" s="967"/>
      <c r="O39" s="967"/>
      <c r="P39" s="967"/>
      <c r="Q39" s="967"/>
      <c r="R39" s="967"/>
      <c r="S39" s="967"/>
      <c r="T39" s="967"/>
      <c r="U39" s="967"/>
      <c r="V39" s="967"/>
      <c r="W39" s="967"/>
      <c r="X39" s="967"/>
      <c r="Y39" s="967"/>
      <c r="Z39" s="967"/>
      <c r="AA39" s="967"/>
      <c r="AB39" s="967"/>
      <c r="AC39" s="967"/>
      <c r="AD39" s="967"/>
      <c r="AE39" s="967"/>
      <c r="AF39" s="967"/>
      <c r="AG39" s="967"/>
    </row>
    <row r="40" spans="1:33" s="23" customFormat="1" x14ac:dyDescent="0.35">
      <c r="A40" s="342">
        <v>555</v>
      </c>
      <c r="B40" s="24" t="s">
        <v>696</v>
      </c>
      <c r="C40" s="967"/>
      <c r="D40" s="967"/>
      <c r="E40" s="967"/>
      <c r="F40" s="967"/>
      <c r="G40" s="967"/>
      <c r="H40" s="967"/>
      <c r="I40" s="38"/>
      <c r="J40" s="967"/>
      <c r="K40" s="967"/>
      <c r="L40" s="967"/>
      <c r="M40" s="967"/>
      <c r="N40" s="967"/>
      <c r="O40" s="967"/>
      <c r="P40" s="967"/>
      <c r="Q40" s="967"/>
      <c r="R40" s="967"/>
      <c r="S40" s="967"/>
      <c r="T40" s="967"/>
      <c r="U40" s="967"/>
      <c r="V40" s="967"/>
      <c r="W40" s="967"/>
      <c r="X40" s="967"/>
      <c r="Y40" s="967"/>
      <c r="Z40" s="967"/>
      <c r="AA40" s="967"/>
      <c r="AB40" s="967"/>
      <c r="AC40" s="967"/>
      <c r="AD40" s="967"/>
      <c r="AE40" s="967"/>
      <c r="AF40" s="967"/>
      <c r="AG40" s="967"/>
    </row>
    <row r="41" spans="1:33" s="23" customFormat="1" x14ac:dyDescent="0.35">
      <c r="A41" s="342">
        <v>555</v>
      </c>
      <c r="B41" s="24" t="s">
        <v>697</v>
      </c>
      <c r="C41" s="967"/>
      <c r="D41" s="967"/>
      <c r="E41" s="967"/>
      <c r="F41" s="967"/>
      <c r="G41" s="967"/>
      <c r="H41" s="967"/>
      <c r="I41" s="38"/>
      <c r="J41" s="967"/>
      <c r="K41" s="967"/>
      <c r="L41" s="967"/>
      <c r="M41" s="967"/>
      <c r="N41" s="967"/>
      <c r="O41" s="967"/>
      <c r="P41" s="967"/>
      <c r="Q41" s="967"/>
      <c r="R41" s="967"/>
      <c r="S41" s="967"/>
      <c r="T41" s="967"/>
      <c r="U41" s="967"/>
      <c r="V41" s="967"/>
      <c r="W41" s="967"/>
      <c r="X41" s="967"/>
      <c r="Y41" s="967"/>
      <c r="Z41" s="967"/>
      <c r="AA41" s="967"/>
      <c r="AB41" s="967"/>
      <c r="AC41" s="967"/>
      <c r="AD41" s="967"/>
      <c r="AE41" s="967"/>
      <c r="AF41" s="967"/>
      <c r="AG41" s="967"/>
    </row>
    <row r="42" spans="1:33" s="23" customFormat="1" x14ac:dyDescent="0.35">
      <c r="A42" s="342" t="s">
        <v>464</v>
      </c>
      <c r="B42" s="23" t="s">
        <v>642</v>
      </c>
      <c r="C42" s="967"/>
      <c r="D42" s="967"/>
      <c r="E42" s="967"/>
      <c r="F42" s="967"/>
      <c r="G42" s="967"/>
      <c r="H42" s="967"/>
      <c r="I42" s="38"/>
      <c r="J42" s="967"/>
      <c r="K42" s="967"/>
      <c r="L42" s="967"/>
      <c r="M42" s="967"/>
      <c r="N42" s="967"/>
      <c r="O42" s="967"/>
      <c r="P42" s="967"/>
      <c r="Q42" s="967"/>
      <c r="R42" s="967"/>
      <c r="S42" s="967"/>
      <c r="T42" s="967"/>
      <c r="U42" s="967"/>
      <c r="V42" s="967"/>
      <c r="W42" s="967"/>
      <c r="X42" s="967"/>
      <c r="Y42" s="967"/>
      <c r="Z42" s="967"/>
      <c r="AA42" s="967"/>
      <c r="AB42" s="967"/>
      <c r="AC42" s="967"/>
      <c r="AD42" s="967"/>
      <c r="AE42" s="967"/>
      <c r="AF42" s="967"/>
      <c r="AG42" s="967"/>
    </row>
    <row r="43" spans="1:33" s="23" customFormat="1" x14ac:dyDescent="0.35">
      <c r="A43" s="342" t="s">
        <v>60</v>
      </c>
      <c r="B43" s="23" t="s">
        <v>641</v>
      </c>
      <c r="C43" s="967"/>
      <c r="D43" s="967"/>
      <c r="E43" s="967"/>
      <c r="F43" s="967"/>
      <c r="G43" s="967"/>
      <c r="H43" s="967"/>
      <c r="I43" s="38"/>
      <c r="J43" s="967"/>
      <c r="K43" s="967"/>
      <c r="L43" s="967"/>
      <c r="M43" s="967"/>
      <c r="N43" s="967"/>
      <c r="O43" s="967"/>
      <c r="P43" s="967"/>
      <c r="Q43" s="967"/>
      <c r="R43" s="967"/>
      <c r="S43" s="967"/>
      <c r="T43" s="967"/>
      <c r="U43" s="967"/>
      <c r="V43" s="967"/>
      <c r="W43" s="967"/>
      <c r="X43" s="967"/>
      <c r="Y43" s="967"/>
      <c r="Z43" s="967"/>
      <c r="AA43" s="967"/>
      <c r="AB43" s="967"/>
      <c r="AC43" s="967"/>
      <c r="AD43" s="967"/>
      <c r="AE43" s="967"/>
      <c r="AF43" s="967"/>
      <c r="AG43" s="967"/>
    </row>
    <row r="44" spans="1:33" s="23" customFormat="1" x14ac:dyDescent="0.35">
      <c r="A44" s="345">
        <v>557</v>
      </c>
      <c r="B44" s="25" t="s">
        <v>69</v>
      </c>
      <c r="C44" s="967"/>
      <c r="D44" s="967"/>
      <c r="E44" s="967"/>
      <c r="F44" s="967"/>
      <c r="G44" s="967"/>
      <c r="H44" s="967"/>
      <c r="I44" s="38"/>
      <c r="J44" s="967"/>
      <c r="K44" s="967"/>
      <c r="L44" s="967"/>
      <c r="M44" s="967"/>
      <c r="N44" s="967"/>
      <c r="O44" s="967"/>
      <c r="P44" s="967"/>
      <c r="Q44" s="967"/>
      <c r="R44" s="967"/>
      <c r="S44" s="967"/>
      <c r="T44" s="967"/>
      <c r="U44" s="967"/>
      <c r="V44" s="967"/>
      <c r="W44" s="967"/>
      <c r="X44" s="967"/>
      <c r="Y44" s="967"/>
      <c r="Z44" s="967"/>
      <c r="AA44" s="967"/>
      <c r="AB44" s="967"/>
      <c r="AC44" s="967"/>
      <c r="AD44" s="967"/>
      <c r="AE44" s="967"/>
      <c r="AF44" s="967"/>
      <c r="AG44" s="967"/>
    </row>
    <row r="45" spans="1:33" s="23" customFormat="1" x14ac:dyDescent="0.35">
      <c r="A45" s="346"/>
      <c r="B45" s="26" t="s">
        <v>33</v>
      </c>
      <c r="C45" s="712">
        <v>0</v>
      </c>
      <c r="D45" s="712">
        <v>0</v>
      </c>
      <c r="E45" s="712">
        <v>0</v>
      </c>
      <c r="F45" s="712">
        <v>0</v>
      </c>
      <c r="G45" s="712">
        <v>0</v>
      </c>
      <c r="H45" s="712">
        <v>0</v>
      </c>
      <c r="I45" s="38"/>
      <c r="J45" s="989">
        <v>0</v>
      </c>
      <c r="K45" s="713">
        <v>0</v>
      </c>
      <c r="L45" s="713">
        <v>0</v>
      </c>
      <c r="M45" s="713">
        <v>0</v>
      </c>
      <c r="N45" s="713">
        <v>0</v>
      </c>
      <c r="O45" s="713">
        <v>0</v>
      </c>
      <c r="P45" s="713">
        <v>0</v>
      </c>
      <c r="Q45" s="713">
        <v>0</v>
      </c>
      <c r="R45" s="713">
        <v>0</v>
      </c>
      <c r="S45" s="713">
        <v>0</v>
      </c>
      <c r="T45" s="713">
        <v>0</v>
      </c>
      <c r="U45" s="713">
        <v>0</v>
      </c>
      <c r="V45" s="989">
        <v>0</v>
      </c>
      <c r="W45" s="713">
        <v>0</v>
      </c>
      <c r="X45" s="713">
        <v>0</v>
      </c>
      <c r="Y45" s="713">
        <v>0</v>
      </c>
      <c r="Z45" s="713">
        <v>0</v>
      </c>
      <c r="AA45" s="713">
        <v>0</v>
      </c>
      <c r="AB45" s="713">
        <v>0</v>
      </c>
      <c r="AC45" s="713">
        <v>0</v>
      </c>
      <c r="AD45" s="713">
        <v>0</v>
      </c>
      <c r="AE45" s="713">
        <v>0</v>
      </c>
      <c r="AF45" s="713">
        <v>0</v>
      </c>
      <c r="AG45" s="990">
        <v>0</v>
      </c>
    </row>
    <row r="46" spans="1:33" s="23" customFormat="1" x14ac:dyDescent="0.35">
      <c r="A46" s="343"/>
      <c r="C46" s="714"/>
      <c r="D46" s="714"/>
      <c r="E46" s="714"/>
      <c r="F46" s="714"/>
      <c r="G46" s="714"/>
      <c r="H46" s="714"/>
      <c r="I46" s="38"/>
      <c r="J46" s="472"/>
      <c r="K46" s="473"/>
      <c r="L46" s="473"/>
      <c r="M46" s="473"/>
      <c r="N46" s="473"/>
      <c r="O46" s="473"/>
      <c r="P46" s="473"/>
      <c r="Q46" s="473"/>
      <c r="R46" s="473"/>
      <c r="S46" s="473"/>
      <c r="T46" s="473"/>
      <c r="U46" s="473"/>
      <c r="V46" s="472"/>
      <c r="W46" s="473"/>
      <c r="X46" s="473"/>
      <c r="Y46" s="473"/>
      <c r="Z46" s="473"/>
      <c r="AA46" s="473"/>
      <c r="AB46" s="473"/>
      <c r="AC46" s="473"/>
      <c r="AD46" s="473"/>
      <c r="AE46" s="473"/>
      <c r="AF46" s="473"/>
      <c r="AG46" s="474"/>
    </row>
    <row r="47" spans="1:33" s="23" customFormat="1" x14ac:dyDescent="0.35">
      <c r="A47" s="27" t="s">
        <v>76</v>
      </c>
      <c r="C47" s="714"/>
      <c r="D47" s="714"/>
      <c r="E47" s="714"/>
      <c r="F47" s="714"/>
      <c r="G47" s="714"/>
      <c r="H47" s="714"/>
      <c r="I47" s="38"/>
      <c r="J47" s="228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228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71"/>
    </row>
    <row r="48" spans="1:33" s="23" customFormat="1" x14ac:dyDescent="0.35">
      <c r="A48" s="347">
        <v>501</v>
      </c>
      <c r="B48" s="28" t="s">
        <v>77</v>
      </c>
      <c r="C48" s="715">
        <v>0</v>
      </c>
      <c r="D48" s="715">
        <v>0</v>
      </c>
      <c r="E48" s="715">
        <v>0</v>
      </c>
      <c r="F48" s="715">
        <v>0</v>
      </c>
      <c r="G48" s="714">
        <v>0</v>
      </c>
      <c r="H48" s="714">
        <v>0</v>
      </c>
      <c r="I48" s="38"/>
      <c r="J48" s="228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228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v>0</v>
      </c>
      <c r="AD48" s="41">
        <v>0</v>
      </c>
      <c r="AE48" s="41">
        <v>0</v>
      </c>
      <c r="AF48" s="41">
        <v>0</v>
      </c>
      <c r="AG48" s="471">
        <v>0</v>
      </c>
    </row>
    <row r="49" spans="1:33" s="23" customFormat="1" x14ac:dyDescent="0.35">
      <c r="A49" s="347">
        <v>547</v>
      </c>
      <c r="B49" s="28" t="s">
        <v>78</v>
      </c>
      <c r="C49" s="715">
        <v>0</v>
      </c>
      <c r="D49" s="715">
        <v>0</v>
      </c>
      <c r="E49" s="715">
        <v>0</v>
      </c>
      <c r="F49" s="715">
        <v>0</v>
      </c>
      <c r="G49" s="714">
        <v>0</v>
      </c>
      <c r="H49" s="714">
        <v>0</v>
      </c>
      <c r="I49" s="38"/>
      <c r="J49" s="228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228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0</v>
      </c>
      <c r="AD49" s="41">
        <v>0</v>
      </c>
      <c r="AE49" s="41">
        <v>0</v>
      </c>
      <c r="AF49" s="41">
        <v>0</v>
      </c>
      <c r="AG49" s="471">
        <v>0</v>
      </c>
    </row>
    <row r="50" spans="1:33" s="23" customFormat="1" x14ac:dyDescent="0.35">
      <c r="A50" s="344" t="s">
        <v>58</v>
      </c>
      <c r="B50" s="28" t="s">
        <v>79</v>
      </c>
      <c r="C50" s="715">
        <v>0</v>
      </c>
      <c r="D50" s="715">
        <v>0</v>
      </c>
      <c r="E50" s="715">
        <v>0</v>
      </c>
      <c r="F50" s="715">
        <v>0</v>
      </c>
      <c r="G50" s="714">
        <v>0</v>
      </c>
      <c r="H50" s="714">
        <v>0</v>
      </c>
      <c r="I50" s="38"/>
      <c r="J50" s="228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228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71">
        <v>0</v>
      </c>
    </row>
    <row r="51" spans="1:33" s="23" customFormat="1" x14ac:dyDescent="0.35">
      <c r="A51" s="344" t="s">
        <v>57</v>
      </c>
      <c r="B51" s="28" t="s">
        <v>80</v>
      </c>
      <c r="C51" s="715">
        <v>0</v>
      </c>
      <c r="D51" s="715">
        <v>0</v>
      </c>
      <c r="E51" s="715">
        <v>0</v>
      </c>
      <c r="F51" s="715">
        <v>0</v>
      </c>
      <c r="G51" s="714">
        <v>0</v>
      </c>
      <c r="H51" s="714">
        <v>0</v>
      </c>
      <c r="I51" s="38"/>
      <c r="J51" s="228">
        <v>0</v>
      </c>
      <c r="K51" s="41">
        <v>0</v>
      </c>
      <c r="L51" s="41">
        <v>0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228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0</v>
      </c>
      <c r="AC51" s="41">
        <v>0</v>
      </c>
      <c r="AD51" s="41">
        <v>0</v>
      </c>
      <c r="AE51" s="41">
        <v>0</v>
      </c>
      <c r="AF51" s="41">
        <v>0</v>
      </c>
      <c r="AG51" s="471">
        <v>0</v>
      </c>
    </row>
    <row r="52" spans="1:33" s="23" customFormat="1" x14ac:dyDescent="0.35">
      <c r="A52" s="344">
        <v>555</v>
      </c>
      <c r="B52" s="28" t="s">
        <v>81</v>
      </c>
      <c r="C52" s="715">
        <v>0</v>
      </c>
      <c r="D52" s="715">
        <v>0</v>
      </c>
      <c r="E52" s="715">
        <v>0</v>
      </c>
      <c r="F52" s="715">
        <v>0</v>
      </c>
      <c r="G52" s="714">
        <v>0</v>
      </c>
      <c r="H52" s="714">
        <v>0</v>
      </c>
      <c r="I52" s="38"/>
      <c r="J52" s="228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228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0</v>
      </c>
      <c r="AC52" s="41">
        <v>0</v>
      </c>
      <c r="AD52" s="41">
        <v>0</v>
      </c>
      <c r="AE52" s="41">
        <v>0</v>
      </c>
      <c r="AF52" s="41">
        <v>0</v>
      </c>
      <c r="AG52" s="471">
        <v>0</v>
      </c>
    </row>
    <row r="53" spans="1:33" s="23" customFormat="1" x14ac:dyDescent="0.35">
      <c r="A53" s="344" t="s">
        <v>60</v>
      </c>
      <c r="B53" s="28" t="s">
        <v>62</v>
      </c>
      <c r="C53" s="715">
        <v>0</v>
      </c>
      <c r="D53" s="715">
        <v>0</v>
      </c>
      <c r="E53" s="715">
        <v>0</v>
      </c>
      <c r="F53" s="715">
        <v>0</v>
      </c>
      <c r="G53" s="714">
        <v>0</v>
      </c>
      <c r="H53" s="714">
        <v>0</v>
      </c>
      <c r="I53" s="38"/>
      <c r="J53" s="228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228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41">
        <v>0</v>
      </c>
      <c r="AG53" s="471">
        <v>0</v>
      </c>
    </row>
    <row r="54" spans="1:33" s="23" customFormat="1" x14ac:dyDescent="0.35">
      <c r="A54" s="344">
        <v>447</v>
      </c>
      <c r="B54" s="28" t="s">
        <v>82</v>
      </c>
      <c r="C54" s="715">
        <v>0</v>
      </c>
      <c r="D54" s="715">
        <v>0</v>
      </c>
      <c r="E54" s="715">
        <v>0</v>
      </c>
      <c r="F54" s="715">
        <v>0</v>
      </c>
      <c r="G54" s="714">
        <v>0</v>
      </c>
      <c r="H54" s="714">
        <v>0</v>
      </c>
      <c r="I54" s="38"/>
      <c r="J54" s="228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228">
        <v>0</v>
      </c>
      <c r="W54" s="41">
        <v>0</v>
      </c>
      <c r="X54" s="41">
        <v>0</v>
      </c>
      <c r="Y54" s="41">
        <v>0</v>
      </c>
      <c r="Z54" s="41">
        <v>0</v>
      </c>
      <c r="AA54" s="41">
        <v>0</v>
      </c>
      <c r="AB54" s="41">
        <v>0</v>
      </c>
      <c r="AC54" s="41">
        <v>0</v>
      </c>
      <c r="AD54" s="41">
        <v>0</v>
      </c>
      <c r="AE54" s="41">
        <v>0</v>
      </c>
      <c r="AF54" s="41">
        <v>0</v>
      </c>
      <c r="AG54" s="471">
        <v>0</v>
      </c>
    </row>
    <row r="55" spans="1:33" s="23" customFormat="1" x14ac:dyDescent="0.35">
      <c r="A55" s="347">
        <v>565</v>
      </c>
      <c r="B55" s="28" t="s">
        <v>83</v>
      </c>
      <c r="C55" s="715">
        <v>0</v>
      </c>
      <c r="D55" s="715">
        <v>0</v>
      </c>
      <c r="E55" s="715">
        <v>0</v>
      </c>
      <c r="F55" s="715">
        <v>0</v>
      </c>
      <c r="G55" s="714">
        <v>0</v>
      </c>
      <c r="H55" s="714">
        <v>0</v>
      </c>
      <c r="I55" s="38"/>
      <c r="J55" s="228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228">
        <v>0</v>
      </c>
      <c r="W55" s="41">
        <v>0</v>
      </c>
      <c r="X55" s="41">
        <v>0</v>
      </c>
      <c r="Y55" s="41">
        <v>0</v>
      </c>
      <c r="Z55" s="41">
        <v>0</v>
      </c>
      <c r="AA55" s="41">
        <v>0</v>
      </c>
      <c r="AB55" s="41">
        <v>0</v>
      </c>
      <c r="AC55" s="41">
        <v>0</v>
      </c>
      <c r="AD55" s="41">
        <v>0</v>
      </c>
      <c r="AE55" s="41">
        <v>0</v>
      </c>
      <c r="AF55" s="41">
        <v>0</v>
      </c>
      <c r="AG55" s="471">
        <v>0</v>
      </c>
    </row>
    <row r="56" spans="1:33" s="23" customFormat="1" x14ac:dyDescent="0.35">
      <c r="A56" s="347">
        <v>456</v>
      </c>
      <c r="B56" s="28" t="s">
        <v>84</v>
      </c>
      <c r="C56" s="715">
        <v>0</v>
      </c>
      <c r="D56" s="715">
        <v>0</v>
      </c>
      <c r="E56" s="715">
        <v>0</v>
      </c>
      <c r="F56" s="715">
        <v>0</v>
      </c>
      <c r="G56" s="714">
        <v>0</v>
      </c>
      <c r="H56" s="714">
        <v>0</v>
      </c>
      <c r="I56" s="38"/>
      <c r="J56" s="228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>
        <v>0</v>
      </c>
      <c r="R56" s="41">
        <v>0</v>
      </c>
      <c r="S56" s="41">
        <v>0</v>
      </c>
      <c r="T56" s="41">
        <v>0</v>
      </c>
      <c r="U56" s="41">
        <v>0</v>
      </c>
      <c r="V56" s="228">
        <v>0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1">
        <v>0</v>
      </c>
      <c r="AC56" s="41">
        <v>0</v>
      </c>
      <c r="AD56" s="41">
        <v>0</v>
      </c>
      <c r="AE56" s="41">
        <v>0</v>
      </c>
      <c r="AF56" s="41">
        <v>0</v>
      </c>
      <c r="AG56" s="471">
        <v>0</v>
      </c>
    </row>
    <row r="57" spans="1:33" s="23" customFormat="1" x14ac:dyDescent="0.35">
      <c r="A57" s="342" t="s">
        <v>464</v>
      </c>
      <c r="B57" s="23" t="s">
        <v>456</v>
      </c>
      <c r="C57" s="715">
        <v>0</v>
      </c>
      <c r="D57" s="715">
        <v>0</v>
      </c>
      <c r="E57" s="715">
        <v>0</v>
      </c>
      <c r="F57" s="715">
        <v>0</v>
      </c>
      <c r="G57" s="714">
        <v>0</v>
      </c>
      <c r="H57" s="714">
        <v>0</v>
      </c>
      <c r="I57" s="38"/>
      <c r="J57" s="228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228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71">
        <v>0</v>
      </c>
    </row>
    <row r="58" spans="1:33" s="23" customFormat="1" ht="15" thickBot="1" x14ac:dyDescent="0.4">
      <c r="A58" s="110">
        <v>557</v>
      </c>
      <c r="B58" s="29" t="s">
        <v>69</v>
      </c>
      <c r="C58" s="715">
        <v>0</v>
      </c>
      <c r="D58" s="715">
        <v>0</v>
      </c>
      <c r="E58" s="715">
        <v>0</v>
      </c>
      <c r="F58" s="715">
        <v>0</v>
      </c>
      <c r="G58" s="716">
        <v>0</v>
      </c>
      <c r="H58" s="716">
        <v>0</v>
      </c>
      <c r="I58" s="38"/>
      <c r="J58" s="231">
        <v>0</v>
      </c>
      <c r="K58" s="359">
        <v>0</v>
      </c>
      <c r="L58" s="359">
        <v>0</v>
      </c>
      <c r="M58" s="359">
        <v>0</v>
      </c>
      <c r="N58" s="359">
        <v>0</v>
      </c>
      <c r="O58" s="359">
        <v>0</v>
      </c>
      <c r="P58" s="359">
        <v>0</v>
      </c>
      <c r="Q58" s="359">
        <v>0</v>
      </c>
      <c r="R58" s="359">
        <v>0</v>
      </c>
      <c r="S58" s="359">
        <v>0</v>
      </c>
      <c r="T58" s="359">
        <v>0</v>
      </c>
      <c r="U58" s="359">
        <v>0</v>
      </c>
      <c r="V58" s="231">
        <v>0</v>
      </c>
      <c r="W58" s="359">
        <v>0</v>
      </c>
      <c r="X58" s="359">
        <v>0</v>
      </c>
      <c r="Y58" s="359">
        <v>0</v>
      </c>
      <c r="Z58" s="359">
        <v>0</v>
      </c>
      <c r="AA58" s="359">
        <v>0</v>
      </c>
      <c r="AB58" s="359">
        <v>0</v>
      </c>
      <c r="AC58" s="359">
        <v>0</v>
      </c>
      <c r="AD58" s="359">
        <v>0</v>
      </c>
      <c r="AE58" s="359">
        <v>0</v>
      </c>
      <c r="AF58" s="359">
        <v>0</v>
      </c>
      <c r="AG58" s="475">
        <v>0</v>
      </c>
    </row>
    <row r="59" spans="1:33" s="23" customFormat="1" ht="15" thickBot="1" x14ac:dyDescent="0.4">
      <c r="A59" s="348"/>
      <c r="B59" s="349" t="s">
        <v>85</v>
      </c>
      <c r="C59" s="717">
        <v>0</v>
      </c>
      <c r="D59" s="717">
        <v>0</v>
      </c>
      <c r="E59" s="717">
        <v>0</v>
      </c>
      <c r="F59" s="717">
        <v>0</v>
      </c>
      <c r="G59" s="717">
        <v>0</v>
      </c>
      <c r="H59" s="717">
        <v>0</v>
      </c>
      <c r="I59" s="38"/>
      <c r="J59" s="704">
        <v>0</v>
      </c>
      <c r="K59" s="705">
        <v>0</v>
      </c>
      <c r="L59" s="705">
        <v>0</v>
      </c>
      <c r="M59" s="705">
        <v>0</v>
      </c>
      <c r="N59" s="705">
        <v>0</v>
      </c>
      <c r="O59" s="705">
        <v>0</v>
      </c>
      <c r="P59" s="705">
        <v>0</v>
      </c>
      <c r="Q59" s="705">
        <v>0</v>
      </c>
      <c r="R59" s="705">
        <v>0</v>
      </c>
      <c r="S59" s="705">
        <v>0</v>
      </c>
      <c r="T59" s="705">
        <v>0</v>
      </c>
      <c r="U59" s="705">
        <v>0</v>
      </c>
      <c r="V59" s="704">
        <v>0</v>
      </c>
      <c r="W59" s="705">
        <v>0</v>
      </c>
      <c r="X59" s="705">
        <v>0</v>
      </c>
      <c r="Y59" s="705">
        <v>0</v>
      </c>
      <c r="Z59" s="705">
        <v>0</v>
      </c>
      <c r="AA59" s="705">
        <v>0</v>
      </c>
      <c r="AB59" s="705">
        <v>0</v>
      </c>
      <c r="AC59" s="705">
        <v>0</v>
      </c>
      <c r="AD59" s="705">
        <v>0</v>
      </c>
      <c r="AE59" s="705">
        <v>0</v>
      </c>
      <c r="AF59" s="705">
        <v>0</v>
      </c>
      <c r="AG59" s="706">
        <v>0</v>
      </c>
    </row>
    <row r="60" spans="1:33" x14ac:dyDescent="0.35">
      <c r="A60" s="23"/>
      <c r="B60" s="953" t="s">
        <v>770</v>
      </c>
      <c r="C60" s="954">
        <v>0</v>
      </c>
      <c r="D60" s="954">
        <v>0</v>
      </c>
      <c r="E60" s="954">
        <v>0</v>
      </c>
      <c r="F60" s="954">
        <v>0</v>
      </c>
      <c r="G60" s="954">
        <v>0</v>
      </c>
      <c r="H60" s="954">
        <v>0</v>
      </c>
    </row>
    <row r="61" spans="1:33" x14ac:dyDescent="0.35">
      <c r="A61" s="23"/>
      <c r="B61" s="23"/>
      <c r="C61" s="870"/>
    </row>
    <row r="62" spans="1:33" x14ac:dyDescent="0.35">
      <c r="A62" s="312" t="s">
        <v>622</v>
      </c>
      <c r="B62" s="23"/>
    </row>
    <row r="63" spans="1:33" x14ac:dyDescent="0.35">
      <c r="A63" s="312" t="s">
        <v>679</v>
      </c>
      <c r="B63" s="23"/>
    </row>
  </sheetData>
  <mergeCells count="1">
    <mergeCell ref="F3:R3"/>
  </mergeCells>
  <conditionalFormatting sqref="A44 A22:A25 A10:A12">
    <cfRule type="cellIs" dxfId="32" priority="2" stopIfTrue="1" operator="equal">
      <formula>565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5"/>
  <sheetViews>
    <sheetView zoomScale="75" zoomScaleNormal="75" workbookViewId="0">
      <selection activeCell="E14" sqref="E14"/>
    </sheetView>
  </sheetViews>
  <sheetFormatPr defaultColWidth="16.26953125" defaultRowHeight="14.5" x14ac:dyDescent="0.35"/>
  <cols>
    <col min="1" max="1" width="26.453125" bestFit="1" customWidth="1"/>
    <col min="2" max="2" width="14.26953125" bestFit="1" customWidth="1"/>
    <col min="3" max="3" width="22" bestFit="1" customWidth="1"/>
    <col min="4" max="4" width="16" style="43" customWidth="1"/>
    <col min="5" max="5" width="16.26953125" style="43" customWidth="1"/>
    <col min="6" max="7" width="12.7265625" style="43" bestFit="1" customWidth="1"/>
    <col min="8" max="9" width="15.81640625" style="43" bestFit="1" customWidth="1"/>
    <col min="10" max="10" width="6" customWidth="1"/>
    <col min="11" max="13" width="12.26953125" style="43" bestFit="1" customWidth="1"/>
    <col min="14" max="22" width="11.54296875" style="43" bestFit="1" customWidth="1"/>
    <col min="23" max="23" width="12.26953125" style="43" bestFit="1" customWidth="1"/>
    <col min="24" max="25" width="11.54296875" style="43" bestFit="1" customWidth="1"/>
    <col min="26" max="27" width="12" style="43" bestFit="1" customWidth="1"/>
    <col min="28" max="33" width="11.54296875" style="43" bestFit="1" customWidth="1"/>
    <col min="34" max="34" width="17" style="43" bestFit="1" customWidth="1"/>
  </cols>
  <sheetData>
    <row r="1" spans="1:34" x14ac:dyDescent="0.35">
      <c r="A1" s="964" t="s">
        <v>802</v>
      </c>
      <c r="B1" s="61"/>
      <c r="C1" s="61"/>
      <c r="D1" s="61"/>
      <c r="E1" s="61"/>
      <c r="F1" s="61"/>
      <c r="G1" s="61"/>
      <c r="H1" s="61"/>
      <c r="I1" s="71"/>
    </row>
    <row r="3" spans="1:34" ht="18" x14ac:dyDescent="0.4">
      <c r="H3" s="1073" t="s">
        <v>801</v>
      </c>
      <c r="I3" s="1073"/>
      <c r="J3" s="1073"/>
      <c r="K3" s="1073"/>
      <c r="L3" s="1073"/>
      <c r="M3" s="1073"/>
      <c r="N3" s="1073"/>
      <c r="O3" s="1073"/>
      <c r="P3" s="1073"/>
      <c r="Q3" s="1073"/>
      <c r="R3" s="1073"/>
      <c r="S3" s="1073"/>
      <c r="T3" s="1073"/>
    </row>
    <row r="4" spans="1:34" s="168" customFormat="1" ht="18.5" x14ac:dyDescent="0.45">
      <c r="A4" s="46" t="s">
        <v>52</v>
      </c>
      <c r="M4" s="171"/>
      <c r="N4" s="171"/>
      <c r="O4" s="71"/>
      <c r="P4" s="171"/>
      <c r="Q4" s="171"/>
      <c r="R4" s="171"/>
      <c r="S4" s="171"/>
      <c r="T4" s="171"/>
      <c r="U4" s="171"/>
      <c r="V4" s="171"/>
      <c r="W4" s="183"/>
      <c r="X4" s="71"/>
      <c r="Y4" s="183"/>
      <c r="Z4" s="183"/>
      <c r="AA4" s="71"/>
      <c r="AB4" s="183"/>
      <c r="AC4" s="183"/>
      <c r="AD4" s="183"/>
      <c r="AE4" s="183"/>
      <c r="AF4" s="183"/>
      <c r="AG4" s="183"/>
      <c r="AH4" s="183"/>
    </row>
    <row r="5" spans="1:34" s="168" customFormat="1" ht="15.5" x14ac:dyDescent="0.35">
      <c r="A5" s="172" t="s">
        <v>779</v>
      </c>
      <c r="D5" s="183"/>
      <c r="E5" s="183"/>
      <c r="F5" s="183"/>
      <c r="G5" s="183"/>
      <c r="H5" s="183"/>
      <c r="I5" s="183"/>
      <c r="J5" s="183"/>
      <c r="K5" s="171"/>
      <c r="L5" s="71"/>
      <c r="M5" s="171"/>
      <c r="N5" s="171"/>
      <c r="O5" s="71"/>
      <c r="P5" s="171"/>
      <c r="Q5" s="171"/>
      <c r="R5" s="171"/>
      <c r="S5" s="171"/>
      <c r="T5" s="171"/>
      <c r="U5" s="171"/>
      <c r="V5" s="171"/>
      <c r="W5" s="183"/>
      <c r="X5" s="71"/>
      <c r="Y5" s="183"/>
      <c r="Z5" s="183"/>
      <c r="AA5" s="71"/>
      <c r="AB5" s="183"/>
      <c r="AC5" s="183"/>
      <c r="AD5" s="183"/>
      <c r="AE5" s="183"/>
      <c r="AF5" s="183"/>
      <c r="AG5" s="183"/>
      <c r="AH5" s="183"/>
    </row>
    <row r="6" spans="1:34" s="168" customFormat="1" ht="20" x14ac:dyDescent="0.4">
      <c r="A6" s="47" t="s">
        <v>442</v>
      </c>
      <c r="D6" s="183"/>
      <c r="E6" s="183"/>
      <c r="F6" s="183"/>
      <c r="G6" s="183"/>
      <c r="H6" s="183"/>
      <c r="I6" s="183"/>
      <c r="J6" s="183"/>
      <c r="K6" s="171"/>
      <c r="L6" s="71"/>
      <c r="M6" s="171"/>
      <c r="N6" s="171"/>
      <c r="O6" s="71"/>
      <c r="P6" s="171"/>
      <c r="Q6" s="171"/>
      <c r="R6" s="171"/>
      <c r="S6" s="171"/>
      <c r="T6" s="171"/>
      <c r="U6" s="171"/>
      <c r="V6" s="171"/>
      <c r="W6" s="183"/>
      <c r="X6" s="71"/>
      <c r="Y6" s="183"/>
      <c r="Z6" s="183"/>
      <c r="AA6" s="71"/>
      <c r="AB6" s="183"/>
      <c r="AC6" s="183"/>
      <c r="AD6" s="183"/>
      <c r="AE6" s="183"/>
      <c r="AF6" s="183"/>
      <c r="AG6" s="183"/>
      <c r="AH6" s="183"/>
    </row>
    <row r="7" spans="1:34" s="168" customFormat="1" ht="20" x14ac:dyDescent="0.4">
      <c r="A7" s="47"/>
      <c r="D7" s="183"/>
      <c r="E7" s="183"/>
      <c r="F7" s="183"/>
      <c r="G7" s="183"/>
      <c r="H7" s="183"/>
      <c r="I7" s="183"/>
      <c r="J7" s="183"/>
      <c r="K7" s="171"/>
      <c r="L7" s="71"/>
      <c r="M7" s="171"/>
      <c r="N7" s="171"/>
      <c r="O7" s="71"/>
      <c r="P7" s="171"/>
      <c r="Q7" s="171"/>
      <c r="R7" s="171"/>
      <c r="S7" s="171"/>
      <c r="T7" s="171"/>
      <c r="U7" s="171"/>
      <c r="V7" s="171"/>
      <c r="W7" s="183"/>
      <c r="X7" s="71"/>
      <c r="Y7" s="183"/>
      <c r="Z7" s="183"/>
      <c r="AA7" s="71"/>
      <c r="AB7" s="183"/>
      <c r="AC7" s="183"/>
      <c r="AD7" s="183"/>
      <c r="AE7" s="183"/>
      <c r="AF7" s="183"/>
      <c r="AG7" s="183"/>
      <c r="AH7" s="183"/>
    </row>
    <row r="8" spans="1:34" s="23" customFormat="1" ht="15" thickBot="1" x14ac:dyDescent="0.4">
      <c r="J8" s="32"/>
    </row>
    <row r="9" spans="1:34" s="85" customFormat="1" ht="29" x14ac:dyDescent="0.35">
      <c r="A9" s="35" t="s">
        <v>423</v>
      </c>
      <c r="B9" s="667"/>
      <c r="C9" s="32"/>
      <c r="D9" s="995">
        <v>2025</v>
      </c>
      <c r="E9" s="995">
        <v>2026</v>
      </c>
      <c r="F9" s="996" t="s">
        <v>755</v>
      </c>
      <c r="G9" s="996" t="s">
        <v>756</v>
      </c>
      <c r="H9" s="828" t="s">
        <v>780</v>
      </c>
      <c r="I9" s="828" t="s">
        <v>781</v>
      </c>
      <c r="J9" s="32"/>
      <c r="K9" s="999">
        <v>45658</v>
      </c>
      <c r="L9" s="665">
        <v>45689</v>
      </c>
      <c r="M9" s="665">
        <v>45717</v>
      </c>
      <c r="N9" s="665">
        <v>45748</v>
      </c>
      <c r="O9" s="665">
        <v>45778</v>
      </c>
      <c r="P9" s="665">
        <v>45809</v>
      </c>
      <c r="Q9" s="665">
        <v>45839</v>
      </c>
      <c r="R9" s="665">
        <v>45870</v>
      </c>
      <c r="S9" s="665">
        <v>45901</v>
      </c>
      <c r="T9" s="665">
        <v>45931</v>
      </c>
      <c r="U9" s="665">
        <v>45962</v>
      </c>
      <c r="V9" s="665">
        <v>45992</v>
      </c>
      <c r="W9" s="999">
        <v>46023</v>
      </c>
      <c r="X9" s="665">
        <v>46054</v>
      </c>
      <c r="Y9" s="665">
        <v>46082</v>
      </c>
      <c r="Z9" s="665">
        <v>46113</v>
      </c>
      <c r="AA9" s="665">
        <v>46143</v>
      </c>
      <c r="AB9" s="665">
        <v>46174</v>
      </c>
      <c r="AC9" s="665">
        <v>46204</v>
      </c>
      <c r="AD9" s="665">
        <v>46235</v>
      </c>
      <c r="AE9" s="665">
        <v>46266</v>
      </c>
      <c r="AF9" s="665">
        <v>46296</v>
      </c>
      <c r="AG9" s="665">
        <v>46327</v>
      </c>
      <c r="AH9" s="666">
        <v>46357</v>
      </c>
    </row>
    <row r="10" spans="1:34" s="23" customFormat="1" ht="14.15" customHeight="1" x14ac:dyDescent="0.35">
      <c r="A10" s="32" t="s">
        <v>424</v>
      </c>
      <c r="B10" s="32" t="s">
        <v>425</v>
      </c>
      <c r="C10" s="32" t="s">
        <v>426</v>
      </c>
      <c r="D10" s="974"/>
      <c r="E10" s="974"/>
      <c r="F10" s="974"/>
      <c r="G10" s="974"/>
      <c r="H10" s="974"/>
      <c r="I10" s="974"/>
      <c r="J10" s="32"/>
      <c r="K10" s="974"/>
      <c r="L10" s="974"/>
      <c r="M10" s="974"/>
      <c r="N10" s="974"/>
      <c r="O10" s="974"/>
      <c r="P10" s="974"/>
      <c r="Q10" s="974"/>
      <c r="R10" s="974"/>
      <c r="S10" s="974"/>
      <c r="T10" s="974"/>
      <c r="U10" s="974"/>
      <c r="V10" s="974"/>
      <c r="W10" s="974"/>
      <c r="X10" s="974"/>
      <c r="Y10" s="974"/>
      <c r="Z10" s="974"/>
      <c r="AA10" s="974"/>
      <c r="AB10" s="974"/>
      <c r="AC10" s="974"/>
      <c r="AD10" s="974"/>
      <c r="AE10" s="974"/>
      <c r="AF10" s="974"/>
      <c r="AG10" s="974"/>
      <c r="AH10" s="974"/>
    </row>
    <row r="11" spans="1:34" s="23" customFormat="1" x14ac:dyDescent="0.35">
      <c r="A11" s="32" t="s">
        <v>424</v>
      </c>
      <c r="B11" s="32" t="s">
        <v>425</v>
      </c>
      <c r="C11" s="32" t="s">
        <v>160</v>
      </c>
      <c r="D11" s="991"/>
      <c r="E11" s="991"/>
      <c r="F11" s="991"/>
      <c r="G11" s="991"/>
      <c r="H11" s="991"/>
      <c r="I11" s="991"/>
      <c r="J11" s="32"/>
      <c r="K11" s="991"/>
      <c r="L11" s="991"/>
      <c r="M11" s="991"/>
      <c r="N11" s="991"/>
      <c r="O11" s="991"/>
      <c r="P11" s="991"/>
      <c r="Q11" s="991"/>
      <c r="R11" s="991"/>
      <c r="S11" s="991"/>
      <c r="T11" s="991"/>
      <c r="U11" s="991"/>
      <c r="V11" s="991"/>
      <c r="W11" s="991"/>
      <c r="X11" s="991"/>
      <c r="Y11" s="991"/>
      <c r="Z11" s="991"/>
      <c r="AA11" s="991"/>
      <c r="AB11" s="991"/>
      <c r="AC11" s="991"/>
      <c r="AD11" s="991"/>
      <c r="AE11" s="991"/>
      <c r="AF11" s="991"/>
      <c r="AG11" s="991"/>
      <c r="AH11" s="991"/>
    </row>
    <row r="12" spans="1:34" s="23" customFormat="1" x14ac:dyDescent="0.35">
      <c r="A12" s="32" t="s">
        <v>424</v>
      </c>
      <c r="B12" s="32" t="s">
        <v>425</v>
      </c>
      <c r="C12" s="32" t="s">
        <v>427</v>
      </c>
      <c r="D12" s="991"/>
      <c r="E12" s="967"/>
      <c r="F12" s="967"/>
      <c r="G12" s="967"/>
      <c r="H12" s="967"/>
      <c r="I12" s="967"/>
      <c r="J12" s="32"/>
      <c r="K12" s="967"/>
      <c r="L12" s="967"/>
      <c r="M12" s="967"/>
      <c r="N12" s="967"/>
      <c r="O12" s="967"/>
      <c r="P12" s="967"/>
      <c r="Q12" s="967"/>
      <c r="R12" s="967"/>
      <c r="S12" s="967"/>
      <c r="T12" s="967"/>
      <c r="U12" s="967"/>
      <c r="V12" s="967"/>
      <c r="W12" s="967"/>
      <c r="X12" s="967"/>
      <c r="Y12" s="967"/>
      <c r="Z12" s="967"/>
      <c r="AA12" s="967"/>
      <c r="AB12" s="967"/>
      <c r="AC12" s="967"/>
      <c r="AD12" s="967"/>
      <c r="AE12" s="967"/>
      <c r="AF12" s="967"/>
      <c r="AG12" s="967"/>
      <c r="AH12" s="967"/>
    </row>
    <row r="13" spans="1:34" s="23" customFormat="1" x14ac:dyDescent="0.35">
      <c r="A13" s="32" t="s">
        <v>424</v>
      </c>
      <c r="B13" s="32" t="s">
        <v>425</v>
      </c>
      <c r="C13" s="32" t="s">
        <v>428</v>
      </c>
      <c r="D13" s="991"/>
      <c r="E13" s="992"/>
      <c r="F13" s="992"/>
      <c r="G13" s="992"/>
      <c r="H13" s="992"/>
      <c r="I13" s="992"/>
      <c r="J13" s="32"/>
      <c r="K13" s="992"/>
      <c r="L13" s="992"/>
      <c r="M13" s="992"/>
      <c r="N13" s="992"/>
      <c r="O13" s="992"/>
      <c r="P13" s="992"/>
      <c r="Q13" s="992"/>
      <c r="R13" s="992"/>
      <c r="S13" s="992"/>
      <c r="T13" s="992"/>
      <c r="U13" s="992"/>
      <c r="V13" s="992"/>
      <c r="W13" s="992"/>
      <c r="X13" s="992"/>
      <c r="Y13" s="992"/>
      <c r="Z13" s="992"/>
      <c r="AA13" s="992"/>
      <c r="AB13" s="992"/>
      <c r="AC13" s="992"/>
      <c r="AD13" s="992"/>
      <c r="AE13" s="992"/>
      <c r="AF13" s="992"/>
      <c r="AG13" s="992"/>
      <c r="AH13" s="992"/>
    </row>
    <row r="14" spans="1:34" s="21" customFormat="1" x14ac:dyDescent="0.35">
      <c r="A14" s="235" t="s">
        <v>424</v>
      </c>
      <c r="B14" s="235" t="s">
        <v>425</v>
      </c>
      <c r="C14" s="235" t="s">
        <v>429</v>
      </c>
      <c r="D14" s="991"/>
      <c r="E14" s="971"/>
      <c r="F14" s="971"/>
      <c r="G14" s="971"/>
      <c r="H14" s="971"/>
      <c r="I14" s="971"/>
      <c r="J14" s="235"/>
      <c r="K14" s="971"/>
      <c r="L14" s="971"/>
      <c r="M14" s="971"/>
      <c r="N14" s="971"/>
      <c r="O14" s="971"/>
      <c r="P14" s="971"/>
      <c r="Q14" s="971"/>
      <c r="R14" s="971"/>
      <c r="S14" s="971"/>
      <c r="T14" s="971"/>
      <c r="U14" s="971"/>
      <c r="V14" s="971"/>
      <c r="W14" s="971"/>
      <c r="X14" s="971"/>
      <c r="Y14" s="971"/>
      <c r="Z14" s="971"/>
      <c r="AA14" s="971"/>
      <c r="AB14" s="971"/>
      <c r="AC14" s="971"/>
      <c r="AD14" s="971"/>
      <c r="AE14" s="971"/>
      <c r="AF14" s="971"/>
      <c r="AG14" s="971"/>
      <c r="AH14" s="971"/>
    </row>
    <row r="15" spans="1:34" s="23" customFormat="1" x14ac:dyDescent="0.35">
      <c r="A15" s="32"/>
      <c r="B15" s="32"/>
      <c r="C15" s="32"/>
      <c r="D15" s="821"/>
      <c r="E15" s="36"/>
      <c r="F15" s="36"/>
      <c r="G15" s="36"/>
      <c r="H15" s="32"/>
      <c r="I15" s="36"/>
      <c r="J15" s="32"/>
      <c r="K15" s="241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241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437"/>
    </row>
    <row r="16" spans="1:34" s="23" customFormat="1" x14ac:dyDescent="0.35">
      <c r="A16" s="32" t="s">
        <v>424</v>
      </c>
      <c r="B16" s="32" t="s">
        <v>430</v>
      </c>
      <c r="C16" s="32" t="s">
        <v>426</v>
      </c>
      <c r="D16" s="974"/>
      <c r="E16" s="974"/>
      <c r="F16" s="974"/>
      <c r="G16" s="974"/>
      <c r="H16" s="974"/>
      <c r="I16" s="974"/>
      <c r="J16" s="32"/>
      <c r="K16" s="974"/>
      <c r="L16" s="974"/>
      <c r="M16" s="974"/>
      <c r="N16" s="974"/>
      <c r="O16" s="974"/>
      <c r="P16" s="974"/>
      <c r="Q16" s="974"/>
      <c r="R16" s="974"/>
      <c r="S16" s="974"/>
      <c r="T16" s="974"/>
      <c r="U16" s="974"/>
      <c r="V16" s="974"/>
      <c r="W16" s="974"/>
      <c r="X16" s="974"/>
      <c r="Y16" s="974"/>
      <c r="Z16" s="974"/>
      <c r="AA16" s="974"/>
      <c r="AB16" s="974"/>
      <c r="AC16" s="974"/>
      <c r="AD16" s="974"/>
      <c r="AE16" s="974"/>
      <c r="AF16" s="974"/>
      <c r="AG16" s="974"/>
      <c r="AH16" s="974"/>
    </row>
    <row r="17" spans="1:34" s="23" customFormat="1" x14ac:dyDescent="0.35">
      <c r="A17" s="32" t="s">
        <v>424</v>
      </c>
      <c r="B17" s="32" t="s">
        <v>430</v>
      </c>
      <c r="C17" s="32" t="s">
        <v>160</v>
      </c>
      <c r="D17" s="991"/>
      <c r="E17" s="991"/>
      <c r="F17" s="991"/>
      <c r="G17" s="991"/>
      <c r="H17" s="991"/>
      <c r="I17" s="991"/>
      <c r="J17" s="32"/>
      <c r="K17" s="991"/>
      <c r="L17" s="991"/>
      <c r="M17" s="991"/>
      <c r="N17" s="991"/>
      <c r="O17" s="991"/>
      <c r="P17" s="991"/>
      <c r="Q17" s="991"/>
      <c r="R17" s="991"/>
      <c r="S17" s="991"/>
      <c r="T17" s="991"/>
      <c r="U17" s="991"/>
      <c r="V17" s="991"/>
      <c r="W17" s="991"/>
      <c r="X17" s="991"/>
      <c r="Y17" s="991"/>
      <c r="Z17" s="991"/>
      <c r="AA17" s="991"/>
      <c r="AB17" s="991"/>
      <c r="AC17" s="991"/>
      <c r="AD17" s="991"/>
      <c r="AE17" s="991"/>
      <c r="AF17" s="991"/>
      <c r="AG17" s="991"/>
      <c r="AH17" s="991"/>
    </row>
    <row r="18" spans="1:34" s="23" customFormat="1" x14ac:dyDescent="0.35">
      <c r="A18" s="32" t="s">
        <v>424</v>
      </c>
      <c r="B18" s="32" t="s">
        <v>430</v>
      </c>
      <c r="C18" s="32" t="s">
        <v>427</v>
      </c>
      <c r="D18" s="967"/>
      <c r="E18" s="967"/>
      <c r="F18" s="967"/>
      <c r="G18" s="967"/>
      <c r="H18" s="967"/>
      <c r="I18" s="967"/>
      <c r="J18" s="32"/>
      <c r="K18" s="967"/>
      <c r="L18" s="967"/>
      <c r="M18" s="967"/>
      <c r="N18" s="967"/>
      <c r="O18" s="967"/>
      <c r="P18" s="967"/>
      <c r="Q18" s="967"/>
      <c r="R18" s="967"/>
      <c r="S18" s="967"/>
      <c r="T18" s="967"/>
      <c r="U18" s="967"/>
      <c r="V18" s="967"/>
      <c r="W18" s="967"/>
      <c r="X18" s="967"/>
      <c r="Y18" s="967"/>
      <c r="Z18" s="967"/>
      <c r="AA18" s="967"/>
      <c r="AB18" s="967"/>
      <c r="AC18" s="967"/>
      <c r="AD18" s="967"/>
      <c r="AE18" s="967"/>
      <c r="AF18" s="967"/>
      <c r="AG18" s="967"/>
      <c r="AH18" s="967"/>
    </row>
    <row r="19" spans="1:34" s="23" customFormat="1" x14ac:dyDescent="0.35">
      <c r="A19" s="32" t="s">
        <v>424</v>
      </c>
      <c r="B19" s="32" t="s">
        <v>430</v>
      </c>
      <c r="C19" s="32" t="s">
        <v>428</v>
      </c>
      <c r="D19" s="992"/>
      <c r="E19" s="992"/>
      <c r="F19" s="992"/>
      <c r="G19" s="992"/>
      <c r="H19" s="992"/>
      <c r="I19" s="992"/>
      <c r="J19" s="32"/>
      <c r="K19" s="992"/>
      <c r="L19" s="992"/>
      <c r="M19" s="992"/>
      <c r="N19" s="992"/>
      <c r="O19" s="992"/>
      <c r="P19" s="992"/>
      <c r="Q19" s="992"/>
      <c r="R19" s="992"/>
      <c r="S19" s="992"/>
      <c r="T19" s="992"/>
      <c r="U19" s="992"/>
      <c r="V19" s="992"/>
      <c r="W19" s="992"/>
      <c r="X19" s="992"/>
      <c r="Y19" s="992"/>
      <c r="Z19" s="992"/>
      <c r="AA19" s="992"/>
      <c r="AB19" s="992"/>
      <c r="AC19" s="992"/>
      <c r="AD19" s="992"/>
      <c r="AE19" s="992"/>
      <c r="AF19" s="992"/>
      <c r="AG19" s="992"/>
      <c r="AH19" s="992"/>
    </row>
    <row r="20" spans="1:34" s="21" customFormat="1" x14ac:dyDescent="0.35">
      <c r="A20" s="235" t="s">
        <v>424</v>
      </c>
      <c r="B20" s="235" t="s">
        <v>430</v>
      </c>
      <c r="C20" s="235" t="s">
        <v>429</v>
      </c>
      <c r="D20" s="971"/>
      <c r="E20" s="971"/>
      <c r="F20" s="971"/>
      <c r="G20" s="971"/>
      <c r="H20" s="971"/>
      <c r="I20" s="971"/>
      <c r="J20" s="235"/>
      <c r="K20" s="971"/>
      <c r="L20" s="971"/>
      <c r="M20" s="971"/>
      <c r="N20" s="971"/>
      <c r="O20" s="971"/>
      <c r="P20" s="971"/>
      <c r="Q20" s="971"/>
      <c r="R20" s="971"/>
      <c r="S20" s="971"/>
      <c r="T20" s="971"/>
      <c r="U20" s="971"/>
      <c r="V20" s="971"/>
      <c r="W20" s="971"/>
      <c r="X20" s="971"/>
      <c r="Y20" s="971"/>
      <c r="Z20" s="971"/>
      <c r="AA20" s="971"/>
      <c r="AB20" s="971"/>
      <c r="AC20" s="971"/>
      <c r="AD20" s="971"/>
      <c r="AE20" s="971"/>
      <c r="AF20" s="971"/>
      <c r="AG20" s="971"/>
      <c r="AH20" s="971"/>
    </row>
    <row r="21" spans="1:34" s="23" customFormat="1" x14ac:dyDescent="0.35">
      <c r="A21" s="32"/>
      <c r="B21" s="32"/>
      <c r="C21" s="32"/>
      <c r="D21" s="821"/>
      <c r="E21" s="36"/>
      <c r="F21" s="36"/>
      <c r="G21" s="36"/>
      <c r="H21" s="32"/>
      <c r="I21" s="36"/>
      <c r="J21" s="32"/>
      <c r="K21" s="241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241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437"/>
    </row>
    <row r="22" spans="1:34" s="23" customFormat="1" x14ac:dyDescent="0.35">
      <c r="A22" s="32" t="s">
        <v>431</v>
      </c>
      <c r="B22" s="32" t="s">
        <v>425</v>
      </c>
      <c r="C22" s="32" t="s">
        <v>426</v>
      </c>
      <c r="D22" s="974"/>
      <c r="E22" s="974"/>
      <c r="F22" s="974"/>
      <c r="G22" s="974"/>
      <c r="H22" s="974"/>
      <c r="I22" s="974"/>
      <c r="J22" s="32"/>
      <c r="K22" s="974"/>
      <c r="L22" s="974"/>
      <c r="M22" s="974"/>
      <c r="N22" s="974"/>
      <c r="O22" s="974"/>
      <c r="P22" s="974"/>
      <c r="Q22" s="974"/>
      <c r="R22" s="974"/>
      <c r="S22" s="974"/>
      <c r="T22" s="974"/>
      <c r="U22" s="974"/>
      <c r="V22" s="974"/>
      <c r="W22" s="974"/>
      <c r="X22" s="974"/>
      <c r="Y22" s="974"/>
      <c r="Z22" s="974"/>
      <c r="AA22" s="974"/>
      <c r="AB22" s="974"/>
      <c r="AC22" s="974"/>
      <c r="AD22" s="974"/>
      <c r="AE22" s="974"/>
      <c r="AF22" s="974"/>
      <c r="AG22" s="974"/>
      <c r="AH22" s="974"/>
    </row>
    <row r="23" spans="1:34" s="23" customFormat="1" x14ac:dyDescent="0.35">
      <c r="A23" s="32" t="s">
        <v>431</v>
      </c>
      <c r="B23" s="32" t="s">
        <v>425</v>
      </c>
      <c r="C23" s="32" t="s">
        <v>160</v>
      </c>
      <c r="D23" s="991"/>
      <c r="E23" s="991"/>
      <c r="F23" s="991"/>
      <c r="G23" s="991"/>
      <c r="H23" s="991"/>
      <c r="I23" s="991"/>
      <c r="J23" s="32"/>
      <c r="K23" s="991"/>
      <c r="L23" s="991"/>
      <c r="M23" s="991"/>
      <c r="N23" s="991"/>
      <c r="O23" s="991"/>
      <c r="P23" s="991"/>
      <c r="Q23" s="991"/>
      <c r="R23" s="991"/>
      <c r="S23" s="991"/>
      <c r="T23" s="991"/>
      <c r="U23" s="991"/>
      <c r="V23" s="991"/>
      <c r="W23" s="991"/>
      <c r="X23" s="991"/>
      <c r="Y23" s="991"/>
      <c r="Z23" s="991"/>
      <c r="AA23" s="991"/>
      <c r="AB23" s="991"/>
      <c r="AC23" s="991"/>
      <c r="AD23" s="991"/>
      <c r="AE23" s="991"/>
      <c r="AF23" s="991"/>
      <c r="AG23" s="991"/>
      <c r="AH23" s="991"/>
    </row>
    <row r="24" spans="1:34" s="23" customFormat="1" x14ac:dyDescent="0.35">
      <c r="A24" s="32" t="s">
        <v>431</v>
      </c>
      <c r="B24" s="32" t="s">
        <v>425</v>
      </c>
      <c r="C24" s="32" t="s">
        <v>427</v>
      </c>
      <c r="D24" s="967"/>
      <c r="E24" s="967"/>
      <c r="F24" s="967"/>
      <c r="G24" s="967"/>
      <c r="H24" s="967"/>
      <c r="I24" s="967"/>
      <c r="J24" s="32"/>
      <c r="K24" s="967"/>
      <c r="L24" s="967"/>
      <c r="M24" s="967"/>
      <c r="N24" s="967"/>
      <c r="O24" s="967"/>
      <c r="P24" s="967"/>
      <c r="Q24" s="967"/>
      <c r="R24" s="967"/>
      <c r="S24" s="967"/>
      <c r="T24" s="967"/>
      <c r="U24" s="967"/>
      <c r="V24" s="967"/>
      <c r="W24" s="967"/>
      <c r="X24" s="967"/>
      <c r="Y24" s="967"/>
      <c r="Z24" s="967"/>
      <c r="AA24" s="967"/>
      <c r="AB24" s="967"/>
      <c r="AC24" s="967"/>
      <c r="AD24" s="967"/>
      <c r="AE24" s="967"/>
      <c r="AF24" s="967"/>
      <c r="AG24" s="967"/>
      <c r="AH24" s="967"/>
    </row>
    <row r="25" spans="1:34" s="23" customFormat="1" x14ac:dyDescent="0.35">
      <c r="A25" s="32" t="s">
        <v>431</v>
      </c>
      <c r="B25" s="32" t="s">
        <v>425</v>
      </c>
      <c r="C25" s="32" t="s">
        <v>428</v>
      </c>
      <c r="D25" s="992"/>
      <c r="E25" s="992"/>
      <c r="F25" s="992"/>
      <c r="G25" s="992"/>
      <c r="H25" s="992"/>
      <c r="I25" s="992"/>
      <c r="J25" s="32"/>
      <c r="K25" s="992"/>
      <c r="L25" s="992"/>
      <c r="M25" s="992"/>
      <c r="N25" s="992"/>
      <c r="O25" s="992"/>
      <c r="P25" s="992"/>
      <c r="Q25" s="992"/>
      <c r="R25" s="992"/>
      <c r="S25" s="992"/>
      <c r="T25" s="992"/>
      <c r="U25" s="992"/>
      <c r="V25" s="992"/>
      <c r="W25" s="992"/>
      <c r="X25" s="992"/>
      <c r="Y25" s="992"/>
      <c r="Z25" s="992"/>
      <c r="AA25" s="992"/>
      <c r="AB25" s="992"/>
      <c r="AC25" s="992"/>
      <c r="AD25" s="992"/>
      <c r="AE25" s="992"/>
      <c r="AF25" s="992"/>
      <c r="AG25" s="992"/>
      <c r="AH25" s="992"/>
    </row>
    <row r="26" spans="1:34" s="21" customFormat="1" x14ac:dyDescent="0.35">
      <c r="A26" s="235" t="s">
        <v>431</v>
      </c>
      <c r="B26" s="235" t="s">
        <v>425</v>
      </c>
      <c r="C26" s="235" t="s">
        <v>429</v>
      </c>
      <c r="D26" s="971"/>
      <c r="E26" s="971"/>
      <c r="F26" s="971"/>
      <c r="G26" s="971"/>
      <c r="H26" s="971"/>
      <c r="I26" s="971"/>
      <c r="J26" s="235"/>
      <c r="K26" s="971"/>
      <c r="L26" s="971"/>
      <c r="M26" s="971"/>
      <c r="N26" s="971"/>
      <c r="O26" s="971"/>
      <c r="P26" s="971"/>
      <c r="Q26" s="971"/>
      <c r="R26" s="971"/>
      <c r="S26" s="971"/>
      <c r="T26" s="971"/>
      <c r="U26" s="971"/>
      <c r="V26" s="971"/>
      <c r="W26" s="971"/>
      <c r="X26" s="971"/>
      <c r="Y26" s="971"/>
      <c r="Z26" s="971"/>
      <c r="AA26" s="971"/>
      <c r="AB26" s="971"/>
      <c r="AC26" s="971"/>
      <c r="AD26" s="971"/>
      <c r="AE26" s="971"/>
      <c r="AF26" s="971"/>
      <c r="AG26" s="971"/>
      <c r="AH26" s="971"/>
    </row>
    <row r="27" spans="1:34" s="23" customFormat="1" x14ac:dyDescent="0.35">
      <c r="A27" s="32"/>
      <c r="B27" s="32"/>
      <c r="C27" s="32"/>
      <c r="D27" s="821"/>
      <c r="E27" s="36"/>
      <c r="F27" s="36"/>
      <c r="G27" s="36"/>
      <c r="H27" s="32"/>
      <c r="I27" s="36"/>
      <c r="J27" s="32"/>
      <c r="K27" s="241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241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437"/>
    </row>
    <row r="28" spans="1:34" s="23" customFormat="1" x14ac:dyDescent="0.35">
      <c r="A28" s="32" t="s">
        <v>431</v>
      </c>
      <c r="B28" s="32" t="s">
        <v>430</v>
      </c>
      <c r="C28" s="32" t="s">
        <v>426</v>
      </c>
      <c r="D28" s="974"/>
      <c r="E28" s="974"/>
      <c r="F28" s="974"/>
      <c r="G28" s="974"/>
      <c r="H28" s="974"/>
      <c r="I28" s="974"/>
      <c r="J28" s="32"/>
      <c r="K28" s="974"/>
      <c r="L28" s="974"/>
      <c r="M28" s="974"/>
      <c r="N28" s="974"/>
      <c r="O28" s="974"/>
      <c r="P28" s="974"/>
      <c r="Q28" s="974"/>
      <c r="R28" s="974"/>
      <c r="S28" s="974"/>
      <c r="T28" s="974"/>
      <c r="U28" s="974"/>
      <c r="V28" s="974"/>
      <c r="W28" s="974"/>
      <c r="X28" s="974"/>
      <c r="Y28" s="974"/>
      <c r="Z28" s="974"/>
      <c r="AA28" s="974"/>
      <c r="AB28" s="974"/>
      <c r="AC28" s="974"/>
      <c r="AD28" s="974"/>
      <c r="AE28" s="974"/>
      <c r="AF28" s="974"/>
      <c r="AG28" s="974"/>
      <c r="AH28" s="974"/>
    </row>
    <row r="29" spans="1:34" s="23" customFormat="1" x14ac:dyDescent="0.35">
      <c r="A29" s="32" t="s">
        <v>431</v>
      </c>
      <c r="B29" s="32" t="s">
        <v>430</v>
      </c>
      <c r="C29" s="32" t="s">
        <v>160</v>
      </c>
      <c r="D29" s="991"/>
      <c r="E29" s="991"/>
      <c r="F29" s="991"/>
      <c r="G29" s="991"/>
      <c r="H29" s="991"/>
      <c r="I29" s="991"/>
      <c r="J29" s="32"/>
      <c r="K29" s="991"/>
      <c r="L29" s="991"/>
      <c r="M29" s="991"/>
      <c r="N29" s="991"/>
      <c r="O29" s="991"/>
      <c r="P29" s="991"/>
      <c r="Q29" s="991"/>
      <c r="R29" s="991"/>
      <c r="S29" s="991"/>
      <c r="T29" s="991"/>
      <c r="U29" s="991"/>
      <c r="V29" s="991"/>
      <c r="W29" s="991"/>
      <c r="X29" s="991"/>
      <c r="Y29" s="991"/>
      <c r="Z29" s="991"/>
      <c r="AA29" s="991"/>
      <c r="AB29" s="991"/>
      <c r="AC29" s="991"/>
      <c r="AD29" s="991"/>
      <c r="AE29" s="991"/>
      <c r="AF29" s="991"/>
      <c r="AG29" s="991"/>
      <c r="AH29" s="991"/>
    </row>
    <row r="30" spans="1:34" s="23" customFormat="1" x14ac:dyDescent="0.35">
      <c r="A30" s="32" t="s">
        <v>431</v>
      </c>
      <c r="B30" s="32" t="s">
        <v>430</v>
      </c>
      <c r="C30" s="32" t="s">
        <v>427</v>
      </c>
      <c r="D30" s="967"/>
      <c r="E30" s="967"/>
      <c r="F30" s="967"/>
      <c r="G30" s="967"/>
      <c r="H30" s="967"/>
      <c r="I30" s="967"/>
      <c r="J30" s="32"/>
      <c r="K30" s="967"/>
      <c r="L30" s="967"/>
      <c r="M30" s="967"/>
      <c r="N30" s="967"/>
      <c r="O30" s="967"/>
      <c r="P30" s="967"/>
      <c r="Q30" s="967"/>
      <c r="R30" s="967"/>
      <c r="S30" s="967"/>
      <c r="T30" s="967"/>
      <c r="U30" s="967"/>
      <c r="V30" s="967"/>
      <c r="W30" s="967"/>
      <c r="X30" s="967"/>
      <c r="Y30" s="967"/>
      <c r="Z30" s="967"/>
      <c r="AA30" s="967"/>
      <c r="AB30" s="967"/>
      <c r="AC30" s="967"/>
      <c r="AD30" s="967"/>
      <c r="AE30" s="967"/>
      <c r="AF30" s="967"/>
      <c r="AG30" s="967"/>
      <c r="AH30" s="967"/>
    </row>
    <row r="31" spans="1:34" s="23" customFormat="1" x14ac:dyDescent="0.35">
      <c r="A31" s="32" t="s">
        <v>431</v>
      </c>
      <c r="B31" s="32" t="s">
        <v>430</v>
      </c>
      <c r="C31" s="32" t="s">
        <v>428</v>
      </c>
      <c r="D31" s="992"/>
      <c r="E31" s="992"/>
      <c r="F31" s="992"/>
      <c r="G31" s="992"/>
      <c r="H31" s="992"/>
      <c r="I31" s="992"/>
      <c r="J31" s="32"/>
      <c r="K31" s="992"/>
      <c r="L31" s="992"/>
      <c r="M31" s="992"/>
      <c r="N31" s="992"/>
      <c r="O31" s="992"/>
      <c r="P31" s="992"/>
      <c r="Q31" s="992"/>
      <c r="R31" s="992"/>
      <c r="S31" s="992"/>
      <c r="T31" s="992"/>
      <c r="U31" s="992"/>
      <c r="V31" s="992"/>
      <c r="W31" s="992"/>
      <c r="X31" s="992"/>
      <c r="Y31" s="992"/>
      <c r="Z31" s="992"/>
      <c r="AA31" s="992"/>
      <c r="AB31" s="992"/>
      <c r="AC31" s="992"/>
      <c r="AD31" s="992"/>
      <c r="AE31" s="992"/>
      <c r="AF31" s="992"/>
      <c r="AG31" s="992"/>
      <c r="AH31" s="992"/>
    </row>
    <row r="32" spans="1:34" s="21" customFormat="1" x14ac:dyDescent="0.35">
      <c r="A32" s="235" t="s">
        <v>431</v>
      </c>
      <c r="B32" s="235" t="s">
        <v>430</v>
      </c>
      <c r="C32" s="235" t="s">
        <v>429</v>
      </c>
      <c r="D32" s="971"/>
      <c r="E32" s="971"/>
      <c r="F32" s="971"/>
      <c r="G32" s="971"/>
      <c r="H32" s="971"/>
      <c r="I32" s="971"/>
      <c r="J32" s="235"/>
      <c r="K32" s="971"/>
      <c r="L32" s="971"/>
      <c r="M32" s="971"/>
      <c r="N32" s="971"/>
      <c r="O32" s="971"/>
      <c r="P32" s="971"/>
      <c r="Q32" s="971"/>
      <c r="R32" s="971"/>
      <c r="S32" s="971"/>
      <c r="T32" s="971"/>
      <c r="U32" s="971"/>
      <c r="V32" s="971"/>
      <c r="W32" s="971"/>
      <c r="X32" s="971"/>
      <c r="Y32" s="971"/>
      <c r="Z32" s="971"/>
      <c r="AA32" s="971"/>
      <c r="AB32" s="971"/>
      <c r="AC32" s="971"/>
      <c r="AD32" s="971"/>
      <c r="AE32" s="971"/>
      <c r="AF32" s="971"/>
      <c r="AG32" s="971"/>
      <c r="AH32" s="971"/>
    </row>
    <row r="33" spans="1:34" s="21" customFormat="1" x14ac:dyDescent="0.35">
      <c r="A33" s="235"/>
      <c r="B33" s="235"/>
      <c r="C33" s="235"/>
      <c r="D33" s="997"/>
      <c r="E33" s="998"/>
      <c r="F33" s="998"/>
      <c r="G33" s="998"/>
      <c r="H33" s="520"/>
      <c r="I33" s="998"/>
      <c r="J33" s="235"/>
      <c r="K33" s="1000"/>
      <c r="L33" s="520"/>
      <c r="M33" s="520"/>
      <c r="N33" s="520"/>
      <c r="O33" s="520"/>
      <c r="P33" s="520"/>
      <c r="Q33" s="520"/>
      <c r="R33" s="520"/>
      <c r="S33" s="520"/>
      <c r="T33" s="520"/>
      <c r="U33" s="520"/>
      <c r="V33" s="520"/>
      <c r="W33" s="1000"/>
      <c r="X33" s="520"/>
      <c r="Y33" s="520"/>
      <c r="Z33" s="520"/>
      <c r="AA33" s="520"/>
      <c r="AB33" s="520"/>
      <c r="AC33" s="520"/>
      <c r="AD33" s="520"/>
      <c r="AE33" s="520"/>
      <c r="AF33" s="520"/>
      <c r="AG33" s="520"/>
      <c r="AH33" s="659"/>
    </row>
    <row r="34" spans="1:34" s="21" customFormat="1" x14ac:dyDescent="0.35">
      <c r="A34" s="600" t="s">
        <v>465</v>
      </c>
      <c r="B34" s="32"/>
      <c r="C34" s="32"/>
      <c r="D34" s="997"/>
      <c r="E34" s="998"/>
      <c r="F34" s="998"/>
      <c r="G34" s="998"/>
      <c r="H34" s="520"/>
      <c r="I34" s="998"/>
      <c r="J34" s="32"/>
      <c r="K34" s="1000"/>
      <c r="L34" s="520"/>
      <c r="M34" s="520"/>
      <c r="N34" s="520"/>
      <c r="O34" s="520"/>
      <c r="P34" s="520"/>
      <c r="Q34" s="520"/>
      <c r="R34" s="520"/>
      <c r="S34" s="520"/>
      <c r="T34" s="520"/>
      <c r="U34" s="520"/>
      <c r="V34" s="520"/>
      <c r="W34" s="1000"/>
      <c r="X34" s="520"/>
      <c r="Y34" s="520"/>
      <c r="Z34" s="520"/>
      <c r="AA34" s="520"/>
      <c r="AB34" s="520"/>
      <c r="AC34" s="520"/>
      <c r="AD34" s="520"/>
      <c r="AE34" s="520"/>
      <c r="AF34" s="520"/>
      <c r="AG34" s="520"/>
      <c r="AH34" s="659"/>
    </row>
    <row r="35" spans="1:34" s="21" customFormat="1" x14ac:dyDescent="0.35">
      <c r="A35" s="660" t="s">
        <v>465</v>
      </c>
      <c r="B35" s="660" t="s">
        <v>432</v>
      </c>
      <c r="C35" s="235" t="s">
        <v>429</v>
      </c>
      <c r="D35" s="1014"/>
      <c r="E35" s="1014"/>
      <c r="F35" s="1014"/>
      <c r="G35" s="1014"/>
      <c r="H35" s="1014"/>
      <c r="I35" s="1014"/>
      <c r="J35" s="235"/>
      <c r="K35" s="1014"/>
      <c r="L35" s="1014"/>
      <c r="M35" s="1014"/>
      <c r="N35" s="1014"/>
      <c r="O35" s="1014"/>
      <c r="P35" s="1014"/>
      <c r="Q35" s="1014"/>
      <c r="R35" s="1014"/>
      <c r="S35" s="1014"/>
      <c r="T35" s="1014"/>
      <c r="U35" s="1014"/>
      <c r="V35" s="1014"/>
      <c r="W35" s="1014"/>
      <c r="X35" s="1014"/>
      <c r="Y35" s="1014"/>
      <c r="Z35" s="1014"/>
      <c r="AA35" s="1014"/>
      <c r="AB35" s="1014"/>
      <c r="AC35" s="1014"/>
      <c r="AD35" s="1014"/>
      <c r="AE35" s="1014"/>
      <c r="AF35" s="1014"/>
      <c r="AG35" s="1014"/>
      <c r="AH35" s="1014"/>
    </row>
    <row r="36" spans="1:34" s="21" customFormat="1" x14ac:dyDescent="0.35">
      <c r="A36" s="235"/>
      <c r="B36" s="235"/>
      <c r="C36" s="235"/>
      <c r="D36" s="997"/>
      <c r="E36" s="998"/>
      <c r="F36" s="998"/>
      <c r="G36" s="998"/>
      <c r="H36" s="520"/>
      <c r="I36" s="998"/>
      <c r="J36" s="235"/>
      <c r="K36" s="1000"/>
      <c r="L36" s="520"/>
      <c r="M36" s="520"/>
      <c r="N36" s="520"/>
      <c r="O36" s="520"/>
      <c r="P36" s="520"/>
      <c r="Q36" s="520"/>
      <c r="R36" s="520"/>
      <c r="S36" s="520"/>
      <c r="T36" s="520"/>
      <c r="U36" s="520"/>
      <c r="V36" s="520"/>
      <c r="W36" s="1000"/>
      <c r="X36" s="520"/>
      <c r="Y36" s="520"/>
      <c r="Z36" s="520"/>
      <c r="AA36" s="520"/>
      <c r="AB36" s="520"/>
      <c r="AC36" s="520"/>
      <c r="AD36" s="520"/>
      <c r="AE36" s="520"/>
      <c r="AF36" s="520"/>
      <c r="AG36" s="520"/>
      <c r="AH36" s="659"/>
    </row>
    <row r="37" spans="1:34" s="23" customFormat="1" x14ac:dyDescent="0.35">
      <c r="A37" s="600"/>
      <c r="B37" s="32"/>
      <c r="C37" s="32"/>
      <c r="D37" s="821"/>
      <c r="E37" s="36"/>
      <c r="F37" s="36"/>
      <c r="G37" s="36"/>
      <c r="H37" s="32"/>
      <c r="I37" s="36"/>
      <c r="J37" s="32"/>
      <c r="K37" s="241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241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437"/>
    </row>
    <row r="38" spans="1:34" s="23" customFormat="1" x14ac:dyDescent="0.35">
      <c r="A38" s="32" t="s">
        <v>433</v>
      </c>
      <c r="B38" s="32" t="s">
        <v>34</v>
      </c>
      <c r="C38" s="32" t="s">
        <v>434</v>
      </c>
      <c r="D38" s="821">
        <v>600</v>
      </c>
      <c r="E38" s="36">
        <v>600</v>
      </c>
      <c r="F38" s="36">
        <v>600</v>
      </c>
      <c r="G38" s="36">
        <v>600</v>
      </c>
      <c r="H38" s="32">
        <v>0</v>
      </c>
      <c r="I38" s="36">
        <v>0</v>
      </c>
      <c r="J38" s="32"/>
      <c r="K38" s="241">
        <v>150</v>
      </c>
      <c r="L38" s="32">
        <v>150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150</v>
      </c>
      <c r="V38" s="32">
        <v>150</v>
      </c>
      <c r="W38" s="241">
        <v>150</v>
      </c>
      <c r="X38" s="32">
        <v>150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150</v>
      </c>
      <c r="AH38" s="437">
        <v>150</v>
      </c>
    </row>
    <row r="39" spans="1:34" s="23" customFormat="1" x14ac:dyDescent="0.35">
      <c r="A39" s="32" t="s">
        <v>433</v>
      </c>
      <c r="B39" s="32" t="s">
        <v>34</v>
      </c>
      <c r="C39" s="32" t="s">
        <v>435</v>
      </c>
      <c r="D39" s="994"/>
      <c r="E39" s="994"/>
      <c r="F39" s="994"/>
      <c r="G39" s="994"/>
      <c r="H39" s="994"/>
      <c r="I39" s="994"/>
      <c r="J39" s="32"/>
      <c r="K39" s="994"/>
      <c r="L39" s="994"/>
      <c r="M39" s="994"/>
      <c r="N39" s="994"/>
      <c r="O39" s="994"/>
      <c r="P39" s="994"/>
      <c r="Q39" s="994"/>
      <c r="R39" s="994"/>
      <c r="S39" s="994"/>
      <c r="T39" s="994"/>
      <c r="U39" s="994"/>
      <c r="V39" s="994"/>
      <c r="W39" s="994"/>
      <c r="X39" s="994"/>
      <c r="Y39" s="994"/>
      <c r="Z39" s="994"/>
      <c r="AA39" s="994"/>
      <c r="AB39" s="994"/>
      <c r="AC39" s="994"/>
      <c r="AD39" s="994"/>
      <c r="AE39" s="994"/>
      <c r="AF39" s="994"/>
      <c r="AG39" s="994"/>
      <c r="AH39" s="994"/>
    </row>
    <row r="40" spans="1:34" s="23" customFormat="1" x14ac:dyDescent="0.35">
      <c r="A40" s="32" t="s">
        <v>433</v>
      </c>
      <c r="B40" s="32" t="s">
        <v>34</v>
      </c>
      <c r="C40" s="32" t="s">
        <v>427</v>
      </c>
      <c r="D40" s="971"/>
      <c r="E40" s="971"/>
      <c r="F40" s="971"/>
      <c r="G40" s="971"/>
      <c r="H40" s="971"/>
      <c r="I40" s="971"/>
      <c r="J40" s="32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</row>
    <row r="41" spans="1:34" s="23" customFormat="1" x14ac:dyDescent="0.35">
      <c r="A41" s="600"/>
      <c r="B41" s="32"/>
      <c r="C41" s="32"/>
      <c r="D41" s="821"/>
      <c r="E41" s="36"/>
      <c r="F41" s="36"/>
      <c r="G41" s="36"/>
      <c r="H41" s="32"/>
      <c r="I41" s="36"/>
      <c r="J41" s="32"/>
      <c r="K41" s="241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241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437"/>
    </row>
    <row r="42" spans="1:34" s="23" customFormat="1" x14ac:dyDescent="0.35">
      <c r="A42" s="32" t="s">
        <v>453</v>
      </c>
      <c r="B42" s="32" t="s">
        <v>454</v>
      </c>
      <c r="C42" s="32" t="s">
        <v>427</v>
      </c>
      <c r="D42" s="1014"/>
      <c r="E42" s="1014"/>
      <c r="F42" s="1014"/>
      <c r="G42" s="1014"/>
      <c r="H42" s="1014"/>
      <c r="I42" s="1014"/>
      <c r="J42" s="32"/>
      <c r="K42" s="971"/>
      <c r="L42" s="971"/>
      <c r="M42" s="971"/>
      <c r="N42" s="971"/>
      <c r="O42" s="971"/>
      <c r="P42" s="971"/>
      <c r="Q42" s="971"/>
      <c r="R42" s="971"/>
      <c r="S42" s="971"/>
      <c r="T42" s="971"/>
      <c r="U42" s="971"/>
      <c r="V42" s="971"/>
      <c r="W42" s="971"/>
      <c r="X42" s="971"/>
      <c r="Y42" s="971"/>
      <c r="Z42" s="971"/>
      <c r="AA42" s="971"/>
      <c r="AB42" s="971"/>
      <c r="AC42" s="971"/>
      <c r="AD42" s="971"/>
      <c r="AE42" s="971"/>
      <c r="AF42" s="971"/>
      <c r="AG42" s="971"/>
      <c r="AH42" s="971"/>
    </row>
    <row r="43" spans="1:34" s="23" customFormat="1" x14ac:dyDescent="0.35">
      <c r="A43" s="600"/>
      <c r="B43" s="32"/>
      <c r="C43" s="32"/>
      <c r="D43" s="821"/>
      <c r="E43" s="36"/>
      <c r="F43" s="36"/>
      <c r="G43" s="36"/>
      <c r="H43" s="32"/>
      <c r="I43" s="36"/>
      <c r="J43" s="32"/>
      <c r="K43" s="241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241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437"/>
    </row>
    <row r="44" spans="1:34" s="21" customFormat="1" x14ac:dyDescent="0.35">
      <c r="A44" s="235" t="s">
        <v>452</v>
      </c>
      <c r="B44" s="235" t="s">
        <v>432</v>
      </c>
      <c r="C44" s="235" t="s">
        <v>436</v>
      </c>
      <c r="D44" s="1014"/>
      <c r="E44" s="1014"/>
      <c r="F44" s="1014"/>
      <c r="G44" s="1014"/>
      <c r="H44" s="1014"/>
      <c r="I44" s="1014"/>
      <c r="J44" s="235"/>
      <c r="K44" s="971"/>
      <c r="L44" s="971"/>
      <c r="M44" s="971"/>
      <c r="N44" s="971"/>
      <c r="O44" s="971"/>
      <c r="P44" s="971"/>
      <c r="Q44" s="971"/>
      <c r="R44" s="971"/>
      <c r="S44" s="971"/>
      <c r="T44" s="971"/>
      <c r="U44" s="971"/>
      <c r="V44" s="971"/>
      <c r="W44" s="971"/>
      <c r="X44" s="971"/>
      <c r="Y44" s="971"/>
      <c r="Z44" s="971"/>
      <c r="AA44" s="971"/>
      <c r="AB44" s="971"/>
      <c r="AC44" s="971"/>
      <c r="AD44" s="971"/>
      <c r="AE44" s="971"/>
      <c r="AF44" s="971"/>
      <c r="AG44" s="971"/>
      <c r="AH44" s="971"/>
    </row>
    <row r="45" spans="1:34" s="23" customFormat="1" x14ac:dyDescent="0.35">
      <c r="A45" s="600"/>
      <c r="B45" s="32"/>
      <c r="C45" s="32"/>
      <c r="D45" s="821"/>
      <c r="E45" s="36"/>
      <c r="F45" s="36"/>
      <c r="G45" s="36"/>
      <c r="H45" s="32"/>
      <c r="I45" s="36"/>
      <c r="J45" s="32"/>
      <c r="K45" s="241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241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437"/>
    </row>
    <row r="46" spans="1:34" s="23" customFormat="1" x14ac:dyDescent="0.35">
      <c r="A46" s="32" t="s">
        <v>437</v>
      </c>
      <c r="B46" s="32" t="s">
        <v>34</v>
      </c>
      <c r="C46" s="32" t="s">
        <v>434</v>
      </c>
      <c r="D46" s="821">
        <v>1200</v>
      </c>
      <c r="E46" s="36">
        <v>1200</v>
      </c>
      <c r="F46" s="36">
        <v>1200</v>
      </c>
      <c r="G46" s="36">
        <v>1200</v>
      </c>
      <c r="H46" s="32">
        <v>0</v>
      </c>
      <c r="I46" s="36">
        <v>0</v>
      </c>
      <c r="J46" s="32"/>
      <c r="K46" s="241">
        <v>100</v>
      </c>
      <c r="L46" s="32">
        <v>100</v>
      </c>
      <c r="M46" s="32">
        <v>100</v>
      </c>
      <c r="N46" s="32">
        <v>100</v>
      </c>
      <c r="O46" s="32">
        <v>100</v>
      </c>
      <c r="P46" s="32">
        <v>100</v>
      </c>
      <c r="Q46" s="32">
        <v>100</v>
      </c>
      <c r="R46" s="32">
        <v>100</v>
      </c>
      <c r="S46" s="32">
        <v>100</v>
      </c>
      <c r="T46" s="32">
        <v>100</v>
      </c>
      <c r="U46" s="32">
        <v>100</v>
      </c>
      <c r="V46" s="32">
        <v>100</v>
      </c>
      <c r="W46" s="241">
        <v>100</v>
      </c>
      <c r="X46" s="32">
        <v>100</v>
      </c>
      <c r="Y46" s="32">
        <v>100</v>
      </c>
      <c r="Z46" s="32">
        <v>100</v>
      </c>
      <c r="AA46" s="32">
        <v>100</v>
      </c>
      <c r="AB46" s="32">
        <v>100</v>
      </c>
      <c r="AC46" s="32">
        <v>100</v>
      </c>
      <c r="AD46" s="32">
        <v>100</v>
      </c>
      <c r="AE46" s="32">
        <v>100</v>
      </c>
      <c r="AF46" s="32">
        <v>100</v>
      </c>
      <c r="AG46" s="32">
        <v>100</v>
      </c>
      <c r="AH46" s="437">
        <v>100</v>
      </c>
    </row>
    <row r="47" spans="1:34" s="23" customFormat="1" x14ac:dyDescent="0.35">
      <c r="A47" s="32" t="s">
        <v>437</v>
      </c>
      <c r="B47" s="32" t="s">
        <v>34</v>
      </c>
      <c r="C47" s="32" t="s">
        <v>435</v>
      </c>
      <c r="D47" s="994"/>
      <c r="E47" s="994"/>
      <c r="F47" s="994"/>
      <c r="G47" s="994"/>
      <c r="H47" s="994"/>
      <c r="I47" s="994"/>
      <c r="J47" s="32"/>
      <c r="K47" s="994"/>
      <c r="L47" s="994"/>
      <c r="M47" s="994"/>
      <c r="N47" s="994"/>
      <c r="O47" s="994"/>
      <c r="P47" s="994"/>
      <c r="Q47" s="994"/>
      <c r="R47" s="994"/>
      <c r="S47" s="994"/>
      <c r="T47" s="994"/>
      <c r="U47" s="994"/>
      <c r="V47" s="994"/>
      <c r="W47" s="994"/>
      <c r="X47" s="994"/>
      <c r="Y47" s="994"/>
      <c r="Z47" s="994"/>
      <c r="AA47" s="994"/>
      <c r="AB47" s="994"/>
      <c r="AC47" s="994"/>
      <c r="AD47" s="994"/>
      <c r="AE47" s="994"/>
      <c r="AF47" s="994"/>
      <c r="AG47" s="994"/>
      <c r="AH47" s="994"/>
    </row>
    <row r="48" spans="1:34" s="21" customFormat="1" x14ac:dyDescent="0.35">
      <c r="A48" s="235" t="s">
        <v>437</v>
      </c>
      <c r="B48" s="235" t="s">
        <v>34</v>
      </c>
      <c r="C48" s="235" t="s">
        <v>427</v>
      </c>
      <c r="D48" s="971"/>
      <c r="E48" s="971"/>
      <c r="F48" s="971"/>
      <c r="G48" s="971"/>
      <c r="H48" s="971"/>
      <c r="I48" s="971"/>
      <c r="J48" s="235"/>
      <c r="K48" s="971"/>
      <c r="L48" s="971"/>
      <c r="M48" s="971"/>
      <c r="N48" s="971"/>
      <c r="O48" s="971"/>
      <c r="P48" s="971"/>
      <c r="Q48" s="971"/>
      <c r="R48" s="971"/>
      <c r="S48" s="971"/>
      <c r="T48" s="971"/>
      <c r="U48" s="971"/>
      <c r="V48" s="971"/>
      <c r="W48" s="971"/>
      <c r="X48" s="971"/>
      <c r="Y48" s="971"/>
      <c r="Z48" s="971"/>
      <c r="AA48" s="971"/>
      <c r="AB48" s="971"/>
      <c r="AC48" s="971"/>
      <c r="AD48" s="971"/>
      <c r="AE48" s="971"/>
      <c r="AF48" s="971"/>
      <c r="AG48" s="971"/>
      <c r="AH48" s="971"/>
    </row>
    <row r="49" spans="1:34" s="21" customFormat="1" x14ac:dyDescent="0.35">
      <c r="A49" s="235"/>
      <c r="B49" s="235"/>
      <c r="C49" s="235"/>
      <c r="D49" s="821"/>
      <c r="E49" s="36"/>
      <c r="F49" s="36"/>
      <c r="G49" s="36"/>
      <c r="H49" s="32"/>
      <c r="I49" s="36"/>
      <c r="J49" s="235"/>
      <c r="K49" s="241"/>
      <c r="L49" s="661"/>
      <c r="M49" s="661"/>
      <c r="N49" s="661"/>
      <c r="O49" s="661"/>
      <c r="P49" s="661"/>
      <c r="Q49" s="661"/>
      <c r="R49" s="661"/>
      <c r="S49" s="661"/>
      <c r="T49" s="661"/>
      <c r="U49" s="661"/>
      <c r="V49" s="661"/>
      <c r="W49" s="241"/>
      <c r="X49" s="661"/>
      <c r="Y49" s="661"/>
      <c r="Z49" s="661"/>
      <c r="AA49" s="661"/>
      <c r="AB49" s="661"/>
      <c r="AC49" s="661"/>
      <c r="AD49" s="661"/>
      <c r="AE49" s="661"/>
      <c r="AF49" s="661"/>
      <c r="AG49" s="661"/>
      <c r="AH49" s="662"/>
    </row>
    <row r="50" spans="1:34" s="536" customFormat="1" x14ac:dyDescent="0.35">
      <c r="A50" s="57" t="s">
        <v>438</v>
      </c>
      <c r="B50" s="57" t="s">
        <v>34</v>
      </c>
      <c r="C50" s="57" t="s">
        <v>434</v>
      </c>
      <c r="D50" s="1002">
        <v>851.45948456682743</v>
      </c>
      <c r="E50" s="1003">
        <v>851.45948456682743</v>
      </c>
      <c r="F50" s="1003">
        <v>851.45948456682743</v>
      </c>
      <c r="G50" s="1003">
        <v>851.45948456682743</v>
      </c>
      <c r="H50" s="1004">
        <v>0</v>
      </c>
      <c r="I50" s="1003">
        <v>0</v>
      </c>
      <c r="J50" s="57"/>
      <c r="K50" s="1001">
        <v>82.569722477598589</v>
      </c>
      <c r="L50" s="781">
        <v>72.636647878951123</v>
      </c>
      <c r="M50" s="781">
        <v>69.37869850157017</v>
      </c>
      <c r="N50" s="781">
        <v>61.511363255851911</v>
      </c>
      <c r="O50" s="781">
        <v>57.307545421146926</v>
      </c>
      <c r="P50" s="781">
        <v>63.984964801851852</v>
      </c>
      <c r="Q50" s="781">
        <v>71.044223527777788</v>
      </c>
      <c r="R50" s="781">
        <v>70.903104350358461</v>
      </c>
      <c r="S50" s="781">
        <v>67.791340726851871</v>
      </c>
      <c r="T50" s="781">
        <v>76.066347583333311</v>
      </c>
      <c r="U50" s="781">
        <v>81.043742503005092</v>
      </c>
      <c r="V50" s="781">
        <v>77.221783538530445</v>
      </c>
      <c r="W50" s="1001">
        <v>82.569722477598589</v>
      </c>
      <c r="X50" s="781">
        <v>72.636647878951123</v>
      </c>
      <c r="Y50" s="781">
        <v>69.37869850157017</v>
      </c>
      <c r="Z50" s="781">
        <v>61.511363255851911</v>
      </c>
      <c r="AA50" s="781">
        <v>57.307545421146926</v>
      </c>
      <c r="AB50" s="781">
        <v>63.984964801851852</v>
      </c>
      <c r="AC50" s="781">
        <v>71.044223527777788</v>
      </c>
      <c r="AD50" s="781">
        <v>70.903104350358461</v>
      </c>
      <c r="AE50" s="781">
        <v>67.791340726851871</v>
      </c>
      <c r="AF50" s="781">
        <v>76.066347583333311</v>
      </c>
      <c r="AG50" s="781">
        <v>81.043742503005092</v>
      </c>
      <c r="AH50" s="782">
        <v>77.221783538530445</v>
      </c>
    </row>
    <row r="51" spans="1:34" s="536" customFormat="1" x14ac:dyDescent="0.35">
      <c r="A51" s="57" t="s">
        <v>438</v>
      </c>
      <c r="B51" s="57" t="s">
        <v>34</v>
      </c>
      <c r="C51" s="57" t="s">
        <v>435</v>
      </c>
      <c r="D51" s="993"/>
      <c r="E51" s="993"/>
      <c r="F51" s="993"/>
      <c r="G51" s="993"/>
      <c r="H51" s="993"/>
      <c r="I51" s="993"/>
      <c r="J51" s="57"/>
      <c r="K51" s="993"/>
      <c r="L51" s="993"/>
      <c r="M51" s="993"/>
      <c r="N51" s="993"/>
      <c r="O51" s="993"/>
      <c r="P51" s="993"/>
      <c r="Q51" s="993"/>
      <c r="R51" s="993"/>
      <c r="S51" s="993"/>
      <c r="T51" s="993"/>
      <c r="U51" s="993"/>
      <c r="V51" s="993"/>
      <c r="W51" s="993"/>
      <c r="X51" s="993"/>
      <c r="Y51" s="993"/>
      <c r="Z51" s="993"/>
      <c r="AA51" s="993"/>
      <c r="AB51" s="993"/>
      <c r="AC51" s="993"/>
      <c r="AD51" s="993"/>
      <c r="AE51" s="993"/>
      <c r="AF51" s="993"/>
      <c r="AG51" s="993"/>
      <c r="AH51" s="993"/>
    </row>
    <row r="52" spans="1:34" s="536" customFormat="1" x14ac:dyDescent="0.35">
      <c r="A52" s="783" t="s">
        <v>438</v>
      </c>
      <c r="B52" s="783" t="s">
        <v>34</v>
      </c>
      <c r="C52" s="783" t="s">
        <v>427</v>
      </c>
      <c r="D52" s="1014"/>
      <c r="E52" s="1014"/>
      <c r="F52" s="1014"/>
      <c r="G52" s="1014"/>
      <c r="H52" s="1014"/>
      <c r="I52" s="1014"/>
      <c r="J52" s="783"/>
      <c r="K52" s="1014"/>
      <c r="L52" s="1014"/>
      <c r="M52" s="1014"/>
      <c r="N52" s="1014"/>
      <c r="O52" s="1014"/>
      <c r="P52" s="1014"/>
      <c r="Q52" s="1014"/>
      <c r="R52" s="1014"/>
      <c r="S52" s="1014"/>
      <c r="T52" s="1014"/>
      <c r="U52" s="1014"/>
      <c r="V52" s="1014"/>
      <c r="W52" s="1014"/>
      <c r="X52" s="1014"/>
      <c r="Y52" s="1014"/>
      <c r="Z52" s="1014"/>
      <c r="AA52" s="1014"/>
      <c r="AB52" s="1014"/>
      <c r="AC52" s="1014"/>
      <c r="AD52" s="1014"/>
      <c r="AE52" s="1014"/>
      <c r="AF52" s="1014"/>
      <c r="AG52" s="1014"/>
      <c r="AH52" s="1014"/>
    </row>
    <row r="53" spans="1:34" s="21" customFormat="1" x14ac:dyDescent="0.35">
      <c r="A53" s="235"/>
      <c r="B53" s="235"/>
      <c r="C53" s="235"/>
      <c r="D53" s="1012"/>
      <c r="E53" s="1013"/>
      <c r="F53" s="1013"/>
      <c r="G53" s="1013"/>
      <c r="H53" s="661"/>
      <c r="I53" s="1013"/>
      <c r="J53" s="235"/>
      <c r="K53" s="1011"/>
      <c r="L53" s="661"/>
      <c r="M53" s="661"/>
      <c r="N53" s="661"/>
      <c r="O53" s="661"/>
      <c r="P53" s="661"/>
      <c r="Q53" s="661"/>
      <c r="R53" s="661"/>
      <c r="S53" s="661"/>
      <c r="T53" s="661"/>
      <c r="U53" s="661"/>
      <c r="V53" s="661"/>
      <c r="W53" s="1011"/>
      <c r="X53" s="661"/>
      <c r="Y53" s="661"/>
      <c r="Z53" s="661"/>
      <c r="AA53" s="661"/>
      <c r="AB53" s="661"/>
      <c r="AC53" s="661"/>
      <c r="AD53" s="661"/>
      <c r="AE53" s="661"/>
      <c r="AF53" s="661"/>
      <c r="AG53" s="661"/>
      <c r="AH53" s="662"/>
    </row>
    <row r="54" spans="1:34" s="21" customFormat="1" x14ac:dyDescent="0.35">
      <c r="A54" s="32" t="s">
        <v>681</v>
      </c>
      <c r="B54" s="32" t="s">
        <v>34</v>
      </c>
      <c r="C54" s="32" t="s">
        <v>434</v>
      </c>
      <c r="D54" s="1002">
        <v>3000</v>
      </c>
      <c r="E54" s="1003">
        <v>3000</v>
      </c>
      <c r="F54" s="1003"/>
      <c r="G54" s="1003"/>
      <c r="H54" s="1004">
        <v>3000</v>
      </c>
      <c r="I54" s="1003">
        <v>3000</v>
      </c>
      <c r="J54" s="57"/>
      <c r="K54" s="1001">
        <v>250</v>
      </c>
      <c r="L54" s="781">
        <v>250</v>
      </c>
      <c r="M54" s="781">
        <v>250</v>
      </c>
      <c r="N54" s="781">
        <v>250</v>
      </c>
      <c r="O54" s="781">
        <v>250</v>
      </c>
      <c r="P54" s="781">
        <v>250</v>
      </c>
      <c r="Q54" s="781">
        <v>250</v>
      </c>
      <c r="R54" s="781">
        <v>250</v>
      </c>
      <c r="S54" s="781">
        <v>250</v>
      </c>
      <c r="T54" s="781">
        <v>250</v>
      </c>
      <c r="U54" s="781">
        <v>250</v>
      </c>
      <c r="V54" s="781">
        <v>250</v>
      </c>
      <c r="W54" s="1001">
        <v>250</v>
      </c>
      <c r="X54" s="781">
        <v>250</v>
      </c>
      <c r="Y54" s="781">
        <v>250</v>
      </c>
      <c r="Z54" s="781">
        <v>250</v>
      </c>
      <c r="AA54" s="781">
        <v>250</v>
      </c>
      <c r="AB54" s="781">
        <v>250</v>
      </c>
      <c r="AC54" s="781">
        <v>250</v>
      </c>
      <c r="AD54" s="781">
        <v>250</v>
      </c>
      <c r="AE54" s="781">
        <v>250</v>
      </c>
      <c r="AF54" s="781">
        <v>250</v>
      </c>
      <c r="AG54" s="781">
        <v>250</v>
      </c>
      <c r="AH54" s="782">
        <v>250</v>
      </c>
    </row>
    <row r="55" spans="1:34" s="21" customFormat="1" x14ac:dyDescent="0.35">
      <c r="A55" s="226" t="s">
        <v>681</v>
      </c>
      <c r="B55" s="226" t="s">
        <v>34</v>
      </c>
      <c r="C55" s="226" t="s">
        <v>435</v>
      </c>
      <c r="D55" s="993"/>
      <c r="E55" s="993"/>
      <c r="F55" s="993"/>
      <c r="G55" s="993"/>
      <c r="H55" s="993"/>
      <c r="I55" s="993"/>
      <c r="J55" s="57"/>
      <c r="K55" s="993"/>
      <c r="L55" s="993"/>
      <c r="M55" s="993"/>
      <c r="N55" s="993"/>
      <c r="O55" s="993"/>
      <c r="P55" s="993"/>
      <c r="Q55" s="993"/>
      <c r="R55" s="993"/>
      <c r="S55" s="993"/>
      <c r="T55" s="993"/>
      <c r="U55" s="993"/>
      <c r="V55" s="993"/>
      <c r="W55" s="993"/>
      <c r="X55" s="993"/>
      <c r="Y55" s="993"/>
      <c r="Z55" s="993"/>
      <c r="AA55" s="993"/>
      <c r="AB55" s="993"/>
      <c r="AC55" s="993"/>
      <c r="AD55" s="993"/>
      <c r="AE55" s="993"/>
      <c r="AF55" s="993"/>
      <c r="AG55" s="993"/>
      <c r="AH55" s="993"/>
    </row>
    <row r="56" spans="1:34" s="21" customFormat="1" x14ac:dyDescent="0.35">
      <c r="A56" s="235" t="s">
        <v>681</v>
      </c>
      <c r="B56" s="235" t="s">
        <v>34</v>
      </c>
      <c r="C56" s="235" t="s">
        <v>427</v>
      </c>
      <c r="D56" s="1014"/>
      <c r="E56" s="1014"/>
      <c r="F56" s="1014"/>
      <c r="G56" s="1014"/>
      <c r="H56" s="1014"/>
      <c r="I56" s="1014"/>
      <c r="J56" s="783"/>
      <c r="K56" s="1014"/>
      <c r="L56" s="1014"/>
      <c r="M56" s="1014"/>
      <c r="N56" s="1014"/>
      <c r="O56" s="1014"/>
      <c r="P56" s="1014"/>
      <c r="Q56" s="1014"/>
      <c r="R56" s="1014"/>
      <c r="S56" s="1014"/>
      <c r="T56" s="1014"/>
      <c r="U56" s="1014"/>
      <c r="V56" s="1014"/>
      <c r="W56" s="1014"/>
      <c r="X56" s="1014"/>
      <c r="Y56" s="1014"/>
      <c r="Z56" s="1014"/>
      <c r="AA56" s="1014"/>
      <c r="AB56" s="1014"/>
      <c r="AC56" s="1014"/>
      <c r="AD56" s="1014"/>
      <c r="AE56" s="1014"/>
      <c r="AF56" s="1014"/>
      <c r="AG56" s="1014"/>
      <c r="AH56" s="1014"/>
    </row>
    <row r="57" spans="1:34" s="23" customFormat="1" x14ac:dyDescent="0.35">
      <c r="A57" s="600"/>
      <c r="B57" s="32"/>
      <c r="C57" s="32"/>
      <c r="D57" s="821"/>
      <c r="E57" s="36"/>
      <c r="F57" s="36"/>
      <c r="G57" s="36"/>
      <c r="H57" s="32"/>
      <c r="I57" s="36"/>
      <c r="J57" s="32"/>
      <c r="K57" s="241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241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437"/>
    </row>
    <row r="58" spans="1:34" s="21" customFormat="1" x14ac:dyDescent="0.35">
      <c r="A58" s="235" t="s">
        <v>681</v>
      </c>
      <c r="B58" s="235" t="s">
        <v>707</v>
      </c>
      <c r="C58" s="235" t="s">
        <v>427</v>
      </c>
      <c r="D58" s="1014"/>
      <c r="E58" s="1014"/>
      <c r="F58" s="1014"/>
      <c r="G58" s="1014"/>
      <c r="H58" s="1014"/>
      <c r="I58" s="1014"/>
      <c r="J58" s="235"/>
      <c r="K58" s="971"/>
      <c r="L58" s="971"/>
      <c r="M58" s="971"/>
      <c r="N58" s="971"/>
      <c r="O58" s="971"/>
      <c r="P58" s="971"/>
      <c r="Q58" s="971"/>
      <c r="R58" s="971"/>
      <c r="S58" s="971"/>
      <c r="T58" s="971"/>
      <c r="U58" s="971"/>
      <c r="V58" s="971"/>
      <c r="W58" s="971"/>
      <c r="X58" s="971"/>
      <c r="Y58" s="971"/>
      <c r="Z58" s="971"/>
      <c r="AA58" s="971"/>
      <c r="AB58" s="971"/>
      <c r="AC58" s="971"/>
      <c r="AD58" s="971"/>
      <c r="AE58" s="971"/>
      <c r="AF58" s="971"/>
      <c r="AG58" s="971"/>
      <c r="AH58" s="971"/>
    </row>
    <row r="59" spans="1:34" s="23" customFormat="1" x14ac:dyDescent="0.35">
      <c r="A59" s="600"/>
      <c r="B59" s="32"/>
      <c r="C59" s="32"/>
      <c r="D59" s="821"/>
      <c r="E59" s="36"/>
      <c r="F59" s="36"/>
      <c r="G59" s="36"/>
      <c r="H59" s="32"/>
      <c r="I59" s="36"/>
      <c r="J59" s="32"/>
      <c r="K59" s="241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241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437"/>
    </row>
    <row r="60" spans="1:34" s="23" customFormat="1" x14ac:dyDescent="0.35">
      <c r="A60" s="32" t="s">
        <v>646</v>
      </c>
      <c r="B60" s="32" t="s">
        <v>34</v>
      </c>
      <c r="C60" s="32" t="s">
        <v>434</v>
      </c>
      <c r="D60" s="1005">
        <v>397.5</v>
      </c>
      <c r="E60" s="1006">
        <v>1590</v>
      </c>
      <c r="F60" s="1006">
        <v>397.5</v>
      </c>
      <c r="G60" s="1006">
        <v>1590</v>
      </c>
      <c r="H60" s="1007">
        <v>0</v>
      </c>
      <c r="I60" s="1006">
        <v>0</v>
      </c>
      <c r="J60" s="32"/>
      <c r="K60" s="241">
        <v>0</v>
      </c>
      <c r="L60" s="32">
        <v>0</v>
      </c>
      <c r="M60" s="32">
        <v>0</v>
      </c>
      <c r="N60" s="32">
        <v>0</v>
      </c>
      <c r="O60" s="32">
        <v>0</v>
      </c>
      <c r="P60" s="32">
        <v>0</v>
      </c>
      <c r="Q60" s="32">
        <v>0</v>
      </c>
      <c r="R60" s="32">
        <v>0</v>
      </c>
      <c r="S60" s="32">
        <v>0</v>
      </c>
      <c r="T60" s="32">
        <v>132.5</v>
      </c>
      <c r="U60" s="32">
        <v>132.5</v>
      </c>
      <c r="V60" s="32">
        <v>132.5</v>
      </c>
      <c r="W60" s="241">
        <v>132.5</v>
      </c>
      <c r="X60" s="32">
        <v>132.5</v>
      </c>
      <c r="Y60" s="32">
        <v>132.5</v>
      </c>
      <c r="Z60" s="32">
        <v>132.5</v>
      </c>
      <c r="AA60" s="32">
        <v>132.5</v>
      </c>
      <c r="AB60" s="32">
        <v>132.5</v>
      </c>
      <c r="AC60" s="32">
        <v>132.5</v>
      </c>
      <c r="AD60" s="32">
        <v>132.5</v>
      </c>
      <c r="AE60" s="32">
        <v>132.5</v>
      </c>
      <c r="AF60" s="32">
        <v>132.5</v>
      </c>
      <c r="AG60" s="32">
        <v>132.5</v>
      </c>
      <c r="AH60" s="437">
        <v>132.5</v>
      </c>
    </row>
    <row r="61" spans="1:34" s="873" customFormat="1" x14ac:dyDescent="0.35">
      <c r="A61" s="226" t="s">
        <v>646</v>
      </c>
      <c r="B61" s="226" t="s">
        <v>34</v>
      </c>
      <c r="C61" s="226" t="s">
        <v>435</v>
      </c>
      <c r="D61" s="993"/>
      <c r="E61" s="993"/>
      <c r="F61" s="993"/>
      <c r="G61" s="993"/>
      <c r="H61" s="993"/>
      <c r="I61" s="993"/>
      <c r="J61" s="226"/>
      <c r="K61" s="994"/>
      <c r="L61" s="994"/>
      <c r="M61" s="994"/>
      <c r="N61" s="994"/>
      <c r="O61" s="994"/>
      <c r="P61" s="994"/>
      <c r="Q61" s="994"/>
      <c r="R61" s="994"/>
      <c r="S61" s="994"/>
      <c r="T61" s="994"/>
      <c r="U61" s="994"/>
      <c r="V61" s="994"/>
      <c r="W61" s="994"/>
      <c r="X61" s="994"/>
      <c r="Y61" s="994"/>
      <c r="Z61" s="994"/>
      <c r="AA61" s="994"/>
      <c r="AB61" s="994"/>
      <c r="AC61" s="994"/>
      <c r="AD61" s="994"/>
      <c r="AE61" s="994"/>
      <c r="AF61" s="994"/>
      <c r="AG61" s="994"/>
      <c r="AH61" s="994"/>
    </row>
    <row r="62" spans="1:34" s="21" customFormat="1" x14ac:dyDescent="0.35">
      <c r="A62" s="235" t="s">
        <v>646</v>
      </c>
      <c r="B62" s="235" t="s">
        <v>34</v>
      </c>
      <c r="C62" s="235" t="s">
        <v>427</v>
      </c>
      <c r="D62" s="1014"/>
      <c r="E62" s="1014"/>
      <c r="F62" s="1014"/>
      <c r="G62" s="1014"/>
      <c r="H62" s="1014"/>
      <c r="I62" s="1014"/>
      <c r="J62" s="235"/>
      <c r="K62" s="971"/>
      <c r="L62" s="971"/>
      <c r="M62" s="971"/>
      <c r="N62" s="971"/>
      <c r="O62" s="971"/>
      <c r="P62" s="971"/>
      <c r="Q62" s="971"/>
      <c r="R62" s="971"/>
      <c r="S62" s="971"/>
      <c r="T62" s="971"/>
      <c r="U62" s="971"/>
      <c r="V62" s="971"/>
      <c r="W62" s="971"/>
      <c r="X62" s="971"/>
      <c r="Y62" s="971"/>
      <c r="Z62" s="971"/>
      <c r="AA62" s="971"/>
      <c r="AB62" s="971"/>
      <c r="AC62" s="971"/>
      <c r="AD62" s="971"/>
      <c r="AE62" s="971"/>
      <c r="AF62" s="971"/>
      <c r="AG62" s="971"/>
      <c r="AH62" s="971"/>
    </row>
    <row r="63" spans="1:34" s="21" customFormat="1" x14ac:dyDescent="0.35">
      <c r="A63" s="235"/>
      <c r="B63" s="235"/>
      <c r="C63" s="235"/>
      <c r="D63" s="1012"/>
      <c r="E63" s="1013"/>
      <c r="F63" s="1013"/>
      <c r="G63" s="1013"/>
      <c r="H63" s="661"/>
      <c r="I63" s="1013"/>
      <c r="J63" s="235"/>
      <c r="K63" s="1011"/>
      <c r="L63" s="661"/>
      <c r="M63" s="661"/>
      <c r="N63" s="661"/>
      <c r="O63" s="661"/>
      <c r="P63" s="661"/>
      <c r="Q63" s="661"/>
      <c r="R63" s="661"/>
      <c r="S63" s="661"/>
      <c r="T63" s="661"/>
      <c r="U63" s="661"/>
      <c r="V63" s="661"/>
      <c r="W63" s="1011"/>
      <c r="X63" s="661"/>
      <c r="Y63" s="661"/>
      <c r="Z63" s="661"/>
      <c r="AA63" s="661"/>
      <c r="AB63" s="661"/>
      <c r="AC63" s="661"/>
      <c r="AD63" s="661"/>
      <c r="AE63" s="661"/>
      <c r="AF63" s="661"/>
      <c r="AG63" s="661"/>
      <c r="AH63" s="662"/>
    </row>
    <row r="64" spans="1:34" s="56" customFormat="1" x14ac:dyDescent="0.35">
      <c r="A64" s="57" t="s">
        <v>646</v>
      </c>
      <c r="B64" s="57" t="s">
        <v>647</v>
      </c>
      <c r="C64" s="57" t="s">
        <v>427</v>
      </c>
      <c r="D64" s="1015"/>
      <c r="E64" s="1015"/>
      <c r="F64" s="1015"/>
      <c r="G64" s="1015"/>
      <c r="H64" s="1015"/>
      <c r="I64" s="1015"/>
      <c r="J64" s="57"/>
      <c r="K64" s="1016"/>
      <c r="L64" s="1016"/>
      <c r="M64" s="1016"/>
      <c r="N64" s="1016"/>
      <c r="O64" s="1016"/>
      <c r="P64" s="1016"/>
      <c r="Q64" s="1016"/>
      <c r="R64" s="1016"/>
      <c r="S64" s="1016"/>
      <c r="T64" s="1016"/>
      <c r="U64" s="1016"/>
      <c r="V64" s="1016"/>
      <c r="W64" s="1016"/>
      <c r="X64" s="1016"/>
      <c r="Y64" s="1016"/>
      <c r="Z64" s="1016"/>
      <c r="AA64" s="1016"/>
      <c r="AB64" s="1016"/>
      <c r="AC64" s="1016"/>
      <c r="AD64" s="1016"/>
      <c r="AE64" s="1016"/>
      <c r="AF64" s="1016"/>
      <c r="AG64" s="1016"/>
      <c r="AH64" s="1016"/>
    </row>
    <row r="65" spans="1:34" s="56" customFormat="1" x14ac:dyDescent="0.35">
      <c r="A65" s="57" t="s">
        <v>646</v>
      </c>
      <c r="B65" s="57" t="s">
        <v>705</v>
      </c>
      <c r="C65" s="57" t="s">
        <v>428</v>
      </c>
      <c r="D65" s="993"/>
      <c r="E65" s="993"/>
      <c r="F65" s="993"/>
      <c r="G65" s="993"/>
      <c r="H65" s="993"/>
      <c r="I65" s="993"/>
      <c r="J65" s="57"/>
      <c r="K65" s="994"/>
      <c r="L65" s="994"/>
      <c r="M65" s="994"/>
      <c r="N65" s="994"/>
      <c r="O65" s="994"/>
      <c r="P65" s="994"/>
      <c r="Q65" s="994"/>
      <c r="R65" s="994"/>
      <c r="S65" s="994"/>
      <c r="T65" s="994"/>
      <c r="U65" s="994"/>
      <c r="V65" s="994"/>
      <c r="W65" s="994"/>
      <c r="X65" s="994"/>
      <c r="Y65" s="994"/>
      <c r="Z65" s="994"/>
      <c r="AA65" s="994"/>
      <c r="AB65" s="994"/>
      <c r="AC65" s="994"/>
      <c r="AD65" s="994"/>
      <c r="AE65" s="994"/>
      <c r="AF65" s="994"/>
      <c r="AG65" s="994"/>
      <c r="AH65" s="994"/>
    </row>
    <row r="66" spans="1:34" s="56" customFormat="1" x14ac:dyDescent="0.35">
      <c r="A66" s="57" t="s">
        <v>646</v>
      </c>
      <c r="B66" s="57" t="s">
        <v>705</v>
      </c>
      <c r="C66" s="57" t="s">
        <v>427</v>
      </c>
      <c r="D66" s="1015"/>
      <c r="E66" s="1015"/>
      <c r="F66" s="1015"/>
      <c r="G66" s="1015"/>
      <c r="H66" s="1015"/>
      <c r="I66" s="1015"/>
      <c r="J66" s="57"/>
      <c r="K66" s="1016"/>
      <c r="L66" s="1016"/>
      <c r="M66" s="1016"/>
      <c r="N66" s="1016"/>
      <c r="O66" s="1016"/>
      <c r="P66" s="1016"/>
      <c r="Q66" s="1016"/>
      <c r="R66" s="1016"/>
      <c r="S66" s="1016"/>
      <c r="T66" s="1016"/>
      <c r="U66" s="1016"/>
      <c r="V66" s="1016"/>
      <c r="W66" s="1016"/>
      <c r="X66" s="1016"/>
      <c r="Y66" s="1016"/>
      <c r="Z66" s="1016"/>
      <c r="AA66" s="1016"/>
      <c r="AB66" s="1016"/>
      <c r="AC66" s="1016"/>
      <c r="AD66" s="1016"/>
      <c r="AE66" s="1016"/>
      <c r="AF66" s="1016"/>
      <c r="AG66" s="1016"/>
      <c r="AH66" s="1016"/>
    </row>
    <row r="67" spans="1:34" s="536" customFormat="1" x14ac:dyDescent="0.35">
      <c r="A67" s="783" t="s">
        <v>646</v>
      </c>
      <c r="B67" s="783" t="s">
        <v>706</v>
      </c>
      <c r="C67" s="783" t="s">
        <v>427</v>
      </c>
      <c r="D67" s="1014"/>
      <c r="E67" s="1014"/>
      <c r="F67" s="1014"/>
      <c r="G67" s="1014"/>
      <c r="H67" s="1014"/>
      <c r="I67" s="1014"/>
      <c r="J67" s="783"/>
      <c r="K67" s="971"/>
      <c r="L67" s="971"/>
      <c r="M67" s="971"/>
      <c r="N67" s="971"/>
      <c r="O67" s="971"/>
      <c r="P67" s="971"/>
      <c r="Q67" s="971"/>
      <c r="R67" s="971"/>
      <c r="S67" s="971"/>
      <c r="T67" s="971"/>
      <c r="U67" s="971"/>
      <c r="V67" s="971"/>
      <c r="W67" s="971"/>
      <c r="X67" s="971"/>
      <c r="Y67" s="971"/>
      <c r="Z67" s="971"/>
      <c r="AA67" s="971"/>
      <c r="AB67" s="971"/>
      <c r="AC67" s="971"/>
      <c r="AD67" s="971"/>
      <c r="AE67" s="971"/>
      <c r="AF67" s="971"/>
      <c r="AG67" s="971"/>
      <c r="AH67" s="971"/>
    </row>
    <row r="68" spans="1:34" s="21" customFormat="1" x14ac:dyDescent="0.35">
      <c r="A68" s="235"/>
      <c r="B68" s="235"/>
      <c r="C68" s="235"/>
      <c r="D68" s="1012"/>
      <c r="E68" s="1013"/>
      <c r="F68" s="1013"/>
      <c r="G68" s="1013"/>
      <c r="H68" s="661"/>
      <c r="I68" s="1013"/>
      <c r="J68" s="235"/>
      <c r="K68" s="1011"/>
      <c r="L68" s="661"/>
      <c r="M68" s="661"/>
      <c r="N68" s="661"/>
      <c r="O68" s="661"/>
      <c r="P68" s="661"/>
      <c r="Q68" s="661"/>
      <c r="R68" s="661"/>
      <c r="S68" s="661"/>
      <c r="T68" s="661"/>
      <c r="U68" s="661"/>
      <c r="V68" s="661"/>
      <c r="W68" s="1011"/>
      <c r="X68" s="661"/>
      <c r="Y68" s="661"/>
      <c r="Z68" s="661"/>
      <c r="AA68" s="661"/>
      <c r="AB68" s="661"/>
      <c r="AC68" s="661"/>
      <c r="AD68" s="661"/>
      <c r="AE68" s="661"/>
      <c r="AF68" s="661"/>
      <c r="AG68" s="661"/>
      <c r="AH68" s="662"/>
    </row>
    <row r="69" spans="1:34" s="23" customFormat="1" x14ac:dyDescent="0.35">
      <c r="A69" s="600"/>
      <c r="B69" s="32"/>
      <c r="C69" s="32"/>
      <c r="D69" s="821"/>
      <c r="E69" s="36"/>
      <c r="F69" s="36"/>
      <c r="G69" s="36"/>
      <c r="H69" s="32"/>
      <c r="I69" s="36"/>
      <c r="J69" s="32"/>
      <c r="K69" s="241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241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437"/>
    </row>
    <row r="70" spans="1:34" s="23" customFormat="1" x14ac:dyDescent="0.35">
      <c r="A70" s="600" t="s">
        <v>439</v>
      </c>
      <c r="B70" s="32"/>
      <c r="C70" s="32"/>
      <c r="D70" s="1008"/>
      <c r="E70" s="1009"/>
      <c r="F70" s="1009"/>
      <c r="G70" s="1009"/>
      <c r="H70" s="663"/>
      <c r="I70" s="1009"/>
      <c r="J70" s="32"/>
      <c r="K70" s="1010">
        <v>45658</v>
      </c>
      <c r="L70" s="663">
        <v>45689</v>
      </c>
      <c r="M70" s="663">
        <v>45717</v>
      </c>
      <c r="N70" s="663">
        <v>45748</v>
      </c>
      <c r="O70" s="663">
        <v>45778</v>
      </c>
      <c r="P70" s="663">
        <v>45809</v>
      </c>
      <c r="Q70" s="663">
        <v>45839</v>
      </c>
      <c r="R70" s="663">
        <v>45870</v>
      </c>
      <c r="S70" s="663">
        <v>45901</v>
      </c>
      <c r="T70" s="663">
        <v>45931</v>
      </c>
      <c r="U70" s="663">
        <v>45962</v>
      </c>
      <c r="V70" s="663">
        <v>45992</v>
      </c>
      <c r="W70" s="1010">
        <v>46023</v>
      </c>
      <c r="X70" s="663">
        <v>46054</v>
      </c>
      <c r="Y70" s="663">
        <v>46082</v>
      </c>
      <c r="Z70" s="663">
        <v>46113</v>
      </c>
      <c r="AA70" s="663">
        <v>46143</v>
      </c>
      <c r="AB70" s="663">
        <v>46174</v>
      </c>
      <c r="AC70" s="663">
        <v>46204</v>
      </c>
      <c r="AD70" s="663">
        <v>46235</v>
      </c>
      <c r="AE70" s="663">
        <v>46266</v>
      </c>
      <c r="AF70" s="663">
        <v>46296</v>
      </c>
      <c r="AG70" s="663">
        <v>46327</v>
      </c>
      <c r="AH70" s="664">
        <v>46357</v>
      </c>
    </row>
    <row r="71" spans="1:34" s="23" customFormat="1" x14ac:dyDescent="0.35">
      <c r="A71" s="32" t="s">
        <v>440</v>
      </c>
      <c r="B71" s="32" t="s">
        <v>425</v>
      </c>
      <c r="C71" s="32" t="s">
        <v>428</v>
      </c>
      <c r="D71" s="993"/>
      <c r="E71" s="993"/>
      <c r="F71" s="993"/>
      <c r="G71" s="993"/>
      <c r="H71" s="993"/>
      <c r="I71" s="993"/>
      <c r="J71" s="32"/>
      <c r="K71" s="993"/>
      <c r="L71" s="993"/>
      <c r="M71" s="993"/>
      <c r="N71" s="993"/>
      <c r="O71" s="993"/>
      <c r="P71" s="993"/>
      <c r="Q71" s="993"/>
      <c r="R71" s="993"/>
      <c r="S71" s="993"/>
      <c r="T71" s="993"/>
      <c r="U71" s="993"/>
      <c r="V71" s="993"/>
      <c r="W71" s="993"/>
      <c r="X71" s="993"/>
      <c r="Y71" s="993"/>
      <c r="Z71" s="993"/>
      <c r="AA71" s="993"/>
      <c r="AB71" s="993"/>
      <c r="AC71" s="993"/>
      <c r="AD71" s="993"/>
      <c r="AE71" s="993"/>
      <c r="AF71" s="993"/>
      <c r="AG71" s="993"/>
      <c r="AH71" s="993"/>
    </row>
    <row r="72" spans="1:34" s="23" customFormat="1" x14ac:dyDescent="0.35">
      <c r="A72" s="32" t="s">
        <v>440</v>
      </c>
      <c r="B72" s="32" t="s">
        <v>430</v>
      </c>
      <c r="C72" s="32" t="s">
        <v>428</v>
      </c>
      <c r="D72" s="993"/>
      <c r="E72" s="993"/>
      <c r="F72" s="993"/>
      <c r="G72" s="993"/>
      <c r="H72" s="993"/>
      <c r="I72" s="993"/>
      <c r="J72" s="32"/>
      <c r="K72" s="993"/>
      <c r="L72" s="993"/>
      <c r="M72" s="993"/>
      <c r="N72" s="993"/>
      <c r="O72" s="993"/>
      <c r="P72" s="993"/>
      <c r="Q72" s="993"/>
      <c r="R72" s="993"/>
      <c r="S72" s="993"/>
      <c r="T72" s="993"/>
      <c r="U72" s="993"/>
      <c r="V72" s="993"/>
      <c r="W72" s="993"/>
      <c r="X72" s="993"/>
      <c r="Y72" s="993"/>
      <c r="Z72" s="993"/>
      <c r="AA72" s="993"/>
      <c r="AB72" s="993"/>
      <c r="AC72" s="993"/>
      <c r="AD72" s="993"/>
      <c r="AE72" s="993"/>
      <c r="AF72" s="993"/>
      <c r="AG72" s="993"/>
      <c r="AH72" s="993"/>
    </row>
    <row r="73" spans="1:34" s="23" customFormat="1" x14ac:dyDescent="0.35">
      <c r="A73" s="32" t="s">
        <v>440</v>
      </c>
      <c r="B73" s="32" t="s">
        <v>0</v>
      </c>
      <c r="C73" s="32" t="s">
        <v>428</v>
      </c>
      <c r="D73" s="993"/>
      <c r="E73" s="993"/>
      <c r="F73" s="993"/>
      <c r="G73" s="993"/>
      <c r="H73" s="993"/>
      <c r="I73" s="993"/>
      <c r="J73" s="32"/>
      <c r="K73" s="993"/>
      <c r="L73" s="993"/>
      <c r="M73" s="993"/>
      <c r="N73" s="993"/>
      <c r="O73" s="993"/>
      <c r="P73" s="993"/>
      <c r="Q73" s="993"/>
      <c r="R73" s="993"/>
      <c r="S73" s="993"/>
      <c r="T73" s="993"/>
      <c r="U73" s="993"/>
      <c r="V73" s="993"/>
      <c r="W73" s="993"/>
      <c r="X73" s="993"/>
      <c r="Y73" s="993"/>
      <c r="Z73" s="993"/>
      <c r="AA73" s="993"/>
      <c r="AB73" s="993"/>
      <c r="AC73" s="993"/>
      <c r="AD73" s="993"/>
      <c r="AE73" s="993"/>
      <c r="AF73" s="993"/>
      <c r="AG73" s="993"/>
      <c r="AH73" s="993"/>
    </row>
    <row r="74" spans="1:34" s="23" customFormat="1" x14ac:dyDescent="0.35">
      <c r="A74" s="600"/>
      <c r="B74" s="32"/>
      <c r="C74" s="32"/>
    </row>
    <row r="75" spans="1:34" s="23" customFormat="1" x14ac:dyDescent="0.35"/>
  </sheetData>
  <mergeCells count="1">
    <mergeCell ref="H3:T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="75" zoomScaleNormal="75" workbookViewId="0">
      <selection sqref="A1:XFD1"/>
    </sheetView>
  </sheetViews>
  <sheetFormatPr defaultRowHeight="14.5" x14ac:dyDescent="0.35"/>
  <cols>
    <col min="1" max="1" width="37.453125" bestFit="1" customWidth="1"/>
    <col min="2" max="3" width="14.26953125" bestFit="1" customWidth="1"/>
    <col min="4" max="5" width="14.81640625" bestFit="1" customWidth="1"/>
    <col min="6" max="7" width="14.26953125" bestFit="1" customWidth="1"/>
    <col min="8" max="8" width="15.1796875" customWidth="1"/>
    <col min="9" max="9" width="12.54296875" bestFit="1" customWidth="1"/>
    <col min="10" max="10" width="9.7265625" customWidth="1"/>
    <col min="11" max="11" width="17.7265625" customWidth="1"/>
    <col min="12" max="12" width="3.453125" customWidth="1"/>
    <col min="13" max="13" width="11.26953125" bestFit="1" customWidth="1"/>
  </cols>
  <sheetData>
    <row r="1" spans="1:15" x14ac:dyDescent="0.35">
      <c r="A1" s="964" t="s">
        <v>802</v>
      </c>
      <c r="B1" s="61"/>
      <c r="C1" s="61"/>
      <c r="D1" s="61"/>
      <c r="E1" s="61"/>
      <c r="F1" s="61"/>
      <c r="G1" s="61"/>
      <c r="H1" s="61"/>
      <c r="I1" s="71"/>
    </row>
    <row r="3" spans="1:15" ht="18" x14ac:dyDescent="0.4">
      <c r="C3" s="1073" t="s">
        <v>801</v>
      </c>
      <c r="D3" s="1073"/>
      <c r="E3" s="1073"/>
      <c r="F3" s="1073"/>
      <c r="G3" s="1073"/>
      <c r="H3" s="1073"/>
      <c r="I3" s="1073"/>
      <c r="J3" s="1073"/>
      <c r="K3" s="1073"/>
      <c r="L3" s="1073"/>
      <c r="M3" s="1073"/>
      <c r="N3" s="1073"/>
      <c r="O3" s="1073"/>
    </row>
    <row r="4" spans="1:15" ht="18.5" x14ac:dyDescent="0.45">
      <c r="A4" s="2" t="s">
        <v>52</v>
      </c>
      <c r="B4" s="94"/>
      <c r="L4" s="94"/>
      <c r="M4" s="94"/>
      <c r="N4" s="94"/>
    </row>
    <row r="5" spans="1:15" ht="15.5" x14ac:dyDescent="0.35">
      <c r="A5" s="172" t="s">
        <v>782</v>
      </c>
      <c r="B5" s="96"/>
      <c r="C5" s="96"/>
      <c r="D5" s="96"/>
      <c r="E5" s="96"/>
      <c r="F5" s="96"/>
      <c r="G5" s="96"/>
      <c r="H5" s="96"/>
      <c r="I5" s="96"/>
      <c r="J5" s="96"/>
      <c r="L5" s="96"/>
      <c r="M5" s="96"/>
      <c r="N5" s="96"/>
    </row>
    <row r="6" spans="1:15" ht="21" x14ac:dyDescent="0.5">
      <c r="A6" s="3" t="s">
        <v>460</v>
      </c>
      <c r="B6" s="94"/>
      <c r="C6" s="94"/>
      <c r="D6" s="94"/>
      <c r="E6" s="94"/>
      <c r="F6" s="94"/>
      <c r="G6" s="94"/>
      <c r="H6" s="94"/>
      <c r="I6" s="94"/>
      <c r="J6" s="94"/>
      <c r="L6" s="94"/>
      <c r="M6" s="94"/>
      <c r="N6" s="94"/>
    </row>
    <row r="7" spans="1:15" x14ac:dyDescent="0.35">
      <c r="A7" s="94"/>
      <c r="B7" s="94"/>
      <c r="C7" s="94"/>
      <c r="D7" s="94"/>
      <c r="E7" s="94"/>
      <c r="F7" s="94"/>
      <c r="G7" s="94"/>
      <c r="H7" s="94"/>
      <c r="I7" s="94"/>
      <c r="J7" s="94"/>
      <c r="L7" s="94"/>
      <c r="M7" s="94"/>
      <c r="N7" s="94"/>
    </row>
    <row r="8" spans="1:15" ht="15" thickBot="1" x14ac:dyDescent="0.4">
      <c r="A8" s="556" t="s">
        <v>459</v>
      </c>
      <c r="B8" s="557"/>
      <c r="C8" s="913"/>
      <c r="D8" s="557"/>
      <c r="E8" s="913"/>
      <c r="F8" s="557"/>
      <c r="G8" s="913"/>
    </row>
    <row r="9" spans="1:15" ht="29" x14ac:dyDescent="0.35">
      <c r="A9" s="869" t="s">
        <v>450</v>
      </c>
      <c r="B9" s="914">
        <v>2025</v>
      </c>
      <c r="C9" s="915">
        <v>2026</v>
      </c>
      <c r="D9" s="914" t="s">
        <v>755</v>
      </c>
      <c r="E9" s="915" t="s">
        <v>756</v>
      </c>
      <c r="F9" s="828" t="s">
        <v>780</v>
      </c>
      <c r="G9" s="828" t="s">
        <v>781</v>
      </c>
    </row>
    <row r="10" spans="1:15" x14ac:dyDescent="0.35">
      <c r="A10" s="558" t="s">
        <v>462</v>
      </c>
      <c r="B10" s="1018"/>
      <c r="C10" s="1018"/>
      <c r="D10" s="1018"/>
      <c r="E10" s="1018"/>
      <c r="F10" s="1018"/>
      <c r="G10" s="1018"/>
    </row>
    <row r="11" spans="1:15" x14ac:dyDescent="0.35">
      <c r="A11" s="867" t="s">
        <v>461</v>
      </c>
      <c r="B11" s="1018"/>
      <c r="C11" s="1018"/>
      <c r="D11" s="1018"/>
      <c r="E11" s="1018"/>
      <c r="F11" s="1018"/>
      <c r="G11" s="1018"/>
    </row>
    <row r="12" spans="1:15" x14ac:dyDescent="0.35">
      <c r="A12" s="868" t="s">
        <v>463</v>
      </c>
      <c r="B12" s="1017"/>
      <c r="C12" s="1017"/>
      <c r="D12" s="1017"/>
      <c r="E12" s="1017"/>
      <c r="F12" s="1017"/>
      <c r="G12" s="1017"/>
    </row>
    <row r="13" spans="1:15" x14ac:dyDescent="0.35">
      <c r="A13" s="868" t="s">
        <v>643</v>
      </c>
      <c r="B13" s="1017"/>
      <c r="C13" s="1017"/>
      <c r="D13" s="1017"/>
      <c r="E13" s="1017"/>
      <c r="F13" s="1017"/>
      <c r="G13" s="1017"/>
      <c r="H13" s="870"/>
    </row>
    <row r="14" spans="1:15" x14ac:dyDescent="0.35">
      <c r="A14" s="868" t="s">
        <v>644</v>
      </c>
      <c r="B14" s="1019"/>
      <c r="C14" s="1019"/>
      <c r="D14" s="1019"/>
      <c r="E14" s="1019"/>
      <c r="F14" s="1019"/>
      <c r="G14" s="1019"/>
    </row>
    <row r="15" spans="1:15" x14ac:dyDescent="0.35">
      <c r="B15" s="23"/>
      <c r="C15" s="437"/>
      <c r="D15" s="23"/>
      <c r="E15" s="437"/>
      <c r="F15" s="23"/>
      <c r="G15" s="437"/>
    </row>
    <row r="16" spans="1:15" x14ac:dyDescent="0.35">
      <c r="A16" s="556" t="s">
        <v>458</v>
      </c>
      <c r="B16" s="557"/>
      <c r="C16" s="913"/>
      <c r="D16" s="557"/>
      <c r="E16" s="913"/>
      <c r="F16" s="557"/>
      <c r="G16" s="913"/>
    </row>
    <row r="17" spans="1:8" ht="29" x14ac:dyDescent="0.35">
      <c r="A17" s="869" t="s">
        <v>450</v>
      </c>
      <c r="B17" s="914">
        <v>2025</v>
      </c>
      <c r="C17" s="915">
        <v>2026</v>
      </c>
      <c r="D17" s="914" t="s">
        <v>755</v>
      </c>
      <c r="E17" s="915" t="s">
        <v>756</v>
      </c>
      <c r="F17" s="914" t="s">
        <v>780</v>
      </c>
      <c r="G17" s="915" t="s">
        <v>781</v>
      </c>
    </row>
    <row r="18" spans="1:8" x14ac:dyDescent="0.35">
      <c r="A18" s="558" t="s">
        <v>462</v>
      </c>
      <c r="B18" s="1018"/>
      <c r="C18" s="1018"/>
      <c r="D18" s="1018"/>
      <c r="E18" s="1018"/>
      <c r="F18" s="1018"/>
      <c r="G18" s="1018"/>
    </row>
    <row r="19" spans="1:8" x14ac:dyDescent="0.35">
      <c r="A19" s="867" t="s">
        <v>461</v>
      </c>
      <c r="B19" s="1018"/>
      <c r="C19" s="1018"/>
      <c r="D19" s="1018"/>
      <c r="E19" s="1018"/>
      <c r="F19" s="1018"/>
      <c r="G19" s="1018"/>
    </row>
    <row r="20" spans="1:8" x14ac:dyDescent="0.35">
      <c r="A20" s="868" t="s">
        <v>463</v>
      </c>
      <c r="B20" s="1017"/>
      <c r="C20" s="1017"/>
      <c r="D20" s="1017"/>
      <c r="E20" s="1017"/>
      <c r="F20" s="1017"/>
      <c r="G20" s="1017"/>
    </row>
    <row r="21" spans="1:8" x14ac:dyDescent="0.35">
      <c r="A21" s="868" t="s">
        <v>643</v>
      </c>
      <c r="B21" s="1017"/>
      <c r="C21" s="1017"/>
      <c r="D21" s="1017"/>
      <c r="E21" s="1017"/>
      <c r="F21" s="1017"/>
      <c r="G21" s="1017"/>
      <c r="H21" s="870"/>
    </row>
    <row r="22" spans="1:8" ht="15.75" customHeight="1" x14ac:dyDescent="0.35">
      <c r="A22" s="868" t="s">
        <v>644</v>
      </c>
      <c r="B22" s="1019"/>
      <c r="C22" s="1019"/>
      <c r="D22" s="1019"/>
      <c r="E22" s="1019"/>
      <c r="F22" s="1019"/>
      <c r="G22" s="1019"/>
    </row>
    <row r="23" spans="1:8" x14ac:dyDescent="0.35">
      <c r="B23" s="23"/>
      <c r="C23" s="437"/>
      <c r="D23" s="23"/>
      <c r="E23" s="437"/>
      <c r="F23" s="23"/>
      <c r="G23" s="437"/>
    </row>
    <row r="24" spans="1:8" x14ac:dyDescent="0.35">
      <c r="A24" s="556" t="s">
        <v>457</v>
      </c>
      <c r="B24" s="557"/>
      <c r="C24" s="913"/>
      <c r="D24" s="557"/>
      <c r="E24" s="913"/>
      <c r="F24" s="557"/>
      <c r="G24" s="913"/>
    </row>
    <row r="25" spans="1:8" ht="29" x14ac:dyDescent="0.35">
      <c r="A25" s="869" t="s">
        <v>450</v>
      </c>
      <c r="B25" s="914">
        <v>2025</v>
      </c>
      <c r="C25" s="915">
        <v>2026</v>
      </c>
      <c r="D25" s="914" t="s">
        <v>755</v>
      </c>
      <c r="E25" s="915" t="s">
        <v>756</v>
      </c>
      <c r="F25" s="914" t="s">
        <v>780</v>
      </c>
      <c r="G25" s="915" t="s">
        <v>781</v>
      </c>
    </row>
    <row r="26" spans="1:8" x14ac:dyDescent="0.35">
      <c r="A26" s="558" t="s">
        <v>462</v>
      </c>
      <c r="B26" s="1018"/>
      <c r="C26" s="1018"/>
      <c r="D26" s="1018"/>
      <c r="E26" s="1018"/>
      <c r="F26" s="1018"/>
      <c r="G26" s="1018"/>
    </row>
    <row r="27" spans="1:8" x14ac:dyDescent="0.35">
      <c r="A27" s="867" t="s">
        <v>461</v>
      </c>
      <c r="B27" s="1018"/>
      <c r="C27" s="1018"/>
      <c r="D27" s="1018"/>
      <c r="E27" s="1018"/>
      <c r="F27" s="1018"/>
      <c r="G27" s="1018"/>
    </row>
    <row r="28" spans="1:8" x14ac:dyDescent="0.35">
      <c r="A28" s="868" t="s">
        <v>463</v>
      </c>
      <c r="B28" s="1017"/>
      <c r="C28" s="1017"/>
      <c r="D28" s="1017"/>
      <c r="E28" s="1017"/>
      <c r="F28" s="1017"/>
      <c r="G28" s="1017"/>
    </row>
    <row r="29" spans="1:8" x14ac:dyDescent="0.35">
      <c r="A29" s="868" t="s">
        <v>643</v>
      </c>
      <c r="B29" s="1017"/>
      <c r="C29" s="1017"/>
      <c r="D29" s="1017"/>
      <c r="E29" s="1017"/>
      <c r="F29" s="1017"/>
      <c r="G29" s="1017"/>
      <c r="H29" s="870"/>
    </row>
    <row r="30" spans="1:8" ht="15.75" customHeight="1" x14ac:dyDescent="0.35">
      <c r="A30" s="868" t="s">
        <v>644</v>
      </c>
      <c r="B30" s="1019"/>
      <c r="C30" s="1019"/>
      <c r="D30" s="1019"/>
      <c r="E30" s="1019"/>
      <c r="F30" s="1019"/>
      <c r="G30" s="1019"/>
    </row>
  </sheetData>
  <mergeCells count="1">
    <mergeCell ref="C3:O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zoomScale="75" zoomScaleNormal="75" workbookViewId="0">
      <selection activeCell="G4" sqref="G4"/>
    </sheetView>
  </sheetViews>
  <sheetFormatPr defaultRowHeight="14.5" x14ac:dyDescent="0.35"/>
  <cols>
    <col min="1" max="1" width="3.54296875" customWidth="1"/>
    <col min="2" max="2" width="45.54296875" customWidth="1"/>
    <col min="3" max="3" width="13.26953125" bestFit="1" customWidth="1"/>
    <col min="4" max="4" width="16.453125" bestFit="1" customWidth="1"/>
    <col min="5" max="6" width="14.1796875" bestFit="1" customWidth="1"/>
    <col min="7" max="8" width="14.81640625" bestFit="1" customWidth="1"/>
    <col min="9" max="9" width="13.453125" customWidth="1"/>
    <col min="10" max="10" width="20.26953125" bestFit="1" customWidth="1"/>
    <col min="11" max="14" width="11.1796875" bestFit="1" customWidth="1"/>
    <col min="15" max="15" width="12.7265625" bestFit="1" customWidth="1"/>
    <col min="16" max="18" width="12.1796875" bestFit="1" customWidth="1"/>
    <col min="19" max="26" width="11.1796875" bestFit="1" customWidth="1"/>
    <col min="27" max="27" width="12.7265625" bestFit="1" customWidth="1"/>
    <col min="28" max="28" width="11.1796875" bestFit="1" customWidth="1"/>
    <col min="29" max="30" width="12.1796875" bestFit="1" customWidth="1"/>
    <col min="31" max="33" width="11.1796875" bestFit="1" customWidth="1"/>
    <col min="34" max="34" width="46.81640625" bestFit="1" customWidth="1"/>
    <col min="35" max="35" width="22" bestFit="1" customWidth="1"/>
  </cols>
  <sheetData>
    <row r="1" spans="1:33" x14ac:dyDescent="0.35">
      <c r="A1" s="964" t="s">
        <v>802</v>
      </c>
      <c r="B1" s="61"/>
      <c r="C1" s="61"/>
      <c r="D1" s="61"/>
      <c r="E1" s="61"/>
      <c r="F1" s="61"/>
    </row>
    <row r="3" spans="1:33" ht="18.5" thickBot="1" x14ac:dyDescent="0.45">
      <c r="B3" s="1073" t="s">
        <v>801</v>
      </c>
      <c r="C3" s="1073"/>
      <c r="D3" s="1073"/>
      <c r="E3" s="1073"/>
      <c r="F3" s="1073"/>
      <c r="G3" s="1073"/>
      <c r="H3" s="1073"/>
      <c r="I3" s="1073"/>
      <c r="J3" s="1073"/>
      <c r="K3" s="1073"/>
      <c r="L3" s="1073"/>
      <c r="M3" s="1073"/>
      <c r="N3" s="1073"/>
    </row>
    <row r="4" spans="1:33" ht="18.5" x14ac:dyDescent="0.45">
      <c r="A4" s="2" t="s">
        <v>52</v>
      </c>
      <c r="J4" s="1082" t="s">
        <v>589</v>
      </c>
      <c r="K4" s="1083"/>
    </row>
    <row r="5" spans="1:33" ht="15.5" x14ac:dyDescent="0.35">
      <c r="A5" s="172" t="s">
        <v>783</v>
      </c>
      <c r="J5" s="683" t="s">
        <v>624</v>
      </c>
      <c r="K5" s="684">
        <v>60.371999999999993</v>
      </c>
    </row>
    <row r="6" spans="1:33" ht="21" x14ac:dyDescent="0.5">
      <c r="A6" s="3" t="s">
        <v>590</v>
      </c>
      <c r="J6" s="683" t="s">
        <v>625</v>
      </c>
      <c r="K6" s="684">
        <v>64.899899999999988</v>
      </c>
    </row>
    <row r="7" spans="1:33" x14ac:dyDescent="0.35">
      <c r="J7" s="683" t="s">
        <v>586</v>
      </c>
      <c r="K7" s="548">
        <v>1.0613999999999999</v>
      </c>
    </row>
    <row r="8" spans="1:33" x14ac:dyDescent="0.35">
      <c r="J8" s="683" t="s">
        <v>583</v>
      </c>
      <c r="K8" s="548">
        <v>0.43540000000000001</v>
      </c>
    </row>
    <row r="9" spans="1:33" x14ac:dyDescent="0.35">
      <c r="J9" s="683" t="s">
        <v>587</v>
      </c>
      <c r="K9" s="928">
        <v>0.437</v>
      </c>
    </row>
    <row r="10" spans="1:33" ht="15" thickBot="1" x14ac:dyDescent="0.4">
      <c r="J10" s="685" t="s">
        <v>588</v>
      </c>
      <c r="K10" s="550">
        <v>0</v>
      </c>
      <c r="N10" s="675"/>
      <c r="O10" s="675"/>
      <c r="P10" s="675"/>
      <c r="Q10" s="675"/>
      <c r="R10" s="675"/>
      <c r="S10" s="675"/>
      <c r="T10" s="675"/>
      <c r="U10" s="675"/>
      <c r="V10" s="675"/>
      <c r="W10" s="675"/>
      <c r="X10" s="675"/>
      <c r="Y10" s="675"/>
      <c r="Z10" s="675"/>
      <c r="AA10" s="675"/>
      <c r="AB10" s="675"/>
      <c r="AC10" s="675"/>
      <c r="AD10" s="675"/>
      <c r="AE10" s="675"/>
      <c r="AF10" s="675"/>
      <c r="AG10" s="675"/>
    </row>
    <row r="11" spans="1:33" ht="15" thickBot="1" x14ac:dyDescent="0.4">
      <c r="B11" s="340"/>
      <c r="J11" s="675"/>
      <c r="K11" s="675"/>
      <c r="L11" s="572"/>
      <c r="M11" s="572"/>
      <c r="N11" s="675"/>
      <c r="O11" s="675"/>
      <c r="P11" s="675"/>
      <c r="Q11" s="675"/>
      <c r="R11" s="675"/>
      <c r="S11" s="675"/>
      <c r="T11" s="675"/>
      <c r="U11" s="675"/>
      <c r="V11" s="675"/>
      <c r="W11" s="675"/>
      <c r="X11" s="675"/>
      <c r="Y11" s="675"/>
      <c r="Z11" s="675"/>
      <c r="AA11" s="675"/>
      <c r="AB11" s="675"/>
      <c r="AC11" s="675"/>
      <c r="AD11" s="675"/>
      <c r="AE11" s="675"/>
      <c r="AF11" s="675"/>
      <c r="AG11" s="675"/>
    </row>
    <row r="12" spans="1:33" ht="29" x14ac:dyDescent="0.35">
      <c r="B12" s="681" t="s">
        <v>579</v>
      </c>
      <c r="C12" s="916">
        <v>2025</v>
      </c>
      <c r="D12" s="916">
        <v>2026</v>
      </c>
      <c r="E12" s="822" t="s">
        <v>755</v>
      </c>
      <c r="F12" s="822" t="s">
        <v>756</v>
      </c>
      <c r="G12" s="828" t="s">
        <v>780</v>
      </c>
      <c r="H12" s="828" t="s">
        <v>781</v>
      </c>
      <c r="J12" s="691">
        <v>45658</v>
      </c>
      <c r="K12" s="692">
        <v>45689</v>
      </c>
      <c r="L12" s="692">
        <v>45717</v>
      </c>
      <c r="M12" s="692">
        <v>45748</v>
      </c>
      <c r="N12" s="692">
        <v>45778</v>
      </c>
      <c r="O12" s="692">
        <v>45809</v>
      </c>
      <c r="P12" s="692">
        <v>45839</v>
      </c>
      <c r="Q12" s="692">
        <v>45870</v>
      </c>
      <c r="R12" s="692">
        <v>45901</v>
      </c>
      <c r="S12" s="692">
        <v>45931</v>
      </c>
      <c r="T12" s="692">
        <v>45962</v>
      </c>
      <c r="U12" s="692">
        <v>45992</v>
      </c>
      <c r="V12" s="691">
        <v>46023</v>
      </c>
      <c r="W12" s="692">
        <v>46054</v>
      </c>
      <c r="X12" s="692">
        <v>46082</v>
      </c>
      <c r="Y12" s="692">
        <v>46113</v>
      </c>
      <c r="Z12" s="692">
        <v>46143</v>
      </c>
      <c r="AA12" s="692">
        <v>46174</v>
      </c>
      <c r="AB12" s="692">
        <v>46204</v>
      </c>
      <c r="AC12" s="692">
        <v>46235</v>
      </c>
      <c r="AD12" s="692">
        <v>46266</v>
      </c>
      <c r="AE12" s="692">
        <v>46296</v>
      </c>
      <c r="AF12" s="692">
        <v>46327</v>
      </c>
      <c r="AG12" s="1023">
        <v>46357</v>
      </c>
    </row>
    <row r="13" spans="1:33" x14ac:dyDescent="0.35">
      <c r="B13" s="670" t="s">
        <v>550</v>
      </c>
      <c r="C13" s="1020"/>
      <c r="D13" s="1020"/>
      <c r="E13" s="1020"/>
      <c r="F13" s="1020"/>
      <c r="G13" s="1020"/>
      <c r="H13" s="1020"/>
      <c r="J13" s="1020"/>
      <c r="K13" s="1020"/>
      <c r="L13" s="1020"/>
      <c r="M13" s="1020"/>
      <c r="N13" s="1020"/>
      <c r="O13" s="1020"/>
      <c r="P13" s="1020"/>
      <c r="Q13" s="1020"/>
      <c r="R13" s="1020"/>
      <c r="S13" s="1020"/>
      <c r="T13" s="1020"/>
      <c r="U13" s="1020"/>
      <c r="V13" s="1020"/>
      <c r="W13" s="1020"/>
      <c r="X13" s="1020"/>
      <c r="Y13" s="1020"/>
      <c r="Z13" s="1020"/>
      <c r="AA13" s="1020"/>
      <c r="AB13" s="1020"/>
      <c r="AC13" s="1020"/>
      <c r="AD13" s="1020"/>
      <c r="AE13" s="1020"/>
      <c r="AF13" s="1020"/>
      <c r="AG13" s="1020"/>
    </row>
    <row r="14" spans="1:33" x14ac:dyDescent="0.35">
      <c r="B14" s="670" t="s">
        <v>551</v>
      </c>
      <c r="C14" s="1020"/>
      <c r="D14" s="1020"/>
      <c r="E14" s="1020"/>
      <c r="F14" s="1020"/>
      <c r="G14" s="1020"/>
      <c r="H14" s="1020"/>
      <c r="J14" s="1020"/>
      <c r="K14" s="1020"/>
      <c r="L14" s="1020"/>
      <c r="M14" s="1020"/>
      <c r="N14" s="1020"/>
      <c r="O14" s="1020"/>
      <c r="P14" s="1020"/>
      <c r="Q14" s="1020"/>
      <c r="R14" s="1020"/>
      <c r="S14" s="1020"/>
      <c r="T14" s="1020"/>
      <c r="U14" s="1020"/>
      <c r="V14" s="1020"/>
      <c r="W14" s="1020"/>
      <c r="X14" s="1020"/>
      <c r="Y14" s="1020"/>
      <c r="Z14" s="1020"/>
      <c r="AA14" s="1020"/>
      <c r="AB14" s="1020"/>
      <c r="AC14" s="1020"/>
      <c r="AD14" s="1020"/>
      <c r="AE14" s="1020"/>
      <c r="AF14" s="1020"/>
      <c r="AG14" s="1020"/>
    </row>
    <row r="15" spans="1:33" x14ac:dyDescent="0.35">
      <c r="B15" s="670" t="s">
        <v>552</v>
      </c>
      <c r="C15" s="1020"/>
      <c r="D15" s="1020"/>
      <c r="E15" s="1020"/>
      <c r="F15" s="1020"/>
      <c r="G15" s="1020"/>
      <c r="H15" s="1020"/>
      <c r="J15" s="1020"/>
      <c r="K15" s="1020"/>
      <c r="L15" s="1020"/>
      <c r="M15" s="1020"/>
      <c r="N15" s="1020"/>
      <c r="O15" s="1020"/>
      <c r="P15" s="1020"/>
      <c r="Q15" s="1020"/>
      <c r="R15" s="1020"/>
      <c r="S15" s="1020"/>
      <c r="T15" s="1020"/>
      <c r="U15" s="1020"/>
      <c r="V15" s="1020"/>
      <c r="W15" s="1020"/>
      <c r="X15" s="1020"/>
      <c r="Y15" s="1020"/>
      <c r="Z15" s="1020"/>
      <c r="AA15" s="1020"/>
      <c r="AB15" s="1020"/>
      <c r="AC15" s="1020"/>
      <c r="AD15" s="1020"/>
      <c r="AE15" s="1020"/>
      <c r="AF15" s="1020"/>
      <c r="AG15" s="1020"/>
    </row>
    <row r="16" spans="1:33" x14ac:dyDescent="0.35">
      <c r="B16" s="670" t="s">
        <v>553</v>
      </c>
      <c r="C16" s="1020"/>
      <c r="D16" s="1020"/>
      <c r="E16" s="1020"/>
      <c r="F16" s="1020"/>
      <c r="G16" s="1020"/>
      <c r="H16" s="1020"/>
      <c r="J16" s="1020"/>
      <c r="K16" s="1020"/>
      <c r="L16" s="1020"/>
      <c r="M16" s="1020"/>
      <c r="N16" s="1020"/>
      <c r="O16" s="1020"/>
      <c r="P16" s="1020"/>
      <c r="Q16" s="1020"/>
      <c r="R16" s="1020"/>
      <c r="S16" s="1020"/>
      <c r="T16" s="1020"/>
      <c r="U16" s="1020"/>
      <c r="V16" s="1020"/>
      <c r="W16" s="1020"/>
      <c r="X16" s="1020"/>
      <c r="Y16" s="1020"/>
      <c r="Z16" s="1020"/>
      <c r="AA16" s="1020"/>
      <c r="AB16" s="1020"/>
      <c r="AC16" s="1020"/>
      <c r="AD16" s="1020"/>
      <c r="AE16" s="1020"/>
      <c r="AF16" s="1020"/>
      <c r="AG16" s="1020"/>
    </row>
    <row r="17" spans="2:33" x14ac:dyDescent="0.35">
      <c r="B17" s="670" t="s">
        <v>554</v>
      </c>
      <c r="C17" s="1020"/>
      <c r="D17" s="1020"/>
      <c r="E17" s="1020"/>
      <c r="F17" s="1020"/>
      <c r="G17" s="1020"/>
      <c r="H17" s="1020"/>
      <c r="J17" s="1020"/>
      <c r="K17" s="1020"/>
      <c r="L17" s="1020"/>
      <c r="M17" s="1020"/>
      <c r="N17" s="1020"/>
      <c r="O17" s="1020"/>
      <c r="P17" s="1020"/>
      <c r="Q17" s="1020"/>
      <c r="R17" s="1020"/>
      <c r="S17" s="1020"/>
      <c r="T17" s="1020"/>
      <c r="U17" s="1020"/>
      <c r="V17" s="1020"/>
      <c r="W17" s="1020"/>
      <c r="X17" s="1020"/>
      <c r="Y17" s="1020"/>
      <c r="Z17" s="1020"/>
      <c r="AA17" s="1020"/>
      <c r="AB17" s="1020"/>
      <c r="AC17" s="1020"/>
      <c r="AD17" s="1020"/>
      <c r="AE17" s="1020"/>
      <c r="AF17" s="1020"/>
      <c r="AG17" s="1020"/>
    </row>
    <row r="18" spans="2:33" x14ac:dyDescent="0.35">
      <c r="B18" s="671" t="s">
        <v>555</v>
      </c>
      <c r="C18" s="1020"/>
      <c r="D18" s="1020"/>
      <c r="E18" s="1020"/>
      <c r="F18" s="1020"/>
      <c r="G18" s="1020"/>
      <c r="H18" s="1020"/>
      <c r="J18" s="1021"/>
      <c r="K18" s="1021"/>
      <c r="L18" s="1021"/>
      <c r="M18" s="1021"/>
      <c r="N18" s="1021"/>
      <c r="O18" s="1021"/>
      <c r="P18" s="1021"/>
      <c r="Q18" s="1021"/>
      <c r="R18" s="1021"/>
      <c r="S18" s="1021"/>
      <c r="T18" s="1021"/>
      <c r="U18" s="1021"/>
      <c r="V18" s="1021"/>
      <c r="W18" s="1021"/>
      <c r="X18" s="1021"/>
      <c r="Y18" s="1021"/>
      <c r="Z18" s="1021"/>
      <c r="AA18" s="1021"/>
      <c r="AB18" s="1021"/>
      <c r="AC18" s="1021"/>
      <c r="AD18" s="1021"/>
      <c r="AE18" s="1021"/>
      <c r="AF18" s="1021"/>
      <c r="AG18" s="1021"/>
    </row>
    <row r="19" spans="2:33" x14ac:dyDescent="0.35">
      <c r="B19" s="670" t="s">
        <v>62</v>
      </c>
      <c r="C19" s="1020"/>
      <c r="D19" s="1020"/>
      <c r="E19" s="1020"/>
      <c r="F19" s="1020"/>
      <c r="G19" s="1020"/>
      <c r="H19" s="1020"/>
      <c r="J19" s="1020"/>
      <c r="K19" s="1020"/>
      <c r="L19" s="1020"/>
      <c r="M19" s="1020"/>
      <c r="N19" s="1020"/>
      <c r="O19" s="1020"/>
      <c r="P19" s="1020"/>
      <c r="Q19" s="1020"/>
      <c r="R19" s="1020"/>
      <c r="S19" s="1020"/>
      <c r="T19" s="1020"/>
      <c r="U19" s="1020"/>
      <c r="V19" s="1020"/>
      <c r="W19" s="1020"/>
      <c r="X19" s="1020"/>
      <c r="Y19" s="1020"/>
      <c r="Z19" s="1020"/>
      <c r="AA19" s="1020"/>
      <c r="AB19" s="1020"/>
      <c r="AC19" s="1020"/>
      <c r="AD19" s="1020"/>
      <c r="AE19" s="1020"/>
      <c r="AF19" s="1020"/>
      <c r="AG19" s="1020"/>
    </row>
    <row r="20" spans="2:33" x14ac:dyDescent="0.35">
      <c r="B20" s="672" t="s">
        <v>556</v>
      </c>
      <c r="C20" s="1020"/>
      <c r="D20" s="1020"/>
      <c r="E20" s="1020"/>
      <c r="F20" s="1020"/>
      <c r="G20" s="1020"/>
      <c r="H20" s="1020"/>
      <c r="J20" s="1020"/>
      <c r="K20" s="1020"/>
      <c r="L20" s="1020"/>
      <c r="M20" s="1020"/>
      <c r="N20" s="1020"/>
      <c r="O20" s="1020"/>
      <c r="P20" s="1020"/>
      <c r="Q20" s="1020"/>
      <c r="R20" s="1020"/>
      <c r="S20" s="1020"/>
      <c r="T20" s="1020"/>
      <c r="U20" s="1020"/>
      <c r="V20" s="1020"/>
      <c r="W20" s="1020"/>
      <c r="X20" s="1020"/>
      <c r="Y20" s="1020"/>
      <c r="Z20" s="1020"/>
      <c r="AA20" s="1020"/>
      <c r="AB20" s="1020"/>
      <c r="AC20" s="1020"/>
      <c r="AD20" s="1020"/>
      <c r="AE20" s="1020"/>
      <c r="AF20" s="1020"/>
      <c r="AG20" s="1020"/>
    </row>
    <row r="21" spans="2:33" x14ac:dyDescent="0.35">
      <c r="B21" s="670" t="s">
        <v>33</v>
      </c>
      <c r="C21" s="1020"/>
      <c r="D21" s="1020"/>
      <c r="E21" s="1020"/>
      <c r="F21" s="1020"/>
      <c r="G21" s="1020"/>
      <c r="H21" s="1020"/>
      <c r="J21" s="1020"/>
      <c r="K21" s="1020"/>
      <c r="L21" s="1020"/>
      <c r="M21" s="1020"/>
      <c r="N21" s="1020"/>
      <c r="O21" s="1020"/>
      <c r="P21" s="1020"/>
      <c r="Q21" s="1020"/>
      <c r="R21" s="1020"/>
      <c r="S21" s="1020"/>
      <c r="T21" s="1020"/>
      <c r="U21" s="1020"/>
      <c r="V21" s="1020"/>
      <c r="W21" s="1020"/>
      <c r="X21" s="1020"/>
      <c r="Y21" s="1020"/>
      <c r="Z21" s="1020"/>
      <c r="AA21" s="1020"/>
      <c r="AB21" s="1020"/>
      <c r="AC21" s="1020"/>
      <c r="AD21" s="1020"/>
      <c r="AE21" s="1020"/>
      <c r="AF21" s="1020"/>
      <c r="AG21" s="1020"/>
    </row>
    <row r="22" spans="2:33" x14ac:dyDescent="0.35">
      <c r="B22" s="674" t="s">
        <v>568</v>
      </c>
      <c r="C22" s="694"/>
      <c r="D22" s="694"/>
      <c r="E22" s="694"/>
      <c r="F22" s="694"/>
      <c r="G22" s="694"/>
      <c r="H22" s="694"/>
      <c r="J22" s="1027">
        <f>J21-'27C Aurora total (R)'!K191</f>
        <v>-2213043.1652698</v>
      </c>
      <c r="K22" s="678">
        <f>K21-'27C Aurora total (R)'!L191</f>
        <v>-1942610.8983239993</v>
      </c>
      <c r="L22" s="678">
        <f>L21-'27C Aurora total (R)'!M191</f>
        <v>-2015436.0124099995</v>
      </c>
      <c r="M22" s="678">
        <f>M21-'27C Aurora total (R)'!N191</f>
        <v>-1758392.9906100002</v>
      </c>
      <c r="N22" s="678">
        <f>N21-'27C Aurora total (R)'!O191</f>
        <v>-1649870.0215799988</v>
      </c>
      <c r="O22" s="678">
        <f>O21-'27C Aurora total (R)'!P191</f>
        <v>-1611534.0666700006</v>
      </c>
      <c r="P22" s="678">
        <f>P21-'27C Aurora total (R)'!Q191</f>
        <v>-1760186.0969199992</v>
      </c>
      <c r="Q22" s="678">
        <f>Q21-'27C Aurora total (R)'!R191</f>
        <v>-1777161.9294109985</v>
      </c>
      <c r="R22" s="678">
        <f>R21-'27C Aurora total (R)'!S191</f>
        <v>-1602643.1436299989</v>
      </c>
      <c r="S22" s="678">
        <f>S21-'27C Aurora total (R)'!T191</f>
        <v>-1780524.9907700003</v>
      </c>
      <c r="T22" s="678">
        <f>T21-'27C Aurora total (R)'!U191</f>
        <v>-1989285.004048001</v>
      </c>
      <c r="U22" s="687">
        <f>U21-'27C Aurora total (R)'!V191</f>
        <v>-2305474.0689658006</v>
      </c>
      <c r="V22" s="1027">
        <f>V21-'27C Aurora total (R)'!W191</f>
        <v>-2245961.9990998004</v>
      </c>
      <c r="W22" s="678">
        <f>W21-'27C Aurora total (R)'!X191</f>
        <v>-1964133.9954340004</v>
      </c>
      <c r="X22" s="678">
        <f>X21-'27C Aurora total (R)'!Y191</f>
        <v>-2038348.0523399999</v>
      </c>
      <c r="Y22" s="678">
        <f>Y21-'27C Aurora total (R)'!Z191</f>
        <v>-1774993.1398199995</v>
      </c>
      <c r="Z22" s="678">
        <f>Z21-'27C Aurora total (R)'!AA191</f>
        <v>-1664148.9989299995</v>
      </c>
      <c r="AA22" s="678">
        <f>AA21-'27C Aurora total (R)'!AB191</f>
        <v>-1629136.0778700002</v>
      </c>
      <c r="AB22" s="678">
        <f>AB21-'27C Aurora total (R)'!AC191</f>
        <v>-1782123.0776100003</v>
      </c>
      <c r="AC22" s="678">
        <f>AC21-'27C Aurora total (R)'!AD191</f>
        <v>-1800338.877101999</v>
      </c>
      <c r="AD22" s="678">
        <f>AD21-'27C Aurora total (R)'!AE191</f>
        <v>-1622011.15328</v>
      </c>
      <c r="AE22" s="678">
        <f>AE21-'27C Aurora total (R)'!AF191</f>
        <v>-1796304.9335599996</v>
      </c>
      <c r="AF22" s="678">
        <f>AF21-'27C Aurora total (R)'!AG191</f>
        <v>-2003584.9797280007</v>
      </c>
      <c r="AG22" s="1028">
        <f>AG21-'27C Aurora total (R)'!AH191</f>
        <v>-2324439.9549457999</v>
      </c>
    </row>
    <row r="23" spans="2:33" x14ac:dyDescent="0.35">
      <c r="B23" s="680" t="s">
        <v>571</v>
      </c>
      <c r="C23" s="694"/>
      <c r="D23" s="694"/>
      <c r="E23" s="694"/>
      <c r="F23" s="694"/>
      <c r="G23" s="694"/>
      <c r="H23" s="694"/>
      <c r="J23" s="551"/>
      <c r="U23" s="572"/>
      <c r="V23" s="551"/>
      <c r="AG23" s="1024"/>
    </row>
    <row r="24" spans="2:33" x14ac:dyDescent="0.35">
      <c r="B24" s="673" t="s">
        <v>557</v>
      </c>
      <c r="C24" s="1020"/>
      <c r="D24" s="1020"/>
      <c r="E24" s="1020"/>
      <c r="F24" s="1020"/>
      <c r="G24" s="1020"/>
      <c r="H24" s="1020"/>
      <c r="J24" s="1020"/>
      <c r="K24" s="1020"/>
      <c r="L24" s="1020"/>
      <c r="M24" s="1020"/>
      <c r="N24" s="1020"/>
      <c r="O24" s="1020"/>
      <c r="P24" s="1020"/>
      <c r="Q24" s="1020"/>
      <c r="R24" s="1020"/>
      <c r="S24" s="1020"/>
      <c r="T24" s="1020"/>
      <c r="U24" s="1020"/>
      <c r="V24" s="1020"/>
      <c r="W24" s="1020"/>
      <c r="X24" s="1020"/>
      <c r="Y24" s="1020"/>
      <c r="Z24" s="1020"/>
      <c r="AA24" s="1020"/>
      <c r="AB24" s="1020"/>
      <c r="AC24" s="1020"/>
      <c r="AD24" s="1020"/>
      <c r="AE24" s="1020"/>
      <c r="AF24" s="1020"/>
      <c r="AG24" s="1020"/>
    </row>
    <row r="25" spans="2:33" x14ac:dyDescent="0.35">
      <c r="B25" s="673" t="s">
        <v>551</v>
      </c>
      <c r="C25" s="1020"/>
      <c r="D25" s="1020"/>
      <c r="E25" s="1020"/>
      <c r="F25" s="1020"/>
      <c r="G25" s="1020"/>
      <c r="H25" s="1020"/>
      <c r="J25" s="1020"/>
      <c r="K25" s="1020"/>
      <c r="L25" s="1020"/>
      <c r="M25" s="1020"/>
      <c r="N25" s="1020"/>
      <c r="O25" s="1020"/>
      <c r="P25" s="1020"/>
      <c r="Q25" s="1020"/>
      <c r="R25" s="1020"/>
      <c r="S25" s="1020"/>
      <c r="T25" s="1020"/>
      <c r="U25" s="1020"/>
      <c r="V25" s="1020"/>
      <c r="W25" s="1020"/>
      <c r="X25" s="1020"/>
      <c r="Y25" s="1020"/>
      <c r="Z25" s="1020"/>
      <c r="AA25" s="1020"/>
      <c r="AB25" s="1020"/>
      <c r="AC25" s="1020"/>
      <c r="AD25" s="1020"/>
      <c r="AE25" s="1020"/>
      <c r="AF25" s="1020"/>
      <c r="AG25" s="1020"/>
    </row>
    <row r="26" spans="2:33" x14ac:dyDescent="0.35">
      <c r="B26" s="673" t="s">
        <v>552</v>
      </c>
      <c r="C26" s="1020"/>
      <c r="D26" s="1020"/>
      <c r="E26" s="1020"/>
      <c r="F26" s="1020"/>
      <c r="G26" s="1020"/>
      <c r="H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1020"/>
      <c r="AA26" s="1020"/>
      <c r="AB26" s="1020"/>
      <c r="AC26" s="1020"/>
      <c r="AD26" s="1020"/>
      <c r="AE26" s="1020"/>
      <c r="AF26" s="1020"/>
      <c r="AG26" s="1020"/>
    </row>
    <row r="27" spans="2:33" x14ac:dyDescent="0.35">
      <c r="B27" s="673" t="s">
        <v>558</v>
      </c>
      <c r="C27" s="1020"/>
      <c r="D27" s="1020"/>
      <c r="E27" s="1020"/>
      <c r="F27" s="1020"/>
      <c r="G27" s="1020"/>
      <c r="H27" s="1020"/>
      <c r="J27" s="1022"/>
      <c r="K27" s="1022"/>
      <c r="L27" s="1022"/>
      <c r="M27" s="1022"/>
      <c r="N27" s="1022"/>
      <c r="O27" s="1022"/>
      <c r="P27" s="1022"/>
      <c r="Q27" s="1022"/>
      <c r="R27" s="1022"/>
      <c r="S27" s="1022"/>
      <c r="T27" s="1022"/>
      <c r="U27" s="1022"/>
      <c r="V27" s="1022"/>
      <c r="W27" s="1022"/>
      <c r="X27" s="1022"/>
      <c r="Y27" s="1022"/>
      <c r="Z27" s="1022"/>
      <c r="AA27" s="1022"/>
      <c r="AB27" s="1022"/>
      <c r="AC27" s="1022"/>
      <c r="AD27" s="1022"/>
      <c r="AE27" s="1022"/>
      <c r="AF27" s="1022"/>
      <c r="AG27" s="1022"/>
    </row>
    <row r="28" spans="2:33" x14ac:dyDescent="0.35">
      <c r="B28" s="672" t="s">
        <v>559</v>
      </c>
      <c r="C28" s="1020"/>
      <c r="D28" s="1020"/>
      <c r="E28" s="1020"/>
      <c r="F28" s="1020"/>
      <c r="G28" s="1020"/>
      <c r="H28" s="1020"/>
      <c r="J28" s="1022"/>
      <c r="K28" s="1022"/>
      <c r="L28" s="1022"/>
      <c r="M28" s="1022"/>
      <c r="N28" s="1022"/>
      <c r="O28" s="1022"/>
      <c r="P28" s="1022"/>
      <c r="Q28" s="1022"/>
      <c r="R28" s="1022"/>
      <c r="S28" s="1022"/>
      <c r="T28" s="1022"/>
      <c r="U28" s="1022"/>
      <c r="V28" s="1022"/>
      <c r="W28" s="1022"/>
      <c r="X28" s="1022"/>
      <c r="Y28" s="1022"/>
      <c r="Z28" s="1022"/>
      <c r="AA28" s="1022"/>
      <c r="AB28" s="1022"/>
      <c r="AC28" s="1022"/>
      <c r="AD28" s="1022"/>
      <c r="AE28" s="1022"/>
      <c r="AF28" s="1022"/>
      <c r="AG28" s="1022"/>
    </row>
    <row r="29" spans="2:33" x14ac:dyDescent="0.35">
      <c r="B29" s="673" t="s">
        <v>560</v>
      </c>
      <c r="C29" s="1020"/>
      <c r="D29" s="1020"/>
      <c r="E29" s="1020"/>
      <c r="F29" s="1020"/>
      <c r="G29" s="1020"/>
      <c r="H29" s="1020"/>
      <c r="J29" s="1020"/>
      <c r="K29" s="1020"/>
      <c r="L29" s="1020"/>
      <c r="M29" s="1020"/>
      <c r="N29" s="1020"/>
      <c r="O29" s="1020"/>
      <c r="P29" s="1020"/>
      <c r="Q29" s="1020"/>
      <c r="R29" s="1020"/>
      <c r="S29" s="1020"/>
      <c r="T29" s="1020"/>
      <c r="U29" s="1020"/>
      <c r="V29" s="1020"/>
      <c r="W29" s="1020"/>
      <c r="X29" s="1020"/>
      <c r="Y29" s="1020"/>
      <c r="Z29" s="1020"/>
      <c r="AA29" s="1020"/>
      <c r="AB29" s="1020"/>
      <c r="AC29" s="1020"/>
      <c r="AD29" s="1020"/>
      <c r="AE29" s="1020"/>
      <c r="AF29" s="1020"/>
      <c r="AG29" s="1020"/>
    </row>
    <row r="30" spans="2:33" x14ac:dyDescent="0.35">
      <c r="B30" s="673" t="s">
        <v>561</v>
      </c>
      <c r="C30" s="814">
        <f>SUM(J30:U30)</f>
        <v>0</v>
      </c>
      <c r="D30" s="814">
        <f t="shared" ref="D30" si="0">SUM(V30:AG30)</f>
        <v>0</v>
      </c>
      <c r="E30" s="814">
        <v>6226526.9189999998</v>
      </c>
      <c r="F30" s="814">
        <v>4870437.4298</v>
      </c>
      <c r="G30" s="814"/>
      <c r="H30" s="814"/>
      <c r="J30" s="1031">
        <f t="shared" ref="J30:AG30" si="1">J24*$K$10+J25*$K$7+J26*$K$8+J27*$K$9+J28*$K$10</f>
        <v>0</v>
      </c>
      <c r="K30" s="686">
        <f>K24*$K$10+K25*$K$7+K26*$K$8+K27*$K$9+K28*$K$10</f>
        <v>0</v>
      </c>
      <c r="L30" s="686">
        <f>L24*$K$10+L25*$K$7+L26*$K$8+L27*$K$9+L28*$K$10</f>
        <v>0</v>
      </c>
      <c r="M30" s="686">
        <f t="shared" si="1"/>
        <v>0</v>
      </c>
      <c r="N30" s="686">
        <f t="shared" si="1"/>
        <v>0</v>
      </c>
      <c r="O30" s="686">
        <f t="shared" si="1"/>
        <v>0</v>
      </c>
      <c r="P30" s="686">
        <f t="shared" si="1"/>
        <v>0</v>
      </c>
      <c r="Q30" s="686">
        <f t="shared" si="1"/>
        <v>0</v>
      </c>
      <c r="R30" s="686">
        <f t="shared" si="1"/>
        <v>0</v>
      </c>
      <c r="S30" s="686">
        <f t="shared" si="1"/>
        <v>0</v>
      </c>
      <c r="T30" s="686">
        <f t="shared" si="1"/>
        <v>0</v>
      </c>
      <c r="U30" s="542">
        <f t="shared" si="1"/>
        <v>0</v>
      </c>
      <c r="V30" s="1031">
        <f t="shared" si="1"/>
        <v>0</v>
      </c>
      <c r="W30" s="686">
        <f t="shared" si="1"/>
        <v>0</v>
      </c>
      <c r="X30" s="686">
        <f t="shared" si="1"/>
        <v>0</v>
      </c>
      <c r="Y30" s="686">
        <f t="shared" si="1"/>
        <v>0</v>
      </c>
      <c r="Z30" s="686">
        <f t="shared" si="1"/>
        <v>0</v>
      </c>
      <c r="AA30" s="686">
        <f t="shared" si="1"/>
        <v>0</v>
      </c>
      <c r="AB30" s="686">
        <f t="shared" si="1"/>
        <v>0</v>
      </c>
      <c r="AC30" s="686">
        <f t="shared" si="1"/>
        <v>0</v>
      </c>
      <c r="AD30" s="686">
        <f t="shared" si="1"/>
        <v>0</v>
      </c>
      <c r="AE30" s="686">
        <f t="shared" si="1"/>
        <v>0</v>
      </c>
      <c r="AF30" s="686">
        <f t="shared" si="1"/>
        <v>0</v>
      </c>
      <c r="AG30" s="1032">
        <f t="shared" si="1"/>
        <v>0</v>
      </c>
    </row>
    <row r="31" spans="2:33" ht="26.5" x14ac:dyDescent="0.35">
      <c r="B31" s="798" t="s">
        <v>577</v>
      </c>
      <c r="C31" s="694"/>
      <c r="D31" s="694"/>
      <c r="E31" s="694"/>
      <c r="F31" s="694"/>
      <c r="G31" s="694"/>
      <c r="H31" s="694"/>
      <c r="J31" s="1025"/>
      <c r="K31" s="1"/>
      <c r="L31" s="1"/>
      <c r="M31" s="1"/>
      <c r="N31" s="1"/>
      <c r="O31" s="1"/>
      <c r="P31" s="1"/>
      <c r="Q31" s="1"/>
      <c r="R31" s="1"/>
      <c r="S31" s="1"/>
      <c r="T31" s="1"/>
      <c r="U31" s="188"/>
      <c r="V31" s="1025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026"/>
    </row>
    <row r="32" spans="2:33" x14ac:dyDescent="0.35">
      <c r="B32" s="673" t="s">
        <v>557</v>
      </c>
      <c r="C32" s="1020"/>
      <c r="D32" s="1020"/>
      <c r="E32" s="1020"/>
      <c r="F32" s="1020"/>
      <c r="G32" s="1020"/>
      <c r="H32" s="1020"/>
      <c r="J32" s="1020"/>
      <c r="K32" s="1020"/>
      <c r="L32" s="1020"/>
      <c r="M32" s="1020"/>
      <c r="N32" s="1020"/>
      <c r="O32" s="1020"/>
      <c r="P32" s="1020"/>
      <c r="Q32" s="1020"/>
      <c r="R32" s="1020"/>
      <c r="S32" s="1020"/>
      <c r="T32" s="1020"/>
      <c r="U32" s="1020"/>
      <c r="V32" s="1020"/>
      <c r="W32" s="1020"/>
      <c r="X32" s="1020"/>
      <c r="Y32" s="1020"/>
      <c r="Z32" s="1020"/>
      <c r="AA32" s="1020"/>
      <c r="AB32" s="1020"/>
      <c r="AC32" s="1020"/>
      <c r="AD32" s="1020"/>
      <c r="AE32" s="1020"/>
      <c r="AF32" s="1020"/>
      <c r="AG32" s="1020"/>
    </row>
    <row r="33" spans="2:34" x14ac:dyDescent="0.35">
      <c r="B33" s="673" t="s">
        <v>551</v>
      </c>
      <c r="C33" s="1020"/>
      <c r="D33" s="1020"/>
      <c r="E33" s="1020"/>
      <c r="F33" s="1020"/>
      <c r="G33" s="1020"/>
      <c r="H33" s="1020"/>
      <c r="J33" s="1020"/>
      <c r="K33" s="1020"/>
      <c r="L33" s="1020"/>
      <c r="M33" s="1020"/>
      <c r="N33" s="1020"/>
      <c r="O33" s="1020"/>
      <c r="P33" s="1020"/>
      <c r="Q33" s="1020"/>
      <c r="R33" s="1020"/>
      <c r="S33" s="1020"/>
      <c r="T33" s="1020"/>
      <c r="U33" s="1020"/>
      <c r="V33" s="1020"/>
      <c r="W33" s="1020"/>
      <c r="X33" s="1020"/>
      <c r="Y33" s="1020"/>
      <c r="Z33" s="1020"/>
      <c r="AA33" s="1020"/>
      <c r="AB33" s="1020"/>
      <c r="AC33" s="1020"/>
      <c r="AD33" s="1020"/>
      <c r="AE33" s="1020"/>
      <c r="AF33" s="1020"/>
      <c r="AG33" s="1020"/>
    </row>
    <row r="34" spans="2:34" x14ac:dyDescent="0.35">
      <c r="B34" s="673" t="s">
        <v>552</v>
      </c>
      <c r="C34" s="1020"/>
      <c r="D34" s="1020"/>
      <c r="E34" s="1020"/>
      <c r="F34" s="1020"/>
      <c r="G34" s="1020"/>
      <c r="H34" s="1020"/>
      <c r="J34" s="1020"/>
      <c r="K34" s="1020"/>
      <c r="L34" s="1020"/>
      <c r="M34" s="1020"/>
      <c r="N34" s="1020"/>
      <c r="O34" s="1020"/>
      <c r="P34" s="1020"/>
      <c r="Q34" s="1020"/>
      <c r="R34" s="1020"/>
      <c r="S34" s="1020"/>
      <c r="T34" s="1020"/>
      <c r="U34" s="1020"/>
      <c r="V34" s="1020"/>
      <c r="W34" s="1020"/>
      <c r="X34" s="1020"/>
      <c r="Y34" s="1020"/>
      <c r="Z34" s="1020"/>
      <c r="AA34" s="1020"/>
      <c r="AB34" s="1020"/>
      <c r="AC34" s="1020"/>
      <c r="AD34" s="1020"/>
      <c r="AE34" s="1020"/>
      <c r="AF34" s="1020"/>
      <c r="AG34" s="1020"/>
    </row>
    <row r="35" spans="2:34" x14ac:dyDescent="0.35">
      <c r="B35" s="673" t="s">
        <v>562</v>
      </c>
      <c r="C35" s="1020"/>
      <c r="D35" s="1020"/>
      <c r="E35" s="1020"/>
      <c r="F35" s="1020"/>
      <c r="G35" s="1020"/>
      <c r="H35" s="1020"/>
      <c r="J35" s="1020"/>
      <c r="K35" s="1020"/>
      <c r="L35" s="1020"/>
      <c r="M35" s="1020"/>
      <c r="N35" s="1020"/>
      <c r="O35" s="1020"/>
      <c r="P35" s="1020"/>
      <c r="Q35" s="1020"/>
      <c r="R35" s="1020"/>
      <c r="S35" s="1020"/>
      <c r="T35" s="1020"/>
      <c r="U35" s="1020"/>
      <c r="V35" s="1020"/>
      <c r="W35" s="1020"/>
      <c r="X35" s="1020"/>
      <c r="Y35" s="1020"/>
      <c r="Z35" s="1020"/>
      <c r="AA35" s="1020"/>
      <c r="AB35" s="1020"/>
      <c r="AC35" s="1020"/>
      <c r="AD35" s="1020"/>
      <c r="AE35" s="1020"/>
      <c r="AF35" s="1020"/>
      <c r="AG35" s="1020"/>
    </row>
    <row r="36" spans="2:34" x14ac:dyDescent="0.35">
      <c r="B36" s="672" t="s">
        <v>559</v>
      </c>
      <c r="C36" s="1020"/>
      <c r="D36" s="1020"/>
      <c r="E36" s="1020"/>
      <c r="F36" s="1020"/>
      <c r="G36" s="1020"/>
      <c r="H36" s="1020"/>
      <c r="J36" s="1020"/>
      <c r="K36" s="1020"/>
      <c r="L36" s="1020"/>
      <c r="M36" s="1020"/>
      <c r="N36" s="1020"/>
      <c r="O36" s="1020"/>
      <c r="P36" s="1020"/>
      <c r="Q36" s="1020"/>
      <c r="R36" s="1020"/>
      <c r="S36" s="1020"/>
      <c r="T36" s="1020"/>
      <c r="U36" s="1020"/>
      <c r="V36" s="1020"/>
      <c r="W36" s="1020"/>
      <c r="X36" s="1020"/>
      <c r="Y36" s="1020"/>
      <c r="Z36" s="1020"/>
      <c r="AA36" s="1020"/>
      <c r="AB36" s="1020"/>
      <c r="AC36" s="1020"/>
      <c r="AD36" s="1020"/>
      <c r="AE36" s="1020"/>
      <c r="AF36" s="1020"/>
      <c r="AG36" s="1020"/>
    </row>
    <row r="37" spans="2:34" x14ac:dyDescent="0.35">
      <c r="B37" s="673" t="s">
        <v>563</v>
      </c>
      <c r="C37" s="1020"/>
      <c r="D37" s="1020"/>
      <c r="E37" s="1020"/>
      <c r="F37" s="1020"/>
      <c r="G37" s="1020"/>
      <c r="H37" s="1020"/>
      <c r="J37" s="1020"/>
      <c r="K37" s="1020"/>
      <c r="L37" s="1020"/>
      <c r="M37" s="1020"/>
      <c r="N37" s="1020"/>
      <c r="O37" s="1020"/>
      <c r="P37" s="1020"/>
      <c r="Q37" s="1020"/>
      <c r="R37" s="1020"/>
      <c r="S37" s="1020"/>
      <c r="T37" s="1020"/>
      <c r="U37" s="1020"/>
      <c r="V37" s="1020"/>
      <c r="W37" s="1020"/>
      <c r="X37" s="1020"/>
      <c r="Y37" s="1020"/>
      <c r="Z37" s="1020"/>
      <c r="AA37" s="1020"/>
      <c r="AB37" s="1020"/>
      <c r="AC37" s="1020"/>
      <c r="AD37" s="1020"/>
      <c r="AE37" s="1020"/>
      <c r="AF37" s="1020"/>
      <c r="AG37" s="1020"/>
    </row>
    <row r="38" spans="2:34" x14ac:dyDescent="0.35">
      <c r="B38" s="674" t="s">
        <v>578</v>
      </c>
      <c r="C38" s="694"/>
      <c r="D38" s="694"/>
      <c r="E38" s="694"/>
      <c r="F38" s="694"/>
      <c r="G38" s="694"/>
      <c r="H38" s="694"/>
      <c r="J38" s="1027">
        <f t="shared" ref="J38:U38" si="2">J37+J20+IF(J18&lt;0,J18,0)</f>
        <v>0</v>
      </c>
      <c r="K38" s="678">
        <f t="shared" si="2"/>
        <v>0</v>
      </c>
      <c r="L38" s="929">
        <f>L37+L20+IF(L18&lt;0,L18,0)</f>
        <v>0</v>
      </c>
      <c r="M38" s="678">
        <f t="shared" si="2"/>
        <v>0</v>
      </c>
      <c r="N38" s="678">
        <f t="shared" si="2"/>
        <v>0</v>
      </c>
      <c r="O38" s="678">
        <f t="shared" si="2"/>
        <v>0</v>
      </c>
      <c r="P38" s="678">
        <f t="shared" si="2"/>
        <v>0</v>
      </c>
      <c r="Q38" s="678">
        <f t="shared" si="2"/>
        <v>0</v>
      </c>
      <c r="R38" s="678">
        <f t="shared" si="2"/>
        <v>0</v>
      </c>
      <c r="S38" s="678">
        <f t="shared" si="2"/>
        <v>0</v>
      </c>
      <c r="T38" s="678">
        <f t="shared" si="2"/>
        <v>0</v>
      </c>
      <c r="U38" s="678">
        <f t="shared" si="2"/>
        <v>0</v>
      </c>
      <c r="V38" s="1027">
        <f t="shared" ref="V38:AG38" si="3">V37+V20+IF(V18&lt;0,V18,0)</f>
        <v>0</v>
      </c>
      <c r="W38" s="678">
        <f t="shared" si="3"/>
        <v>0</v>
      </c>
      <c r="X38" s="678">
        <f t="shared" si="3"/>
        <v>0</v>
      </c>
      <c r="Y38" s="678">
        <f t="shared" si="3"/>
        <v>0</v>
      </c>
      <c r="Z38" s="678">
        <f t="shared" si="3"/>
        <v>0</v>
      </c>
      <c r="AA38" s="678">
        <f t="shared" si="3"/>
        <v>0</v>
      </c>
      <c r="AB38" s="678">
        <f t="shared" si="3"/>
        <v>0</v>
      </c>
      <c r="AC38" s="678">
        <f t="shared" si="3"/>
        <v>0</v>
      </c>
      <c r="AD38" s="678">
        <f t="shared" si="3"/>
        <v>0</v>
      </c>
      <c r="AE38" s="678">
        <f t="shared" si="3"/>
        <v>0</v>
      </c>
      <c r="AF38" s="678">
        <f t="shared" si="3"/>
        <v>0</v>
      </c>
      <c r="AG38" s="1028">
        <f t="shared" si="3"/>
        <v>0</v>
      </c>
    </row>
    <row r="39" spans="2:34" x14ac:dyDescent="0.35">
      <c r="B39" s="673" t="s">
        <v>564</v>
      </c>
      <c r="C39" s="690">
        <f>SUM(J39:U39)</f>
        <v>0</v>
      </c>
      <c r="D39" s="690">
        <f>SUM(V39:AG39)</f>
        <v>0</v>
      </c>
      <c r="E39" s="690">
        <v>1909337.3767999997</v>
      </c>
      <c r="F39" s="690">
        <v>1783182.5522</v>
      </c>
      <c r="G39" s="690">
        <f t="shared" ref="G39:H39" si="4">C39-E39</f>
        <v>-1909337.3767999997</v>
      </c>
      <c r="H39" s="690">
        <f t="shared" si="4"/>
        <v>-1783182.5522</v>
      </c>
      <c r="J39" s="688">
        <f t="shared" ref="J39:AG39" si="5">J32*$K$10+J33*$K$7+J34*$K$8+J35*$K$9+J36*$K$10</f>
        <v>0</v>
      </c>
      <c r="K39" s="85">
        <f t="shared" si="5"/>
        <v>0</v>
      </c>
      <c r="L39" s="85">
        <f>L32*$K$10+L33*$K$7+L34*$K$8+L35*$K$9+L36*$K$10</f>
        <v>0</v>
      </c>
      <c r="M39" s="85">
        <f t="shared" si="5"/>
        <v>0</v>
      </c>
      <c r="N39" s="85">
        <f t="shared" si="5"/>
        <v>0</v>
      </c>
      <c r="O39" s="85">
        <f t="shared" si="5"/>
        <v>0</v>
      </c>
      <c r="P39" s="85">
        <f t="shared" si="5"/>
        <v>0</v>
      </c>
      <c r="Q39" s="85">
        <f t="shared" si="5"/>
        <v>0</v>
      </c>
      <c r="R39" s="85">
        <f t="shared" si="5"/>
        <v>0</v>
      </c>
      <c r="S39" s="85">
        <f t="shared" si="5"/>
        <v>0</v>
      </c>
      <c r="T39" s="85">
        <f t="shared" si="5"/>
        <v>0</v>
      </c>
      <c r="U39" s="85">
        <f t="shared" si="5"/>
        <v>0</v>
      </c>
      <c r="V39" s="688">
        <f t="shared" si="5"/>
        <v>0</v>
      </c>
      <c r="W39" s="85">
        <f t="shared" si="5"/>
        <v>0</v>
      </c>
      <c r="X39" s="85">
        <f t="shared" si="5"/>
        <v>0</v>
      </c>
      <c r="Y39" s="85">
        <f t="shared" si="5"/>
        <v>0</v>
      </c>
      <c r="Z39" s="85">
        <f t="shared" si="5"/>
        <v>0</v>
      </c>
      <c r="AA39" s="85">
        <f t="shared" si="5"/>
        <v>0</v>
      </c>
      <c r="AB39" s="85">
        <f t="shared" si="5"/>
        <v>0</v>
      </c>
      <c r="AC39" s="85">
        <f t="shared" si="5"/>
        <v>0</v>
      </c>
      <c r="AD39" s="85">
        <f t="shared" si="5"/>
        <v>0</v>
      </c>
      <c r="AE39" s="85">
        <f t="shared" si="5"/>
        <v>0</v>
      </c>
      <c r="AF39" s="85">
        <f t="shared" si="5"/>
        <v>0</v>
      </c>
      <c r="AG39" s="806">
        <f t="shared" si="5"/>
        <v>0</v>
      </c>
      <c r="AH39" s="280" t="s">
        <v>582</v>
      </c>
    </row>
    <row r="40" spans="2:34" x14ac:dyDescent="0.35">
      <c r="B40" s="674"/>
      <c r="C40" s="694"/>
      <c r="D40" s="694"/>
      <c r="E40" s="694"/>
      <c r="F40" s="694"/>
      <c r="G40" s="694"/>
      <c r="H40" s="694"/>
      <c r="J40" s="1027"/>
      <c r="K40" s="678"/>
      <c r="L40" s="678"/>
      <c r="M40" s="678"/>
      <c r="N40" s="678"/>
      <c r="O40" s="678"/>
      <c r="P40" s="678"/>
      <c r="Q40" s="678"/>
      <c r="R40" s="678"/>
      <c r="S40" s="678"/>
      <c r="T40" s="678"/>
      <c r="U40" s="678"/>
      <c r="V40" s="1027"/>
      <c r="W40" s="678"/>
      <c r="X40" s="678"/>
      <c r="Y40" s="678"/>
      <c r="Z40" s="678"/>
      <c r="AA40" s="678"/>
      <c r="AB40" s="678"/>
      <c r="AC40" s="678"/>
      <c r="AD40" s="678"/>
      <c r="AE40" s="678"/>
      <c r="AF40" s="678"/>
      <c r="AG40" s="1028"/>
    </row>
    <row r="41" spans="2:34" x14ac:dyDescent="0.35">
      <c r="B41" s="673" t="s">
        <v>565</v>
      </c>
      <c r="C41" s="551"/>
      <c r="D41" s="694"/>
      <c r="E41" s="694"/>
      <c r="F41" s="694"/>
      <c r="G41" s="694"/>
      <c r="H41" s="694"/>
      <c r="J41" s="1033"/>
      <c r="K41" s="1033"/>
      <c r="L41" s="1033"/>
      <c r="M41" s="1033"/>
      <c r="N41" s="1033"/>
      <c r="O41" s="1033"/>
      <c r="P41" s="1033"/>
      <c r="Q41" s="1033"/>
      <c r="R41" s="1033"/>
      <c r="S41" s="1033"/>
      <c r="T41" s="1033"/>
      <c r="U41" s="1033"/>
      <c r="V41" s="1033"/>
      <c r="W41" s="1033"/>
      <c r="X41" s="1033"/>
      <c r="Y41" s="1033"/>
      <c r="Z41" s="1033"/>
      <c r="AA41" s="1033"/>
      <c r="AB41" s="1033"/>
      <c r="AC41" s="1033"/>
      <c r="AD41" s="1033"/>
      <c r="AE41" s="1033"/>
      <c r="AF41" s="1033"/>
      <c r="AG41" s="1033"/>
    </row>
    <row r="42" spans="2:34" x14ac:dyDescent="0.35">
      <c r="B42" s="672" t="s">
        <v>566</v>
      </c>
      <c r="C42" s="551"/>
      <c r="D42" s="694"/>
      <c r="E42" s="694"/>
      <c r="F42" s="694"/>
      <c r="G42" s="694"/>
      <c r="H42" s="694"/>
      <c r="J42" s="1033"/>
      <c r="K42" s="1033"/>
      <c r="L42" s="1033"/>
      <c r="M42" s="1033"/>
      <c r="N42" s="1033"/>
      <c r="O42" s="1033"/>
      <c r="P42" s="1033"/>
      <c r="Q42" s="1033"/>
      <c r="R42" s="1033"/>
      <c r="S42" s="1033"/>
      <c r="T42" s="1033"/>
      <c r="U42" s="1033"/>
      <c r="V42" s="1033"/>
      <c r="W42" s="1033"/>
      <c r="X42" s="1033"/>
      <c r="Y42" s="1033"/>
      <c r="Z42" s="1033"/>
      <c r="AA42" s="1033"/>
      <c r="AB42" s="1033"/>
      <c r="AC42" s="1033"/>
      <c r="AD42" s="1033"/>
      <c r="AE42" s="1033"/>
      <c r="AF42" s="1033"/>
      <c r="AG42" s="1033"/>
    </row>
    <row r="43" spans="2:34" x14ac:dyDescent="0.35">
      <c r="B43" s="673" t="s">
        <v>567</v>
      </c>
      <c r="C43" s="551"/>
      <c r="D43" s="694"/>
      <c r="E43" s="694"/>
      <c r="F43" s="694"/>
      <c r="G43" s="694"/>
      <c r="H43" s="694"/>
      <c r="J43" s="1033"/>
      <c r="K43" s="1033"/>
      <c r="L43" s="1033"/>
      <c r="M43" s="1033"/>
      <c r="N43" s="1033"/>
      <c r="O43" s="1033"/>
      <c r="P43" s="1033"/>
      <c r="Q43" s="1033"/>
      <c r="R43" s="1033"/>
      <c r="S43" s="1033"/>
      <c r="T43" s="1033"/>
      <c r="U43" s="1033"/>
      <c r="V43" s="1033"/>
      <c r="W43" s="1033"/>
      <c r="X43" s="1033"/>
      <c r="Y43" s="1033"/>
      <c r="Z43" s="1033"/>
      <c r="AA43" s="1033"/>
      <c r="AB43" s="1033"/>
      <c r="AC43" s="1033"/>
      <c r="AD43" s="1033"/>
      <c r="AE43" s="1033"/>
      <c r="AF43" s="1033"/>
      <c r="AG43" s="1033"/>
    </row>
    <row r="44" spans="2:34" x14ac:dyDescent="0.35">
      <c r="B44" s="23"/>
      <c r="C44" s="551"/>
      <c r="D44" s="694"/>
      <c r="E44" s="694"/>
      <c r="F44" s="694"/>
      <c r="G44" s="694"/>
      <c r="H44" s="694"/>
      <c r="J44" s="976"/>
      <c r="K44" s="976"/>
      <c r="L44" s="976"/>
      <c r="M44" s="976"/>
      <c r="N44" s="976"/>
      <c r="O44" s="976"/>
      <c r="P44" s="976"/>
      <c r="Q44" s="976"/>
      <c r="R44" s="976"/>
      <c r="S44" s="976"/>
      <c r="T44" s="976"/>
      <c r="U44" s="976"/>
      <c r="V44" s="976"/>
      <c r="W44" s="976"/>
      <c r="X44" s="976"/>
      <c r="Y44" s="976"/>
      <c r="Z44" s="976"/>
      <c r="AA44" s="976"/>
      <c r="AB44" s="976"/>
      <c r="AC44" s="976"/>
      <c r="AD44" s="976"/>
      <c r="AE44" s="976"/>
      <c r="AF44" s="976"/>
      <c r="AG44" s="976"/>
    </row>
    <row r="45" spans="2:34" x14ac:dyDescent="0.35">
      <c r="B45" s="673" t="s">
        <v>569</v>
      </c>
      <c r="C45" s="551"/>
      <c r="D45" s="694"/>
      <c r="E45" s="694"/>
      <c r="F45" s="694"/>
      <c r="G45" s="694"/>
      <c r="H45" s="694"/>
      <c r="J45" s="1029">
        <f t="shared" ref="J45:U45" si="6">$K$5*$K$8</f>
        <v>26.285968799999999</v>
      </c>
      <c r="K45" s="679">
        <f t="shared" si="6"/>
        <v>26.285968799999999</v>
      </c>
      <c r="L45" s="679">
        <f t="shared" si="6"/>
        <v>26.285968799999999</v>
      </c>
      <c r="M45" s="679">
        <f t="shared" si="6"/>
        <v>26.285968799999999</v>
      </c>
      <c r="N45" s="679">
        <f t="shared" si="6"/>
        <v>26.285968799999999</v>
      </c>
      <c r="O45" s="679">
        <f t="shared" si="6"/>
        <v>26.285968799999999</v>
      </c>
      <c r="P45" s="679">
        <f t="shared" si="6"/>
        <v>26.285968799999999</v>
      </c>
      <c r="Q45" s="679">
        <f t="shared" si="6"/>
        <v>26.285968799999999</v>
      </c>
      <c r="R45" s="679">
        <f t="shared" si="6"/>
        <v>26.285968799999999</v>
      </c>
      <c r="S45" s="679">
        <f t="shared" si="6"/>
        <v>26.285968799999999</v>
      </c>
      <c r="T45" s="679">
        <f t="shared" si="6"/>
        <v>26.285968799999999</v>
      </c>
      <c r="U45" s="679">
        <f t="shared" si="6"/>
        <v>26.285968799999999</v>
      </c>
      <c r="V45" s="1029">
        <f t="shared" ref="V45:AG45" si="7">$K$6*$K$8</f>
        <v>28.257416459999995</v>
      </c>
      <c r="W45" s="679">
        <f t="shared" si="7"/>
        <v>28.257416459999995</v>
      </c>
      <c r="X45" s="679">
        <f t="shared" si="7"/>
        <v>28.257416459999995</v>
      </c>
      <c r="Y45" s="679">
        <f t="shared" si="7"/>
        <v>28.257416459999995</v>
      </c>
      <c r="Z45" s="679">
        <f t="shared" si="7"/>
        <v>28.257416459999995</v>
      </c>
      <c r="AA45" s="679">
        <f t="shared" si="7"/>
        <v>28.257416459999995</v>
      </c>
      <c r="AB45" s="679">
        <f t="shared" si="7"/>
        <v>28.257416459999995</v>
      </c>
      <c r="AC45" s="679">
        <f t="shared" si="7"/>
        <v>28.257416459999995</v>
      </c>
      <c r="AD45" s="679">
        <f t="shared" si="7"/>
        <v>28.257416459999995</v>
      </c>
      <c r="AE45" s="679">
        <f t="shared" si="7"/>
        <v>28.257416459999995</v>
      </c>
      <c r="AF45" s="679">
        <f t="shared" si="7"/>
        <v>28.257416459999995</v>
      </c>
      <c r="AG45" s="1030">
        <f t="shared" si="7"/>
        <v>28.257416459999995</v>
      </c>
    </row>
    <row r="46" spans="2:34" ht="26.5" x14ac:dyDescent="0.35">
      <c r="B46" s="799" t="s">
        <v>570</v>
      </c>
      <c r="C46" s="803">
        <f>SUM(J46:U46)</f>
        <v>0</v>
      </c>
      <c r="D46" s="800">
        <f t="shared" ref="D46:D49" si="8">SUM(V46:AG46)</f>
        <v>0</v>
      </c>
      <c r="E46" s="800">
        <v>225093</v>
      </c>
      <c r="F46" s="800">
        <v>209418</v>
      </c>
      <c r="G46" s="800">
        <f t="shared" ref="G46:G49" si="9">C46-E46</f>
        <v>-225093</v>
      </c>
      <c r="H46" s="800">
        <f t="shared" ref="H46:H49" si="10">D46-F46</f>
        <v>-209418</v>
      </c>
      <c r="J46" s="1020"/>
      <c r="K46" s="1020"/>
      <c r="L46" s="1020"/>
      <c r="M46" s="1020"/>
      <c r="N46" s="1020"/>
      <c r="O46" s="1020"/>
      <c r="P46" s="1020"/>
      <c r="Q46" s="1020"/>
      <c r="R46" s="1020"/>
      <c r="S46" s="1020"/>
      <c r="T46" s="1020"/>
      <c r="U46" s="1020"/>
      <c r="V46" s="1020"/>
      <c r="W46" s="1020"/>
      <c r="X46" s="1020"/>
      <c r="Y46" s="1020"/>
      <c r="Z46" s="1020"/>
      <c r="AA46" s="1020"/>
      <c r="AB46" s="1020"/>
      <c r="AC46" s="1020"/>
      <c r="AD46" s="1020"/>
      <c r="AE46" s="1020"/>
      <c r="AF46" s="1020"/>
      <c r="AG46" s="1020"/>
    </row>
    <row r="47" spans="2:34" ht="18.649999999999999" customHeight="1" x14ac:dyDescent="0.35">
      <c r="B47" s="682" t="s">
        <v>572</v>
      </c>
      <c r="C47" s="804">
        <f>SUM(J47:U47)</f>
        <v>0</v>
      </c>
      <c r="D47" s="801">
        <f t="shared" si="8"/>
        <v>0</v>
      </c>
      <c r="E47" s="801">
        <v>-7406544.4070112016</v>
      </c>
      <c r="F47" s="801">
        <v>-6592793.5480946703</v>
      </c>
      <c r="G47" s="801">
        <f t="shared" si="9"/>
        <v>7406544.4070112016</v>
      </c>
      <c r="H47" s="801">
        <f t="shared" si="10"/>
        <v>6592793.5480946703</v>
      </c>
      <c r="J47" s="971"/>
      <c r="K47" s="971"/>
      <c r="L47" s="971"/>
      <c r="M47" s="971"/>
      <c r="N47" s="971"/>
      <c r="O47" s="971"/>
      <c r="P47" s="971"/>
      <c r="Q47" s="971"/>
      <c r="R47" s="971"/>
      <c r="S47" s="971"/>
      <c r="T47" s="971"/>
      <c r="U47" s="971"/>
      <c r="V47" s="971"/>
      <c r="W47" s="971"/>
      <c r="X47" s="971"/>
      <c r="Y47" s="971"/>
      <c r="Z47" s="971"/>
      <c r="AA47" s="971"/>
      <c r="AB47" s="971"/>
      <c r="AC47" s="971"/>
      <c r="AD47" s="971"/>
      <c r="AE47" s="971"/>
      <c r="AF47" s="971"/>
      <c r="AG47" s="971"/>
      <c r="AH47" s="280" t="s">
        <v>580</v>
      </c>
    </row>
    <row r="48" spans="2:34" ht="17.5" customHeight="1" x14ac:dyDescent="0.35">
      <c r="B48" s="682" t="s">
        <v>573</v>
      </c>
      <c r="C48" s="805">
        <f>SUM(J48:U48)</f>
        <v>0</v>
      </c>
      <c r="D48" s="802">
        <f t="shared" si="8"/>
        <v>0</v>
      </c>
      <c r="E48" s="802">
        <v>11481439.890474368</v>
      </c>
      <c r="F48" s="802">
        <v>11384049.52174213</v>
      </c>
      <c r="G48" s="802">
        <f t="shared" si="9"/>
        <v>-11481439.890474368</v>
      </c>
      <c r="H48" s="802">
        <f t="shared" si="10"/>
        <v>-11384049.52174213</v>
      </c>
      <c r="J48" s="971"/>
      <c r="K48" s="971"/>
      <c r="L48" s="971"/>
      <c r="M48" s="971"/>
      <c r="N48" s="971"/>
      <c r="O48" s="971"/>
      <c r="P48" s="971"/>
      <c r="Q48" s="971"/>
      <c r="R48" s="971"/>
      <c r="S48" s="971"/>
      <c r="T48" s="971"/>
      <c r="U48" s="971"/>
      <c r="V48" s="971"/>
      <c r="W48" s="971"/>
      <c r="X48" s="971"/>
      <c r="Y48" s="971"/>
      <c r="Z48" s="971"/>
      <c r="AA48" s="971"/>
      <c r="AB48" s="971"/>
      <c r="AC48" s="971"/>
      <c r="AD48" s="971"/>
      <c r="AE48" s="971"/>
      <c r="AF48" s="971"/>
      <c r="AG48" s="971"/>
      <c r="AH48" s="280" t="s">
        <v>581</v>
      </c>
    </row>
    <row r="49" spans="2:33" x14ac:dyDescent="0.35">
      <c r="B49" s="316" t="s">
        <v>574</v>
      </c>
      <c r="C49" s="228">
        <f>SUM(J49:U49)</f>
        <v>0</v>
      </c>
      <c r="D49" s="229">
        <f t="shared" si="8"/>
        <v>0</v>
      </c>
      <c r="E49" s="229">
        <v>4074895.4834631663</v>
      </c>
      <c r="F49" s="229">
        <v>4791255.9736474594</v>
      </c>
      <c r="G49" s="229">
        <f t="shared" si="9"/>
        <v>-4074895.4834631663</v>
      </c>
      <c r="H49" s="229">
        <f t="shared" si="10"/>
        <v>-4791255.9736474594</v>
      </c>
      <c r="J49" s="967"/>
      <c r="K49" s="967"/>
      <c r="L49" s="967"/>
      <c r="M49" s="967"/>
      <c r="N49" s="967"/>
      <c r="O49" s="967"/>
      <c r="P49" s="967"/>
      <c r="Q49" s="967"/>
      <c r="R49" s="967"/>
      <c r="S49" s="967"/>
      <c r="T49" s="967"/>
      <c r="U49" s="967"/>
      <c r="V49" s="967"/>
      <c r="W49" s="967"/>
      <c r="X49" s="967"/>
      <c r="Y49" s="967"/>
      <c r="Z49" s="967"/>
      <c r="AA49" s="967"/>
      <c r="AB49" s="967"/>
      <c r="AC49" s="967"/>
      <c r="AD49" s="967"/>
      <c r="AE49" s="967"/>
      <c r="AF49" s="967"/>
      <c r="AG49" s="967"/>
    </row>
    <row r="50" spans="2:33" x14ac:dyDescent="0.35">
      <c r="B50" s="23"/>
      <c r="C50" s="241"/>
      <c r="D50" s="693"/>
      <c r="E50" s="693"/>
      <c r="F50" s="693"/>
      <c r="G50" s="693"/>
      <c r="H50" s="693"/>
      <c r="J50" s="241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41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437"/>
    </row>
    <row r="51" spans="2:33" x14ac:dyDescent="0.35">
      <c r="B51" s="673" t="s">
        <v>575</v>
      </c>
      <c r="C51" s="803">
        <f>SUM(J51:U51)</f>
        <v>0</v>
      </c>
      <c r="D51" s="800">
        <f>SUM(V51:AG51)</f>
        <v>0</v>
      </c>
      <c r="E51" s="800">
        <v>98005.492200000008</v>
      </c>
      <c r="F51" s="800">
        <v>91180.597200000004</v>
      </c>
      <c r="G51" s="800">
        <f t="shared" ref="G51:G52" si="11">C51-E51</f>
        <v>-98005.492200000008</v>
      </c>
      <c r="H51" s="800">
        <f t="shared" ref="H51:H52" si="12">D51-F51</f>
        <v>-91180.597200000004</v>
      </c>
      <c r="J51" s="1022"/>
      <c r="K51" s="1022"/>
      <c r="L51" s="1022"/>
      <c r="M51" s="1022"/>
      <c r="N51" s="1022"/>
      <c r="O51" s="1022"/>
      <c r="P51" s="1022"/>
      <c r="Q51" s="1022"/>
      <c r="R51" s="1022"/>
      <c r="S51" s="1022"/>
      <c r="T51" s="1022"/>
      <c r="U51" s="1022"/>
      <c r="V51" s="1022"/>
      <c r="W51" s="1022"/>
      <c r="X51" s="1022"/>
      <c r="Y51" s="1022"/>
      <c r="Z51" s="1022"/>
      <c r="AA51" s="1022"/>
      <c r="AB51" s="1022"/>
      <c r="AC51" s="1022"/>
      <c r="AD51" s="1022"/>
      <c r="AE51" s="1022"/>
      <c r="AF51" s="1022"/>
      <c r="AG51" s="1022"/>
    </row>
    <row r="52" spans="2:33" x14ac:dyDescent="0.35">
      <c r="B52" s="673" t="s">
        <v>576</v>
      </c>
      <c r="C52" s="231">
        <f>SUM(J52:U52)</f>
        <v>0</v>
      </c>
      <c r="D52" s="232">
        <f t="shared" ref="D52" si="13">SUM(V52:AG52)</f>
        <v>0</v>
      </c>
      <c r="E52" s="232">
        <v>6860384.4540000008</v>
      </c>
      <c r="F52" s="232">
        <v>6382641.8040000005</v>
      </c>
      <c r="G52" s="232">
        <f t="shared" si="11"/>
        <v>-6860384.4540000008</v>
      </c>
      <c r="H52" s="232">
        <f t="shared" si="12"/>
        <v>-6382641.8040000005</v>
      </c>
      <c r="J52" s="967"/>
      <c r="K52" s="967"/>
      <c r="L52" s="967"/>
      <c r="M52" s="967"/>
      <c r="N52" s="967"/>
      <c r="O52" s="967"/>
      <c r="P52" s="967"/>
      <c r="Q52" s="967"/>
      <c r="R52" s="967"/>
      <c r="S52" s="967"/>
      <c r="T52" s="967"/>
      <c r="U52" s="967"/>
      <c r="V52" s="967"/>
      <c r="W52" s="967"/>
      <c r="X52" s="967"/>
      <c r="Y52" s="967"/>
      <c r="Z52" s="967"/>
      <c r="AA52" s="967"/>
      <c r="AB52" s="967"/>
      <c r="AC52" s="967"/>
      <c r="AD52" s="967"/>
      <c r="AE52" s="967"/>
      <c r="AF52" s="967"/>
      <c r="AG52" s="967"/>
    </row>
    <row r="54" spans="2:33" ht="29" x14ac:dyDescent="0.35">
      <c r="B54" s="930" t="s">
        <v>650</v>
      </c>
      <c r="C54" s="931">
        <f>C34*K5*$K$8</f>
        <v>0</v>
      </c>
      <c r="D54" s="931">
        <f>D34*K6*$K$8</f>
        <v>0</v>
      </c>
      <c r="E54" s="931">
        <v>69051149.168428004</v>
      </c>
      <c r="F54" s="931">
        <v>39892045.981031999</v>
      </c>
      <c r="G54" s="931">
        <f t="shared" ref="G54:G55" si="14">C54-E54</f>
        <v>-69051149.168428004</v>
      </c>
      <c r="H54" s="931">
        <f t="shared" ref="H54:H55" si="15">D54-F54</f>
        <v>-39892045.981031999</v>
      </c>
    </row>
    <row r="55" spans="2:33" ht="29" x14ac:dyDescent="0.35">
      <c r="B55" s="930" t="s">
        <v>698</v>
      </c>
      <c r="C55" s="931">
        <f>0.1*0.95*C35*K5*$K$9</f>
        <v>0</v>
      </c>
      <c r="D55" s="931">
        <f>0.1*0.95*D35*K6*$K$9</f>
        <v>0</v>
      </c>
      <c r="E55" s="931">
        <v>3944264.9405956999</v>
      </c>
      <c r="F55" s="931">
        <v>6028815.4007256003</v>
      </c>
      <c r="G55" s="931">
        <f t="shared" si="14"/>
        <v>-3944264.9405956999</v>
      </c>
      <c r="H55" s="931">
        <f t="shared" si="15"/>
        <v>-6028815.4007256003</v>
      </c>
    </row>
    <row r="56" spans="2:33" x14ac:dyDescent="0.35">
      <c r="C56" s="874"/>
    </row>
  </sheetData>
  <mergeCells count="2">
    <mergeCell ref="J4:K4"/>
    <mergeCell ref="B3:N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2024-09-18T07:00:00+00:00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0918644-5D5B-409A-87FF-C8C64E3E731A}"/>
</file>

<file path=customXml/itemProps2.xml><?xml version="1.0" encoding="utf-8"?>
<ds:datastoreItem xmlns:ds="http://schemas.openxmlformats.org/officeDocument/2006/customXml" ds:itemID="{422AACC2-B3D3-4595-8A57-F88477881509}"/>
</file>

<file path=customXml/itemProps3.xml><?xml version="1.0" encoding="utf-8"?>
<ds:datastoreItem xmlns:ds="http://schemas.openxmlformats.org/officeDocument/2006/customXml" ds:itemID="{D524E742-0280-4414-B7EC-AA012BA675A5}"/>
</file>

<file path=customXml/itemProps4.xml><?xml version="1.0" encoding="utf-8"?>
<ds:datastoreItem xmlns:ds="http://schemas.openxmlformats.org/officeDocument/2006/customXml" ds:itemID="{9109C0A3-85B5-49AA-B7F3-BA099E44C6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</vt:i4>
      </vt:variant>
    </vt:vector>
  </HeadingPairs>
  <TitlesOfParts>
    <vt:vector size="23" baseType="lpstr">
      <vt:lpstr>REDACTED</vt:lpstr>
      <vt:lpstr>24C Power cost summary (R)</vt:lpstr>
      <vt:lpstr>25C Summary by resource (R)</vt:lpstr>
      <vt:lpstr>26C Energy prices (R)</vt:lpstr>
      <vt:lpstr>27C Aurora total (R)</vt:lpstr>
      <vt:lpstr>28C Not in Aurora (R)</vt:lpstr>
      <vt:lpstr>29C Power hedges (R)</vt:lpstr>
      <vt:lpstr>30C Demand reponse (R)</vt:lpstr>
      <vt:lpstr>31C WA CCA (R)</vt:lpstr>
      <vt:lpstr>32C Wind integration (R)</vt:lpstr>
      <vt:lpstr>33 EIM adjustments</vt:lpstr>
      <vt:lpstr>34C Transmission (R)</vt:lpstr>
      <vt:lpstr>35C Fixed gas transport (R)</vt:lpstr>
      <vt:lpstr>36C Gas MTM (R)</vt:lpstr>
      <vt:lpstr>37C Gas storage (R)</vt:lpstr>
      <vt:lpstr>38C Mid C summary (R)</vt:lpstr>
      <vt:lpstr>39C Colstrip fixed fuel (R)</vt:lpstr>
      <vt:lpstr>40C Colstrip fuel cost adj (R)</vt:lpstr>
      <vt:lpstr>41 FERC 557 costs</vt:lpstr>
      <vt:lpstr>42C Non-fuel start costs (R)</vt:lpstr>
      <vt:lpstr>43C Distillate fuel (R)</vt:lpstr>
      <vt:lpstr>'43C Distillate fuel (R)'!Print_Area</vt:lpstr>
      <vt:lpstr>'43C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Pierce, Heather - Marketing</cp:lastModifiedBy>
  <dcterms:created xsi:type="dcterms:W3CDTF">2023-07-20T23:25:18Z</dcterms:created>
  <dcterms:modified xsi:type="dcterms:W3CDTF">2024-09-13T22:26:42Z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